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2968DB73-34E0-484B-8B62-16D9D15822A9}" xr6:coauthVersionLast="36" xr6:coauthVersionMax="36" xr10:uidLastSave="{00000000-0000-0000-0000-000000000000}"/>
  <bookViews>
    <workbookView xWindow="0" yWindow="0" windowWidth="15345" windowHeight="4470" activeTab="5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padron!$H$1:$H$2</definedName>
  </definedNames>
  <calcPr calcId="191029"/>
</workbook>
</file>

<file path=xl/calcChain.xml><?xml version="1.0" encoding="utf-8"?>
<calcChain xmlns="http://schemas.openxmlformats.org/spreadsheetml/2006/main">
  <c r="N700" i="1" l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P700" i="1"/>
  <c r="O700" i="1"/>
  <c r="V700" i="1"/>
  <c r="M700" i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V699" i="1"/>
  <c r="M699" i="1"/>
  <c r="Z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V698" i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V697" i="1"/>
  <c r="M697" i="1"/>
  <c r="Z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U696" i="1"/>
  <c r="P696" i="1"/>
  <c r="O696" i="1"/>
  <c r="V696" i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V695" i="1"/>
  <c r="M695" i="1"/>
  <c r="Z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U694" i="1"/>
  <c r="P694" i="1"/>
  <c r="O694" i="1"/>
  <c r="V694" i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V693" i="1"/>
  <c r="M693" i="1"/>
  <c r="Z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V692" i="1"/>
  <c r="M692" i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V691" i="1"/>
  <c r="M691" i="1"/>
  <c r="Z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V690" i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V689" i="1"/>
  <c r="M689" i="1"/>
  <c r="Z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U688" i="1"/>
  <c r="P688" i="1"/>
  <c r="O688" i="1"/>
  <c r="V688" i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T687" i="1"/>
  <c r="P687" i="1"/>
  <c r="O687" i="1"/>
  <c r="V687" i="1"/>
  <c r="M687" i="1"/>
  <c r="Z687" i="1" s="1"/>
  <c r="L687" i="1"/>
  <c r="K687" i="1"/>
  <c r="S687" i="1" s="1"/>
  <c r="J687" i="1"/>
  <c r="R687" i="1" s="1"/>
  <c r="I687" i="1"/>
  <c r="Q687" i="1" s="1"/>
  <c r="H687" i="1"/>
  <c r="G687" i="1"/>
  <c r="Y686" i="1"/>
  <c r="X686" i="1"/>
  <c r="W686" i="1"/>
  <c r="P686" i="1"/>
  <c r="O686" i="1"/>
  <c r="V686" i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V685" i="1"/>
  <c r="M685" i="1"/>
  <c r="Z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V684" i="1"/>
  <c r="M684" i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V683" i="1"/>
  <c r="M683" i="1"/>
  <c r="Z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V682" i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T681" i="1"/>
  <c r="P681" i="1"/>
  <c r="O681" i="1"/>
  <c r="V681" i="1"/>
  <c r="M681" i="1"/>
  <c r="Z681" i="1" s="1"/>
  <c r="L681" i="1"/>
  <c r="K681" i="1"/>
  <c r="S681" i="1" s="1"/>
  <c r="J681" i="1"/>
  <c r="R681" i="1" s="1"/>
  <c r="I681" i="1"/>
  <c r="Q681" i="1" s="1"/>
  <c r="H681" i="1"/>
  <c r="G681" i="1"/>
  <c r="Y680" i="1"/>
  <c r="X680" i="1"/>
  <c r="W680" i="1"/>
  <c r="P680" i="1"/>
  <c r="O680" i="1"/>
  <c r="V680" i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V679" i="1"/>
  <c r="M679" i="1"/>
  <c r="Z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U678" i="1"/>
  <c r="P678" i="1"/>
  <c r="O678" i="1"/>
  <c r="V678" i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V677" i="1"/>
  <c r="M677" i="1"/>
  <c r="Z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V676" i="1"/>
  <c r="M676" i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U675" i="1"/>
  <c r="P675" i="1"/>
  <c r="O675" i="1"/>
  <c r="V675" i="1"/>
  <c r="M675" i="1"/>
  <c r="Z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V674" i="1"/>
  <c r="M674" i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V673" i="1"/>
  <c r="M673" i="1"/>
  <c r="Z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V672" i="1"/>
  <c r="M672" i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P671" i="1"/>
  <c r="O671" i="1"/>
  <c r="V671" i="1"/>
  <c r="M671" i="1"/>
  <c r="Z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V670" i="1"/>
  <c r="M670" i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U669" i="1"/>
  <c r="P669" i="1"/>
  <c r="O669" i="1"/>
  <c r="V669" i="1"/>
  <c r="M669" i="1"/>
  <c r="Z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V668" i="1"/>
  <c r="M668" i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V667" i="1"/>
  <c r="M667" i="1"/>
  <c r="Z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V666" i="1"/>
  <c r="M666" i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U665" i="1"/>
  <c r="P665" i="1"/>
  <c r="O665" i="1"/>
  <c r="V665" i="1"/>
  <c r="M665" i="1"/>
  <c r="Z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V664" i="1"/>
  <c r="M664" i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U663" i="1"/>
  <c r="P663" i="1"/>
  <c r="O663" i="1"/>
  <c r="V663" i="1"/>
  <c r="M663" i="1"/>
  <c r="Z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V662" i="1"/>
  <c r="M662" i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P661" i="1"/>
  <c r="O661" i="1"/>
  <c r="V661" i="1"/>
  <c r="M661" i="1"/>
  <c r="Z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V660" i="1"/>
  <c r="M660" i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U659" i="1"/>
  <c r="P659" i="1"/>
  <c r="O659" i="1"/>
  <c r="V659" i="1"/>
  <c r="M659" i="1"/>
  <c r="Z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V658" i="1"/>
  <c r="M658" i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P657" i="1"/>
  <c r="O657" i="1"/>
  <c r="V657" i="1"/>
  <c r="M657" i="1"/>
  <c r="Z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V656" i="1"/>
  <c r="M656" i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P655" i="1"/>
  <c r="O655" i="1"/>
  <c r="V655" i="1"/>
  <c r="M655" i="1"/>
  <c r="Z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V654" i="1"/>
  <c r="M654" i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U653" i="1"/>
  <c r="P653" i="1"/>
  <c r="O653" i="1"/>
  <c r="V653" i="1"/>
  <c r="M653" i="1"/>
  <c r="Z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V652" i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P651" i="1"/>
  <c r="O651" i="1"/>
  <c r="V651" i="1"/>
  <c r="M651" i="1"/>
  <c r="Z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V650" i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U649" i="1"/>
  <c r="P649" i="1"/>
  <c r="O649" i="1"/>
  <c r="V649" i="1"/>
  <c r="M649" i="1"/>
  <c r="Z649" i="1" s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V648" i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U647" i="1"/>
  <c r="P647" i="1"/>
  <c r="O647" i="1"/>
  <c r="V647" i="1"/>
  <c r="M647" i="1"/>
  <c r="Z647" i="1" s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V646" i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P645" i="1"/>
  <c r="O645" i="1"/>
  <c r="V645" i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V644" i="1"/>
  <c r="M644" i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U643" i="1"/>
  <c r="P643" i="1"/>
  <c r="O643" i="1"/>
  <c r="V643" i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V642" i="1"/>
  <c r="M642" i="1"/>
  <c r="Z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V641" i="1"/>
  <c r="M641" i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V640" i="1"/>
  <c r="M640" i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T639" i="1"/>
  <c r="P639" i="1"/>
  <c r="O639" i="1"/>
  <c r="V639" i="1"/>
  <c r="M639" i="1"/>
  <c r="Z639" i="1" s="1"/>
  <c r="L639" i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V638" i="1"/>
  <c r="M638" i="1"/>
  <c r="Z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U637" i="1"/>
  <c r="P637" i="1"/>
  <c r="O637" i="1"/>
  <c r="V637" i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V636" i="1"/>
  <c r="M636" i="1"/>
  <c r="Z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V635" i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U634" i="1"/>
  <c r="P634" i="1"/>
  <c r="O634" i="1"/>
  <c r="V634" i="1"/>
  <c r="M634" i="1"/>
  <c r="Z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U633" i="1"/>
  <c r="P633" i="1"/>
  <c r="O633" i="1"/>
  <c r="V633" i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V632" i="1"/>
  <c r="M632" i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U631" i="1"/>
  <c r="P631" i="1"/>
  <c r="O631" i="1"/>
  <c r="V631" i="1"/>
  <c r="M631" i="1"/>
  <c r="Z631" i="1" s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V630" i="1"/>
  <c r="M630" i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P629" i="1"/>
  <c r="O629" i="1"/>
  <c r="V629" i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V628" i="1"/>
  <c r="M628" i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V627" i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V626" i="1"/>
  <c r="M626" i="1"/>
  <c r="Z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V625" i="1"/>
  <c r="M625" i="1"/>
  <c r="L625" i="1"/>
  <c r="T625" i="1" s="1"/>
  <c r="K625" i="1"/>
  <c r="S625" i="1" s="1"/>
  <c r="J625" i="1"/>
  <c r="R625" i="1" s="1"/>
  <c r="I625" i="1"/>
  <c r="Q625" i="1" s="1"/>
  <c r="H625" i="1"/>
  <c r="G625" i="1"/>
  <c r="Z624" i="1"/>
  <c r="Y624" i="1"/>
  <c r="X624" i="1"/>
  <c r="W624" i="1"/>
  <c r="P624" i="1"/>
  <c r="O624" i="1"/>
  <c r="V624" i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V623" i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Y622" i="1"/>
  <c r="X622" i="1"/>
  <c r="W622" i="1"/>
  <c r="P622" i="1"/>
  <c r="O622" i="1"/>
  <c r="V622" i="1"/>
  <c r="M622" i="1"/>
  <c r="Z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V621" i="1"/>
  <c r="M621" i="1"/>
  <c r="L621" i="1"/>
  <c r="T621" i="1" s="1"/>
  <c r="K621" i="1"/>
  <c r="S621" i="1" s="1"/>
  <c r="J621" i="1"/>
  <c r="R621" i="1" s="1"/>
  <c r="I621" i="1"/>
  <c r="Q621" i="1" s="1"/>
  <c r="H621" i="1"/>
  <c r="G621" i="1"/>
  <c r="Y620" i="1"/>
  <c r="X620" i="1"/>
  <c r="W620" i="1"/>
  <c r="P620" i="1"/>
  <c r="O620" i="1"/>
  <c r="V620" i="1"/>
  <c r="M620" i="1"/>
  <c r="Z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V619" i="1"/>
  <c r="M619" i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V618" i="1"/>
  <c r="M618" i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V617" i="1"/>
  <c r="M617" i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V616" i="1"/>
  <c r="M616" i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U615" i="1"/>
  <c r="P615" i="1"/>
  <c r="O615" i="1"/>
  <c r="V615" i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Y614" i="1"/>
  <c r="X614" i="1"/>
  <c r="W614" i="1"/>
  <c r="P614" i="1"/>
  <c r="O614" i="1"/>
  <c r="V614" i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V613" i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Y612" i="1"/>
  <c r="X612" i="1"/>
  <c r="W612" i="1"/>
  <c r="U612" i="1"/>
  <c r="P612" i="1"/>
  <c r="O612" i="1"/>
  <c r="V612" i="1"/>
  <c r="M612" i="1"/>
  <c r="Z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U611" i="1"/>
  <c r="P611" i="1"/>
  <c r="O611" i="1"/>
  <c r="V611" i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P610" i="1"/>
  <c r="O610" i="1"/>
  <c r="V610" i="1"/>
  <c r="M610" i="1"/>
  <c r="Z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V609" i="1"/>
  <c r="M609" i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U608" i="1"/>
  <c r="P608" i="1"/>
  <c r="O608" i="1"/>
  <c r="V608" i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U607" i="1"/>
  <c r="P607" i="1"/>
  <c r="O607" i="1"/>
  <c r="V607" i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Y606" i="1"/>
  <c r="X606" i="1"/>
  <c r="W606" i="1"/>
  <c r="P606" i="1"/>
  <c r="O606" i="1"/>
  <c r="V606" i="1"/>
  <c r="M606" i="1"/>
  <c r="U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V605" i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U604" i="1"/>
  <c r="P604" i="1"/>
  <c r="O604" i="1"/>
  <c r="V604" i="1"/>
  <c r="M604" i="1"/>
  <c r="Z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V603" i="1"/>
  <c r="M603" i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V602" i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U601" i="1"/>
  <c r="P601" i="1"/>
  <c r="O601" i="1"/>
  <c r="V601" i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U600" i="1"/>
  <c r="P600" i="1"/>
  <c r="O600" i="1"/>
  <c r="V600" i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V599" i="1"/>
  <c r="M599" i="1"/>
  <c r="U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V598" i="1"/>
  <c r="M598" i="1"/>
  <c r="Z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V597" i="1"/>
  <c r="M597" i="1"/>
  <c r="Z597" i="1" s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V596" i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V595" i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V594" i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V593" i="1"/>
  <c r="M593" i="1"/>
  <c r="Z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V592" i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V591" i="1"/>
  <c r="M591" i="1"/>
  <c r="Z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V590" i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V589" i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V588" i="1"/>
  <c r="M588" i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V587" i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V586" i="1"/>
  <c r="M586" i="1"/>
  <c r="U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V585" i="1"/>
  <c r="M585" i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V584" i="1"/>
  <c r="M584" i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V583" i="1"/>
  <c r="M583" i="1"/>
  <c r="L583" i="1"/>
  <c r="T583" i="1" s="1"/>
  <c r="K583" i="1"/>
  <c r="S583" i="1" s="1"/>
  <c r="J583" i="1"/>
  <c r="R583" i="1" s="1"/>
  <c r="I583" i="1"/>
  <c r="Q583" i="1" s="1"/>
  <c r="H583" i="1"/>
  <c r="G583" i="1"/>
  <c r="Z582" i="1"/>
  <c r="Y582" i="1"/>
  <c r="X582" i="1"/>
  <c r="W582" i="1"/>
  <c r="P582" i="1"/>
  <c r="O582" i="1"/>
  <c r="V582" i="1"/>
  <c r="M582" i="1"/>
  <c r="U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V581" i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V580" i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U579" i="1"/>
  <c r="P579" i="1"/>
  <c r="O579" i="1"/>
  <c r="V579" i="1"/>
  <c r="M579" i="1"/>
  <c r="Z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U578" i="1"/>
  <c r="P578" i="1"/>
  <c r="O578" i="1"/>
  <c r="V578" i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V577" i="1"/>
  <c r="M577" i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V576" i="1"/>
  <c r="M576" i="1"/>
  <c r="U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V575" i="1"/>
  <c r="M575" i="1"/>
  <c r="Z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V574" i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V573" i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P572" i="1"/>
  <c r="O572" i="1"/>
  <c r="V572" i="1"/>
  <c r="M572" i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V571" i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V570" i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V569" i="1"/>
  <c r="M569" i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V568" i="1"/>
  <c r="M568" i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P567" i="1"/>
  <c r="O567" i="1"/>
  <c r="V567" i="1"/>
  <c r="M567" i="1"/>
  <c r="Z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U566" i="1"/>
  <c r="P566" i="1"/>
  <c r="O566" i="1"/>
  <c r="V566" i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V565" i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V564" i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V563" i="1"/>
  <c r="M563" i="1"/>
  <c r="Z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V562" i="1"/>
  <c r="M562" i="1"/>
  <c r="U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V561" i="1"/>
  <c r="M561" i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V560" i="1"/>
  <c r="M560" i="1"/>
  <c r="U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V559" i="1"/>
  <c r="M559" i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V558" i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V557" i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V556" i="1"/>
  <c r="M556" i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V555" i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Y554" i="1"/>
  <c r="X554" i="1"/>
  <c r="W554" i="1"/>
  <c r="P554" i="1"/>
  <c r="O554" i="1"/>
  <c r="V554" i="1"/>
  <c r="M554" i="1"/>
  <c r="Z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V553" i="1"/>
  <c r="M553" i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V552" i="1"/>
  <c r="M552" i="1"/>
  <c r="L552" i="1"/>
  <c r="T552" i="1" s="1"/>
  <c r="K552" i="1"/>
  <c r="S552" i="1" s="1"/>
  <c r="J552" i="1"/>
  <c r="R552" i="1" s="1"/>
  <c r="I552" i="1"/>
  <c r="Q552" i="1" s="1"/>
  <c r="H552" i="1"/>
  <c r="G552" i="1"/>
  <c r="Y551" i="1"/>
  <c r="X551" i="1"/>
  <c r="W551" i="1"/>
  <c r="P551" i="1"/>
  <c r="O551" i="1"/>
  <c r="V551" i="1"/>
  <c r="M551" i="1"/>
  <c r="Z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P550" i="1"/>
  <c r="O550" i="1"/>
  <c r="V550" i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Y549" i="1"/>
  <c r="X549" i="1"/>
  <c r="W549" i="1"/>
  <c r="P549" i="1"/>
  <c r="O549" i="1"/>
  <c r="V549" i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V548" i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V547" i="1"/>
  <c r="M547" i="1"/>
  <c r="Z547" i="1" s="1"/>
  <c r="L547" i="1"/>
  <c r="T547" i="1" s="1"/>
  <c r="K547" i="1"/>
  <c r="S547" i="1" s="1"/>
  <c r="J547" i="1"/>
  <c r="R547" i="1" s="1"/>
  <c r="I547" i="1"/>
  <c r="Q547" i="1" s="1"/>
  <c r="H547" i="1"/>
  <c r="G547" i="1"/>
  <c r="Y546" i="1"/>
  <c r="X546" i="1"/>
  <c r="W546" i="1"/>
  <c r="P546" i="1"/>
  <c r="O546" i="1"/>
  <c r="V546" i="1"/>
  <c r="M546" i="1"/>
  <c r="Z546" i="1" s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V545" i="1"/>
  <c r="M545" i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V544" i="1"/>
  <c r="M544" i="1"/>
  <c r="U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P543" i="1"/>
  <c r="O543" i="1"/>
  <c r="V543" i="1"/>
  <c r="M543" i="1"/>
  <c r="Z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U542" i="1"/>
  <c r="P542" i="1"/>
  <c r="O542" i="1"/>
  <c r="V542" i="1"/>
  <c r="M542" i="1"/>
  <c r="Z542" i="1" s="1"/>
  <c r="L542" i="1"/>
  <c r="T542" i="1" s="1"/>
  <c r="K542" i="1"/>
  <c r="S542" i="1" s="1"/>
  <c r="J542" i="1"/>
  <c r="R542" i="1" s="1"/>
  <c r="I542" i="1"/>
  <c r="Q542" i="1" s="1"/>
  <c r="H542" i="1"/>
  <c r="G542" i="1"/>
  <c r="Z541" i="1"/>
  <c r="Y541" i="1"/>
  <c r="X541" i="1"/>
  <c r="W541" i="1"/>
  <c r="P541" i="1"/>
  <c r="O541" i="1"/>
  <c r="V541" i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V540" i="1"/>
  <c r="M540" i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V539" i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U538" i="1"/>
  <c r="P538" i="1"/>
  <c r="O538" i="1"/>
  <c r="V538" i="1"/>
  <c r="M538" i="1"/>
  <c r="Z538" i="1" s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V537" i="1"/>
  <c r="M537" i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V536" i="1"/>
  <c r="M536" i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V535" i="1"/>
  <c r="M535" i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V534" i="1"/>
  <c r="M534" i="1"/>
  <c r="Z534" i="1" s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V533" i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V532" i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P531" i="1"/>
  <c r="O531" i="1"/>
  <c r="V531" i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Z530" i="1"/>
  <c r="Y530" i="1"/>
  <c r="X530" i="1"/>
  <c r="W530" i="1"/>
  <c r="P530" i="1"/>
  <c r="O530" i="1"/>
  <c r="V530" i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P529" i="1"/>
  <c r="O529" i="1"/>
  <c r="V529" i="1"/>
  <c r="M529" i="1"/>
  <c r="Z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V528" i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U527" i="1"/>
  <c r="P527" i="1"/>
  <c r="O527" i="1"/>
  <c r="V527" i="1"/>
  <c r="M527" i="1"/>
  <c r="Z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U526" i="1"/>
  <c r="P526" i="1"/>
  <c r="O526" i="1"/>
  <c r="V526" i="1"/>
  <c r="M526" i="1"/>
  <c r="Z526" i="1" s="1"/>
  <c r="L526" i="1"/>
  <c r="T526" i="1" s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V525" i="1"/>
  <c r="M525" i="1"/>
  <c r="Z525" i="1" s="1"/>
  <c r="L525" i="1"/>
  <c r="T525" i="1" s="1"/>
  <c r="K525" i="1"/>
  <c r="S525" i="1" s="1"/>
  <c r="J525" i="1"/>
  <c r="R525" i="1" s="1"/>
  <c r="I525" i="1"/>
  <c r="Q525" i="1" s="1"/>
  <c r="H525" i="1"/>
  <c r="G525" i="1"/>
  <c r="Z524" i="1"/>
  <c r="Y524" i="1"/>
  <c r="X524" i="1"/>
  <c r="W524" i="1"/>
  <c r="P524" i="1"/>
  <c r="O524" i="1"/>
  <c r="V524" i="1"/>
  <c r="M524" i="1"/>
  <c r="U524" i="1" s="1"/>
  <c r="L524" i="1"/>
  <c r="T524" i="1" s="1"/>
  <c r="K524" i="1"/>
  <c r="S524" i="1" s="1"/>
  <c r="J524" i="1"/>
  <c r="R524" i="1" s="1"/>
  <c r="I524" i="1"/>
  <c r="Q524" i="1" s="1"/>
  <c r="H524" i="1"/>
  <c r="G524" i="1"/>
  <c r="Y523" i="1"/>
  <c r="X523" i="1"/>
  <c r="W523" i="1"/>
  <c r="U523" i="1"/>
  <c r="P523" i="1"/>
  <c r="O523" i="1"/>
  <c r="V523" i="1"/>
  <c r="M523" i="1"/>
  <c r="Z523" i="1" s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V522" i="1"/>
  <c r="M522" i="1"/>
  <c r="U522" i="1" s="1"/>
  <c r="L522" i="1"/>
  <c r="T522" i="1" s="1"/>
  <c r="K522" i="1"/>
  <c r="S522" i="1" s="1"/>
  <c r="J522" i="1"/>
  <c r="R522" i="1" s="1"/>
  <c r="I522" i="1"/>
  <c r="Q522" i="1" s="1"/>
  <c r="H522" i="1"/>
  <c r="G522" i="1"/>
  <c r="Z521" i="1"/>
  <c r="Y521" i="1"/>
  <c r="X521" i="1"/>
  <c r="W521" i="1"/>
  <c r="P521" i="1"/>
  <c r="O521" i="1"/>
  <c r="V521" i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V520" i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P519" i="1"/>
  <c r="O519" i="1"/>
  <c r="V519" i="1"/>
  <c r="M519" i="1"/>
  <c r="U519" i="1" s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V518" i="1"/>
  <c r="M518" i="1"/>
  <c r="Z518" i="1" s="1"/>
  <c r="L518" i="1"/>
  <c r="T518" i="1" s="1"/>
  <c r="K518" i="1"/>
  <c r="S518" i="1" s="1"/>
  <c r="J518" i="1"/>
  <c r="R518" i="1" s="1"/>
  <c r="I518" i="1"/>
  <c r="Q518" i="1" s="1"/>
  <c r="H518" i="1"/>
  <c r="G518" i="1"/>
  <c r="Y517" i="1"/>
  <c r="X517" i="1"/>
  <c r="W517" i="1"/>
  <c r="P517" i="1"/>
  <c r="O517" i="1"/>
  <c r="V517" i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V516" i="1"/>
  <c r="M516" i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V515" i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Y514" i="1"/>
  <c r="X514" i="1"/>
  <c r="W514" i="1"/>
  <c r="U514" i="1"/>
  <c r="P514" i="1"/>
  <c r="O514" i="1"/>
  <c r="V514" i="1"/>
  <c r="M514" i="1"/>
  <c r="Z514" i="1" s="1"/>
  <c r="L514" i="1"/>
  <c r="T514" i="1" s="1"/>
  <c r="K514" i="1"/>
  <c r="S514" i="1" s="1"/>
  <c r="J514" i="1"/>
  <c r="R514" i="1" s="1"/>
  <c r="I514" i="1"/>
  <c r="Q514" i="1" s="1"/>
  <c r="H514" i="1"/>
  <c r="G514" i="1"/>
  <c r="Z513" i="1"/>
  <c r="Y513" i="1"/>
  <c r="X513" i="1"/>
  <c r="W513" i="1"/>
  <c r="P513" i="1"/>
  <c r="O513" i="1"/>
  <c r="V513" i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V512" i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U511" i="1"/>
  <c r="P511" i="1"/>
  <c r="O511" i="1"/>
  <c r="V511" i="1"/>
  <c r="M511" i="1"/>
  <c r="Z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U510" i="1"/>
  <c r="P510" i="1"/>
  <c r="O510" i="1"/>
  <c r="V510" i="1"/>
  <c r="M510" i="1"/>
  <c r="Z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V509" i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V508" i="1"/>
  <c r="M508" i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U507" i="1"/>
  <c r="P507" i="1"/>
  <c r="O507" i="1"/>
  <c r="V507" i="1"/>
  <c r="M507" i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U506" i="1"/>
  <c r="P506" i="1"/>
  <c r="O506" i="1"/>
  <c r="V506" i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P505" i="1"/>
  <c r="O505" i="1"/>
  <c r="V505" i="1"/>
  <c r="M505" i="1"/>
  <c r="A495" i="2" s="1"/>
  <c r="I495" i="2" s="1"/>
  <c r="J495" i="2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V504" i="1"/>
  <c r="M504" i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V503" i="1"/>
  <c r="M503" i="1"/>
  <c r="A493" i="2" s="1"/>
  <c r="I493" i="2" s="1"/>
  <c r="J493" i="2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V502" i="1"/>
  <c r="M502" i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V501" i="1"/>
  <c r="M501" i="1"/>
  <c r="A491" i="2" s="1"/>
  <c r="I491" i="2" s="1"/>
  <c r="J491" i="2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V500" i="1"/>
  <c r="M500" i="1"/>
  <c r="A490" i="2" s="1"/>
  <c r="I490" i="2" s="1"/>
  <c r="J490" i="2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U499" i="1"/>
  <c r="P499" i="1"/>
  <c r="O499" i="1"/>
  <c r="V499" i="1"/>
  <c r="M499" i="1"/>
  <c r="A489" i="2" s="1"/>
  <c r="I489" i="2" s="1"/>
  <c r="J489" i="2" s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V498" i="1"/>
  <c r="M498" i="1"/>
  <c r="Z498" i="1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U497" i="1"/>
  <c r="P497" i="1"/>
  <c r="O497" i="1"/>
  <c r="V497" i="1"/>
  <c r="M497" i="1"/>
  <c r="A487" i="2" s="1"/>
  <c r="I487" i="2" s="1"/>
  <c r="J487" i="2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V496" i="1"/>
  <c r="M496" i="1"/>
  <c r="A486" i="2" s="1"/>
  <c r="I486" i="2" s="1"/>
  <c r="J486" i="2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V495" i="1"/>
  <c r="M495" i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U494" i="1"/>
  <c r="P494" i="1"/>
  <c r="O494" i="1"/>
  <c r="V494" i="1"/>
  <c r="M494" i="1"/>
  <c r="A484" i="2" s="1"/>
  <c r="I484" i="2" s="1"/>
  <c r="J484" i="2" s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V493" i="1"/>
  <c r="M493" i="1"/>
  <c r="A483" i="2" s="1"/>
  <c r="I483" i="2" s="1"/>
  <c r="J483" i="2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V492" i="1"/>
  <c r="M492" i="1"/>
  <c r="A482" i="2" s="1"/>
  <c r="I482" i="2" s="1"/>
  <c r="J482" i="2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P491" i="1"/>
  <c r="O491" i="1"/>
  <c r="V491" i="1"/>
  <c r="M491" i="1"/>
  <c r="A481" i="2" s="1"/>
  <c r="I481" i="2" s="1"/>
  <c r="J481" i="2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V490" i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V489" i="1"/>
  <c r="M489" i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V488" i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V487" i="1"/>
  <c r="M487" i="1"/>
  <c r="A477" i="2" s="1"/>
  <c r="I477" i="2" s="1"/>
  <c r="J477" i="2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U486" i="1"/>
  <c r="P486" i="1"/>
  <c r="O486" i="1"/>
  <c r="V486" i="1"/>
  <c r="M486" i="1"/>
  <c r="A476" i="2" s="1"/>
  <c r="I476" i="2" s="1"/>
  <c r="J476" i="2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V485" i="1"/>
  <c r="M485" i="1"/>
  <c r="A475" i="2" s="1"/>
  <c r="I475" i="2" s="1"/>
  <c r="J475" i="2" s="1"/>
  <c r="L485" i="1"/>
  <c r="T485" i="1" s="1"/>
  <c r="K485" i="1"/>
  <c r="S485" i="1" s="1"/>
  <c r="J485" i="1"/>
  <c r="R485" i="1" s="1"/>
  <c r="I485" i="1"/>
  <c r="Q485" i="1" s="1"/>
  <c r="H485" i="1"/>
  <c r="G485" i="1"/>
  <c r="Z484" i="1"/>
  <c r="Y484" i="1"/>
  <c r="X484" i="1"/>
  <c r="W484" i="1"/>
  <c r="U484" i="1"/>
  <c r="T484" i="1"/>
  <c r="P484" i="1"/>
  <c r="O484" i="1"/>
  <c r="V484" i="1"/>
  <c r="M484" i="1"/>
  <c r="A474" i="2" s="1"/>
  <c r="I474" i="2" s="1"/>
  <c r="J474" i="2" s="1"/>
  <c r="L484" i="1"/>
  <c r="K484" i="1"/>
  <c r="S484" i="1" s="1"/>
  <c r="J484" i="1"/>
  <c r="R484" i="1" s="1"/>
  <c r="I484" i="1"/>
  <c r="Q484" i="1" s="1"/>
  <c r="H484" i="1"/>
  <c r="G484" i="1"/>
  <c r="Z483" i="1"/>
  <c r="Y483" i="1"/>
  <c r="X483" i="1"/>
  <c r="W483" i="1"/>
  <c r="P483" i="1"/>
  <c r="O483" i="1"/>
  <c r="V483" i="1"/>
  <c r="M483" i="1"/>
  <c r="A473" i="2" s="1"/>
  <c r="I473" i="2" s="1"/>
  <c r="J473" i="2" s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P482" i="1"/>
  <c r="O482" i="1"/>
  <c r="V482" i="1"/>
  <c r="M482" i="1"/>
  <c r="Z482" i="1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V481" i="1"/>
  <c r="M481" i="1"/>
  <c r="U481" i="1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V480" i="1"/>
  <c r="M480" i="1"/>
  <c r="A470" i="2" s="1"/>
  <c r="I470" i="2" s="1"/>
  <c r="J470" i="2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V479" i="1"/>
  <c r="M479" i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V478" i="1"/>
  <c r="M478" i="1"/>
  <c r="A468" i="2" s="1"/>
  <c r="I468" i="2" s="1"/>
  <c r="J468" i="2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V477" i="1"/>
  <c r="M477" i="1"/>
  <c r="A467" i="2" s="1"/>
  <c r="I467" i="2" s="1"/>
  <c r="J467" i="2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U476" i="1"/>
  <c r="P476" i="1"/>
  <c r="O476" i="1"/>
  <c r="V476" i="1"/>
  <c r="M476" i="1"/>
  <c r="A466" i="2" s="1"/>
  <c r="I466" i="2" s="1"/>
  <c r="J466" i="2" s="1"/>
  <c r="L476" i="1"/>
  <c r="T476" i="1" s="1"/>
  <c r="K476" i="1"/>
  <c r="S476" i="1" s="1"/>
  <c r="J476" i="1"/>
  <c r="R476" i="1" s="1"/>
  <c r="I476" i="1"/>
  <c r="Q476" i="1" s="1"/>
  <c r="H476" i="1"/>
  <c r="G476" i="1"/>
  <c r="Z475" i="1"/>
  <c r="Y475" i="1"/>
  <c r="X475" i="1"/>
  <c r="W475" i="1"/>
  <c r="P475" i="1"/>
  <c r="O475" i="1"/>
  <c r="V475" i="1"/>
  <c r="M475" i="1"/>
  <c r="A465" i="2" s="1"/>
  <c r="I465" i="2" s="1"/>
  <c r="J465" i="2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V474" i="1"/>
  <c r="M474" i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V473" i="1"/>
  <c r="M473" i="1"/>
  <c r="A463" i="2" s="1"/>
  <c r="I463" i="2" s="1"/>
  <c r="J463" i="2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P472" i="1"/>
  <c r="O472" i="1"/>
  <c r="V472" i="1"/>
  <c r="M472" i="1"/>
  <c r="L472" i="1"/>
  <c r="T472" i="1" s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V471" i="1"/>
  <c r="M471" i="1"/>
  <c r="A461" i="2" s="1"/>
  <c r="I461" i="2" s="1"/>
  <c r="J461" i="2" s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V470" i="1"/>
  <c r="M470" i="1"/>
  <c r="A460" i="2" s="1"/>
  <c r="I460" i="2" s="1"/>
  <c r="J460" i="2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V469" i="1"/>
  <c r="M469" i="1"/>
  <c r="A459" i="2" s="1"/>
  <c r="I459" i="2" s="1"/>
  <c r="J459" i="2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U468" i="1"/>
  <c r="P468" i="1"/>
  <c r="O468" i="1"/>
  <c r="V468" i="1"/>
  <c r="M468" i="1"/>
  <c r="A458" i="2" s="1"/>
  <c r="I458" i="2" s="1"/>
  <c r="J458" i="2" s="1"/>
  <c r="L468" i="1"/>
  <c r="T468" i="1" s="1"/>
  <c r="K468" i="1"/>
  <c r="S468" i="1" s="1"/>
  <c r="J468" i="1"/>
  <c r="R468" i="1" s="1"/>
  <c r="I468" i="1"/>
  <c r="Q468" i="1" s="1"/>
  <c r="H468" i="1"/>
  <c r="G468" i="1"/>
  <c r="Z467" i="1"/>
  <c r="Y467" i="1"/>
  <c r="X467" i="1"/>
  <c r="W467" i="1"/>
  <c r="P467" i="1"/>
  <c r="O467" i="1"/>
  <c r="V467" i="1"/>
  <c r="M467" i="1"/>
  <c r="A457" i="2" s="1"/>
  <c r="I457" i="2" s="1"/>
  <c r="J457" i="2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P466" i="1"/>
  <c r="O466" i="1"/>
  <c r="V466" i="1"/>
  <c r="M466" i="1"/>
  <c r="Z466" i="1" s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V465" i="1"/>
  <c r="M465" i="1"/>
  <c r="U465" i="1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U464" i="1"/>
  <c r="P464" i="1"/>
  <c r="O464" i="1"/>
  <c r="V464" i="1"/>
  <c r="M464" i="1"/>
  <c r="A454" i="2" s="1"/>
  <c r="I454" i="2" s="1"/>
  <c r="J454" i="2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V463" i="1"/>
  <c r="M463" i="1"/>
  <c r="U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V462" i="1"/>
  <c r="M462" i="1"/>
  <c r="A452" i="2" s="1"/>
  <c r="I452" i="2" s="1"/>
  <c r="J452" i="2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V461" i="1"/>
  <c r="M461" i="1"/>
  <c r="A451" i="2" s="1"/>
  <c r="I451" i="2" s="1"/>
  <c r="J451" i="2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U460" i="1"/>
  <c r="P460" i="1"/>
  <c r="O460" i="1"/>
  <c r="V460" i="1"/>
  <c r="M460" i="1"/>
  <c r="A450" i="2" s="1"/>
  <c r="I450" i="2" s="1"/>
  <c r="J450" i="2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P459" i="1"/>
  <c r="O459" i="1"/>
  <c r="V459" i="1"/>
  <c r="M459" i="1"/>
  <c r="A449" i="2" s="1"/>
  <c r="I449" i="2" s="1"/>
  <c r="J449" i="2" s="1"/>
  <c r="L459" i="1"/>
  <c r="T459" i="1" s="1"/>
  <c r="K459" i="1"/>
  <c r="S459" i="1" s="1"/>
  <c r="J459" i="1"/>
  <c r="R459" i="1" s="1"/>
  <c r="I459" i="1"/>
  <c r="Q459" i="1" s="1"/>
  <c r="H459" i="1"/>
  <c r="G459" i="1"/>
  <c r="Z458" i="1"/>
  <c r="Y458" i="1"/>
  <c r="X458" i="1"/>
  <c r="W458" i="1"/>
  <c r="P458" i="1"/>
  <c r="O458" i="1"/>
  <c r="V458" i="1"/>
  <c r="M458" i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V457" i="1"/>
  <c r="M457" i="1"/>
  <c r="A447" i="2" s="1"/>
  <c r="I447" i="2" s="1"/>
  <c r="J447" i="2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V456" i="1"/>
  <c r="U456" i="1"/>
  <c r="P456" i="1"/>
  <c r="O456" i="1"/>
  <c r="M456" i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V455" i="1"/>
  <c r="M455" i="1"/>
  <c r="A445" i="2" s="1"/>
  <c r="I445" i="2" s="1"/>
  <c r="J445" i="2" s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P454" i="1"/>
  <c r="O454" i="1"/>
  <c r="V454" i="1"/>
  <c r="M454" i="1"/>
  <c r="A444" i="2" s="1"/>
  <c r="I444" i="2" s="1"/>
  <c r="J444" i="2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V453" i="1"/>
  <c r="M453" i="1"/>
  <c r="U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U452" i="1"/>
  <c r="P452" i="1"/>
  <c r="O452" i="1"/>
  <c r="V452" i="1"/>
  <c r="M452" i="1"/>
  <c r="A442" i="2" s="1"/>
  <c r="I442" i="2" s="1"/>
  <c r="J442" i="2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P451" i="1"/>
  <c r="O451" i="1"/>
  <c r="V451" i="1"/>
  <c r="M451" i="1"/>
  <c r="A441" i="2" s="1"/>
  <c r="I441" i="2" s="1"/>
  <c r="J441" i="2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V450" i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V449" i="1"/>
  <c r="M449" i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U448" i="1"/>
  <c r="P448" i="1"/>
  <c r="O448" i="1"/>
  <c r="V448" i="1"/>
  <c r="M448" i="1"/>
  <c r="A438" i="2" s="1"/>
  <c r="I438" i="2" s="1"/>
  <c r="J438" i="2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V447" i="1"/>
  <c r="M447" i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V446" i="1"/>
  <c r="M446" i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P445" i="1"/>
  <c r="O445" i="1"/>
  <c r="V445" i="1"/>
  <c r="M445" i="1"/>
  <c r="A435" i="2" s="1"/>
  <c r="I435" i="2" s="1"/>
  <c r="J435" i="2" s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V444" i="1"/>
  <c r="M444" i="1"/>
  <c r="A434" i="2" s="1"/>
  <c r="I434" i="2" s="1"/>
  <c r="J434" i="2" s="1"/>
  <c r="L444" i="1"/>
  <c r="T444" i="1" s="1"/>
  <c r="K444" i="1"/>
  <c r="S444" i="1" s="1"/>
  <c r="J444" i="1"/>
  <c r="R444" i="1" s="1"/>
  <c r="I444" i="1"/>
  <c r="Q444" i="1" s="1"/>
  <c r="H444" i="1"/>
  <c r="G444" i="1"/>
  <c r="Z443" i="1"/>
  <c r="Y443" i="1"/>
  <c r="X443" i="1"/>
  <c r="W443" i="1"/>
  <c r="P443" i="1"/>
  <c r="O443" i="1"/>
  <c r="V443" i="1"/>
  <c r="M443" i="1"/>
  <c r="A433" i="2" s="1"/>
  <c r="I433" i="2" s="1"/>
  <c r="J433" i="2" s="1"/>
  <c r="L443" i="1"/>
  <c r="T443" i="1" s="1"/>
  <c r="K443" i="1"/>
  <c r="S443" i="1" s="1"/>
  <c r="J443" i="1"/>
  <c r="R443" i="1" s="1"/>
  <c r="I443" i="1"/>
  <c r="Q443" i="1" s="1"/>
  <c r="H443" i="1"/>
  <c r="G443" i="1"/>
  <c r="Y442" i="1"/>
  <c r="X442" i="1"/>
  <c r="W442" i="1"/>
  <c r="P442" i="1"/>
  <c r="O442" i="1"/>
  <c r="V442" i="1"/>
  <c r="M442" i="1"/>
  <c r="Z442" i="1" s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P441" i="1"/>
  <c r="O441" i="1"/>
  <c r="V441" i="1"/>
  <c r="M441" i="1"/>
  <c r="A431" i="2" s="1"/>
  <c r="I431" i="2" s="1"/>
  <c r="J431" i="2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V440" i="1"/>
  <c r="M440" i="1"/>
  <c r="L440" i="1"/>
  <c r="T440" i="1" s="1"/>
  <c r="K440" i="1"/>
  <c r="S440" i="1" s="1"/>
  <c r="J440" i="1"/>
  <c r="R440" i="1" s="1"/>
  <c r="I440" i="1"/>
  <c r="Q440" i="1" s="1"/>
  <c r="H440" i="1"/>
  <c r="G440" i="1"/>
  <c r="Z439" i="1"/>
  <c r="Y439" i="1"/>
  <c r="X439" i="1"/>
  <c r="W439" i="1"/>
  <c r="P439" i="1"/>
  <c r="O439" i="1"/>
  <c r="V439" i="1"/>
  <c r="M439" i="1"/>
  <c r="A429" i="2" s="1"/>
  <c r="I429" i="2" s="1"/>
  <c r="J429" i="2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U438" i="1"/>
  <c r="P438" i="1"/>
  <c r="O438" i="1"/>
  <c r="V438" i="1"/>
  <c r="M438" i="1"/>
  <c r="A428" i="2" s="1"/>
  <c r="I428" i="2" s="1"/>
  <c r="J428" i="2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U437" i="1"/>
  <c r="P437" i="1"/>
  <c r="O437" i="1"/>
  <c r="V437" i="1"/>
  <c r="M437" i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V436" i="1"/>
  <c r="M436" i="1"/>
  <c r="A426" i="2" s="1"/>
  <c r="I426" i="2" s="1"/>
  <c r="J426" i="2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P435" i="1"/>
  <c r="O435" i="1"/>
  <c r="V435" i="1"/>
  <c r="M435" i="1"/>
  <c r="A425" i="2" s="1"/>
  <c r="I425" i="2" s="1"/>
  <c r="J425" i="2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V434" i="1"/>
  <c r="M434" i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V433" i="1"/>
  <c r="M433" i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P432" i="1"/>
  <c r="O432" i="1"/>
  <c r="V432" i="1"/>
  <c r="M432" i="1"/>
  <c r="A422" i="2" s="1"/>
  <c r="I422" i="2" s="1"/>
  <c r="J422" i="2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V431" i="1"/>
  <c r="M431" i="1"/>
  <c r="A421" i="2" s="1"/>
  <c r="I421" i="2" s="1"/>
  <c r="J421" i="2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V430" i="1"/>
  <c r="M430" i="1"/>
  <c r="L430" i="1"/>
  <c r="T430" i="1" s="1"/>
  <c r="K430" i="1"/>
  <c r="S430" i="1" s="1"/>
  <c r="J430" i="1"/>
  <c r="R430" i="1" s="1"/>
  <c r="I430" i="1"/>
  <c r="Q430" i="1" s="1"/>
  <c r="H430" i="1"/>
  <c r="G430" i="1"/>
  <c r="Z429" i="1"/>
  <c r="Y429" i="1"/>
  <c r="X429" i="1"/>
  <c r="W429" i="1"/>
  <c r="P429" i="1"/>
  <c r="O429" i="1"/>
  <c r="V429" i="1"/>
  <c r="M429" i="1"/>
  <c r="A419" i="2" s="1"/>
  <c r="I419" i="2" s="1"/>
  <c r="J419" i="2" s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V428" i="1"/>
  <c r="M428" i="1"/>
  <c r="U428" i="1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V427" i="1"/>
  <c r="M427" i="1"/>
  <c r="A417" i="2" s="1"/>
  <c r="I417" i="2" s="1"/>
  <c r="J417" i="2" s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P426" i="1"/>
  <c r="O426" i="1"/>
  <c r="V426" i="1"/>
  <c r="M426" i="1"/>
  <c r="A416" i="2" s="1"/>
  <c r="I416" i="2" s="1"/>
  <c r="J416" i="2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V425" i="1"/>
  <c r="M425" i="1"/>
  <c r="Z425" i="1" s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P424" i="1"/>
  <c r="O424" i="1"/>
  <c r="V424" i="1"/>
  <c r="M424" i="1"/>
  <c r="U424" i="1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V423" i="1"/>
  <c r="M423" i="1"/>
  <c r="A413" i="2" s="1"/>
  <c r="I413" i="2" s="1"/>
  <c r="J413" i="2" s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V422" i="1"/>
  <c r="M422" i="1"/>
  <c r="A412" i="2" s="1"/>
  <c r="I412" i="2" s="1"/>
  <c r="J412" i="2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V421" i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U420" i="1"/>
  <c r="P420" i="1"/>
  <c r="O420" i="1"/>
  <c r="V420" i="1"/>
  <c r="M420" i="1"/>
  <c r="A410" i="2" s="1"/>
  <c r="I410" i="2" s="1"/>
  <c r="J410" i="2" s="1"/>
  <c r="L420" i="1"/>
  <c r="T420" i="1" s="1"/>
  <c r="K420" i="1"/>
  <c r="S420" i="1" s="1"/>
  <c r="J420" i="1"/>
  <c r="R420" i="1" s="1"/>
  <c r="I420" i="1"/>
  <c r="Q420" i="1" s="1"/>
  <c r="H420" i="1"/>
  <c r="G420" i="1"/>
  <c r="Y419" i="1"/>
  <c r="X419" i="1"/>
  <c r="W419" i="1"/>
  <c r="P419" i="1"/>
  <c r="O419" i="1"/>
  <c r="V419" i="1"/>
  <c r="M419" i="1"/>
  <c r="A409" i="2" s="1"/>
  <c r="I409" i="2" s="1"/>
  <c r="J409" i="2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P418" i="1"/>
  <c r="O418" i="1"/>
  <c r="V418" i="1"/>
  <c r="M418" i="1"/>
  <c r="Z418" i="1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V417" i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U416" i="1"/>
  <c r="P416" i="1"/>
  <c r="O416" i="1"/>
  <c r="V416" i="1"/>
  <c r="M416" i="1"/>
  <c r="A406" i="2" s="1"/>
  <c r="I406" i="2" s="1"/>
  <c r="J406" i="2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U415" i="1"/>
  <c r="P415" i="1"/>
  <c r="O415" i="1"/>
  <c r="V415" i="1"/>
  <c r="M415" i="1"/>
  <c r="A405" i="2" s="1"/>
  <c r="I405" i="2" s="1"/>
  <c r="J405" i="2" s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P414" i="1"/>
  <c r="O414" i="1"/>
  <c r="V414" i="1"/>
  <c r="M414" i="1"/>
  <c r="A404" i="2" s="1"/>
  <c r="I404" i="2" s="1"/>
  <c r="J404" i="2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V413" i="1"/>
  <c r="M413" i="1"/>
  <c r="A403" i="2" s="1"/>
  <c r="I403" i="2" s="1"/>
  <c r="J403" i="2" s="1"/>
  <c r="L413" i="1"/>
  <c r="T413" i="1" s="1"/>
  <c r="K413" i="1"/>
  <c r="S413" i="1" s="1"/>
  <c r="J413" i="1"/>
  <c r="R413" i="1" s="1"/>
  <c r="I413" i="1"/>
  <c r="Q413" i="1" s="1"/>
  <c r="H413" i="1"/>
  <c r="G413" i="1"/>
  <c r="Z412" i="1"/>
  <c r="Y412" i="1"/>
  <c r="X412" i="1"/>
  <c r="W412" i="1"/>
  <c r="P412" i="1"/>
  <c r="O412" i="1"/>
  <c r="V412" i="1"/>
  <c r="M412" i="1"/>
  <c r="A402" i="2" s="1"/>
  <c r="I402" i="2" s="1"/>
  <c r="J402" i="2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V411" i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P410" i="1"/>
  <c r="O410" i="1"/>
  <c r="V410" i="1"/>
  <c r="M410" i="1"/>
  <c r="A400" i="2" s="1"/>
  <c r="I400" i="2" s="1"/>
  <c r="J400" i="2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V409" i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Z408" i="1"/>
  <c r="Y408" i="1"/>
  <c r="X408" i="1"/>
  <c r="W408" i="1"/>
  <c r="P408" i="1"/>
  <c r="O408" i="1"/>
  <c r="V408" i="1"/>
  <c r="M408" i="1"/>
  <c r="A398" i="2" s="1"/>
  <c r="I398" i="2" s="1"/>
  <c r="J398" i="2" s="1"/>
  <c r="L408" i="1"/>
  <c r="T408" i="1" s="1"/>
  <c r="K408" i="1"/>
  <c r="S408" i="1" s="1"/>
  <c r="J408" i="1"/>
  <c r="R408" i="1" s="1"/>
  <c r="I408" i="1"/>
  <c r="Q408" i="1" s="1"/>
  <c r="H408" i="1"/>
  <c r="G408" i="1"/>
  <c r="Z407" i="1"/>
  <c r="Y407" i="1"/>
  <c r="X407" i="1"/>
  <c r="W407" i="1"/>
  <c r="P407" i="1"/>
  <c r="O407" i="1"/>
  <c r="V407" i="1"/>
  <c r="M407" i="1"/>
  <c r="A397" i="2" s="1"/>
  <c r="I397" i="2" s="1"/>
  <c r="J397" i="2" s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V406" i="1"/>
  <c r="M406" i="1"/>
  <c r="A396" i="2" s="1"/>
  <c r="I396" i="2" s="1"/>
  <c r="J396" i="2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V405" i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V404" i="1"/>
  <c r="M404" i="1"/>
  <c r="A394" i="2" s="1"/>
  <c r="I394" i="2" s="1"/>
  <c r="J394" i="2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V403" i="1"/>
  <c r="M403" i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V402" i="1"/>
  <c r="M402" i="1"/>
  <c r="A392" i="2" s="1"/>
  <c r="I392" i="2" s="1"/>
  <c r="J392" i="2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V401" i="1"/>
  <c r="M401" i="1"/>
  <c r="A391" i="2" s="1"/>
  <c r="I391" i="2" s="1"/>
  <c r="J391" i="2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P400" i="1"/>
  <c r="O400" i="1"/>
  <c r="V400" i="1"/>
  <c r="M400" i="1"/>
  <c r="U400" i="1" s="1"/>
  <c r="L400" i="1"/>
  <c r="T400" i="1" s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V399" i="1"/>
  <c r="M399" i="1"/>
  <c r="A389" i="2" s="1"/>
  <c r="I389" i="2" s="1"/>
  <c r="J389" i="2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V398" i="1"/>
  <c r="M398" i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V397" i="1"/>
  <c r="M397" i="1"/>
  <c r="A387" i="2" s="1"/>
  <c r="I387" i="2" s="1"/>
  <c r="J387" i="2" s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U396" i="1"/>
  <c r="P396" i="1"/>
  <c r="O396" i="1"/>
  <c r="V396" i="1"/>
  <c r="M396" i="1"/>
  <c r="L396" i="1"/>
  <c r="T396" i="1" s="1"/>
  <c r="K396" i="1"/>
  <c r="S396" i="1" s="1"/>
  <c r="J396" i="1"/>
  <c r="R396" i="1" s="1"/>
  <c r="I396" i="1"/>
  <c r="Q396" i="1" s="1"/>
  <c r="H396" i="1"/>
  <c r="G396" i="1"/>
  <c r="Y395" i="1"/>
  <c r="X395" i="1"/>
  <c r="W395" i="1"/>
  <c r="P395" i="1"/>
  <c r="O395" i="1"/>
  <c r="V395" i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V394" i="1"/>
  <c r="M394" i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V393" i="1"/>
  <c r="M393" i="1"/>
  <c r="U393" i="1" s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U392" i="1"/>
  <c r="P392" i="1"/>
  <c r="O392" i="1"/>
  <c r="V392" i="1"/>
  <c r="M392" i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P391" i="1"/>
  <c r="O391" i="1"/>
  <c r="V391" i="1"/>
  <c r="M391" i="1"/>
  <c r="A381" i="2" s="1"/>
  <c r="I381" i="2" s="1"/>
  <c r="J381" i="2" s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V390" i="1"/>
  <c r="M390" i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P389" i="1"/>
  <c r="O389" i="1"/>
  <c r="V389" i="1"/>
  <c r="M389" i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P388" i="1"/>
  <c r="O388" i="1"/>
  <c r="V388" i="1"/>
  <c r="M388" i="1"/>
  <c r="U388" i="1" s="1"/>
  <c r="L388" i="1"/>
  <c r="T388" i="1" s="1"/>
  <c r="K388" i="1"/>
  <c r="S388" i="1" s="1"/>
  <c r="J388" i="1"/>
  <c r="R388" i="1" s="1"/>
  <c r="I388" i="1"/>
  <c r="Q388" i="1" s="1"/>
  <c r="H388" i="1"/>
  <c r="G388" i="1"/>
  <c r="Z387" i="1"/>
  <c r="Y387" i="1"/>
  <c r="X387" i="1"/>
  <c r="W387" i="1"/>
  <c r="P387" i="1"/>
  <c r="O387" i="1"/>
  <c r="V387" i="1"/>
  <c r="M387" i="1"/>
  <c r="A377" i="2" s="1"/>
  <c r="I377" i="2" s="1"/>
  <c r="J377" i="2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T386" i="1"/>
  <c r="P386" i="1"/>
  <c r="O386" i="1"/>
  <c r="V386" i="1"/>
  <c r="M386" i="1"/>
  <c r="L386" i="1"/>
  <c r="K386" i="1"/>
  <c r="S386" i="1" s="1"/>
  <c r="J386" i="1"/>
  <c r="R386" i="1" s="1"/>
  <c r="I386" i="1"/>
  <c r="Q386" i="1" s="1"/>
  <c r="H386" i="1"/>
  <c r="G386" i="1"/>
  <c r="Y385" i="1"/>
  <c r="X385" i="1"/>
  <c r="W385" i="1"/>
  <c r="U385" i="1"/>
  <c r="P385" i="1"/>
  <c r="O385" i="1"/>
  <c r="V385" i="1"/>
  <c r="M385" i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P384" i="1"/>
  <c r="O384" i="1"/>
  <c r="V384" i="1"/>
  <c r="M384" i="1"/>
  <c r="U384" i="1" s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V383" i="1"/>
  <c r="M383" i="1"/>
  <c r="A373" i="2" s="1"/>
  <c r="I373" i="2" s="1"/>
  <c r="J373" i="2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T382" i="1"/>
  <c r="P382" i="1"/>
  <c r="O382" i="1"/>
  <c r="V382" i="1"/>
  <c r="M382" i="1"/>
  <c r="L382" i="1"/>
  <c r="K382" i="1"/>
  <c r="S382" i="1" s="1"/>
  <c r="J382" i="1"/>
  <c r="R382" i="1" s="1"/>
  <c r="I382" i="1"/>
  <c r="Q382" i="1" s="1"/>
  <c r="H382" i="1"/>
  <c r="G382" i="1"/>
  <c r="Y381" i="1"/>
  <c r="X381" i="1"/>
  <c r="W381" i="1"/>
  <c r="U381" i="1"/>
  <c r="P381" i="1"/>
  <c r="O381" i="1"/>
  <c r="V381" i="1"/>
  <c r="M381" i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P380" i="1"/>
  <c r="O380" i="1"/>
  <c r="V380" i="1"/>
  <c r="M380" i="1"/>
  <c r="U380" i="1" s="1"/>
  <c r="L380" i="1"/>
  <c r="T380" i="1" s="1"/>
  <c r="K380" i="1"/>
  <c r="S380" i="1" s="1"/>
  <c r="J380" i="1"/>
  <c r="R380" i="1" s="1"/>
  <c r="I380" i="1"/>
  <c r="Q380" i="1" s="1"/>
  <c r="H380" i="1"/>
  <c r="G380" i="1"/>
  <c r="Z379" i="1"/>
  <c r="Y379" i="1"/>
  <c r="X379" i="1"/>
  <c r="W379" i="1"/>
  <c r="P379" i="1"/>
  <c r="O379" i="1"/>
  <c r="V379" i="1"/>
  <c r="M379" i="1"/>
  <c r="A369" i="2" s="1"/>
  <c r="I369" i="2" s="1"/>
  <c r="J369" i="2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T378" i="1"/>
  <c r="P378" i="1"/>
  <c r="O378" i="1"/>
  <c r="V378" i="1"/>
  <c r="M378" i="1"/>
  <c r="L378" i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V377" i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V376" i="1"/>
  <c r="M376" i="1"/>
  <c r="U376" i="1" s="1"/>
  <c r="L376" i="1"/>
  <c r="T376" i="1" s="1"/>
  <c r="K376" i="1"/>
  <c r="S376" i="1" s="1"/>
  <c r="J376" i="1"/>
  <c r="R376" i="1" s="1"/>
  <c r="I376" i="1"/>
  <c r="Q376" i="1" s="1"/>
  <c r="H376" i="1"/>
  <c r="G376" i="1"/>
  <c r="Z375" i="1"/>
  <c r="Y375" i="1"/>
  <c r="X375" i="1"/>
  <c r="W375" i="1"/>
  <c r="P375" i="1"/>
  <c r="O375" i="1"/>
  <c r="V375" i="1"/>
  <c r="M375" i="1"/>
  <c r="A365" i="2" s="1"/>
  <c r="I365" i="2" s="1"/>
  <c r="J365" i="2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V374" i="1"/>
  <c r="M374" i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V373" i="1"/>
  <c r="M373" i="1"/>
  <c r="A363" i="2" s="1"/>
  <c r="I363" i="2" s="1"/>
  <c r="J363" i="2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P372" i="1"/>
  <c r="O372" i="1"/>
  <c r="V372" i="1"/>
  <c r="M372" i="1"/>
  <c r="U372" i="1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U371" i="1"/>
  <c r="P371" i="1"/>
  <c r="O371" i="1"/>
  <c r="V371" i="1"/>
  <c r="M371" i="1"/>
  <c r="A361" i="2" s="1"/>
  <c r="I361" i="2" s="1"/>
  <c r="J361" i="2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V370" i="1"/>
  <c r="M370" i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V369" i="1"/>
  <c r="M369" i="1"/>
  <c r="A359" i="2" s="1"/>
  <c r="I359" i="2" s="1"/>
  <c r="J359" i="2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P368" i="1"/>
  <c r="O368" i="1"/>
  <c r="V368" i="1"/>
  <c r="M368" i="1"/>
  <c r="U368" i="1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P367" i="1"/>
  <c r="O367" i="1"/>
  <c r="V367" i="1"/>
  <c r="M367" i="1"/>
  <c r="A357" i="2" s="1"/>
  <c r="I357" i="2" s="1"/>
  <c r="J357" i="2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V366" i="1"/>
  <c r="M366" i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V365" i="1"/>
  <c r="M365" i="1"/>
  <c r="A355" i="2" s="1"/>
  <c r="I355" i="2" s="1"/>
  <c r="J355" i="2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V364" i="1"/>
  <c r="M364" i="1"/>
  <c r="U364" i="1" s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V363" i="1"/>
  <c r="M363" i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V362" i="1"/>
  <c r="M362" i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V361" i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V360" i="1"/>
  <c r="M360" i="1"/>
  <c r="A350" i="2" s="1"/>
  <c r="I350" i="2" s="1"/>
  <c r="J350" i="2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U359" i="1"/>
  <c r="P359" i="1"/>
  <c r="O359" i="1"/>
  <c r="V359" i="1"/>
  <c r="M359" i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P358" i="1"/>
  <c r="O358" i="1"/>
  <c r="V358" i="1"/>
  <c r="M358" i="1"/>
  <c r="A348" i="2" s="1"/>
  <c r="I348" i="2" s="1"/>
  <c r="J348" i="2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P357" i="1"/>
  <c r="O357" i="1"/>
  <c r="V357" i="1"/>
  <c r="M357" i="1"/>
  <c r="U357" i="1" s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V356" i="1"/>
  <c r="M356" i="1"/>
  <c r="A346" i="2" s="1"/>
  <c r="I346" i="2" s="1"/>
  <c r="J346" i="2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V355" i="1"/>
  <c r="M355" i="1"/>
  <c r="L355" i="1"/>
  <c r="T355" i="1" s="1"/>
  <c r="K355" i="1"/>
  <c r="S355" i="1" s="1"/>
  <c r="J355" i="1"/>
  <c r="R355" i="1" s="1"/>
  <c r="I355" i="1"/>
  <c r="Q355" i="1" s="1"/>
  <c r="H355" i="1"/>
  <c r="G355" i="1"/>
  <c r="Z354" i="1"/>
  <c r="Y354" i="1"/>
  <c r="X354" i="1"/>
  <c r="W354" i="1"/>
  <c r="P354" i="1"/>
  <c r="O354" i="1"/>
  <c r="V354" i="1"/>
  <c r="M354" i="1"/>
  <c r="A344" i="2" s="1"/>
  <c r="I344" i="2" s="1"/>
  <c r="J344" i="2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V353" i="1"/>
  <c r="M353" i="1"/>
  <c r="U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V352" i="1"/>
  <c r="M352" i="1"/>
  <c r="A342" i="2" s="1"/>
  <c r="I342" i="2" s="1"/>
  <c r="J342" i="2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V351" i="1"/>
  <c r="P351" i="1"/>
  <c r="O351" i="1"/>
  <c r="M351" i="1"/>
  <c r="U351" i="1" s="1"/>
  <c r="L351" i="1"/>
  <c r="T351" i="1" s="1"/>
  <c r="K351" i="1"/>
  <c r="S351" i="1" s="1"/>
  <c r="J351" i="1"/>
  <c r="R351" i="1" s="1"/>
  <c r="I351" i="1"/>
  <c r="Q351" i="1" s="1"/>
  <c r="H351" i="1"/>
  <c r="G351" i="1"/>
  <c r="Y350" i="1"/>
  <c r="X350" i="1"/>
  <c r="W350" i="1"/>
  <c r="P350" i="1"/>
  <c r="O350" i="1"/>
  <c r="V350" i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V349" i="1"/>
  <c r="M349" i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V348" i="1"/>
  <c r="M348" i="1"/>
  <c r="A338" i="2" s="1"/>
  <c r="I338" i="2" s="1"/>
  <c r="J338" i="2" s="1"/>
  <c r="L348" i="1"/>
  <c r="T348" i="1" s="1"/>
  <c r="K348" i="1"/>
  <c r="S348" i="1" s="1"/>
  <c r="J348" i="1"/>
  <c r="R348" i="1" s="1"/>
  <c r="I348" i="1"/>
  <c r="Q348" i="1" s="1"/>
  <c r="H348" i="1"/>
  <c r="G348" i="1"/>
  <c r="Y347" i="1"/>
  <c r="X347" i="1"/>
  <c r="W347" i="1"/>
  <c r="P347" i="1"/>
  <c r="O347" i="1"/>
  <c r="V347" i="1"/>
  <c r="M347" i="1"/>
  <c r="U347" i="1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U346" i="1"/>
  <c r="P346" i="1"/>
  <c r="O346" i="1"/>
  <c r="V346" i="1"/>
  <c r="M346" i="1"/>
  <c r="A336" i="2" s="1"/>
  <c r="I336" i="2" s="1"/>
  <c r="J336" i="2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V345" i="1"/>
  <c r="M345" i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V344" i="1"/>
  <c r="M344" i="1"/>
  <c r="A334" i="2" s="1"/>
  <c r="I334" i="2" s="1"/>
  <c r="J334" i="2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P343" i="1"/>
  <c r="O343" i="1"/>
  <c r="V343" i="1"/>
  <c r="M343" i="1"/>
  <c r="U343" i="1" s="1"/>
  <c r="L343" i="1"/>
  <c r="T343" i="1" s="1"/>
  <c r="K343" i="1"/>
  <c r="S343" i="1" s="1"/>
  <c r="J343" i="1"/>
  <c r="R343" i="1" s="1"/>
  <c r="I343" i="1"/>
  <c r="Q343" i="1" s="1"/>
  <c r="H343" i="1"/>
  <c r="G343" i="1"/>
  <c r="Y342" i="1"/>
  <c r="X342" i="1"/>
  <c r="W342" i="1"/>
  <c r="U342" i="1"/>
  <c r="P342" i="1"/>
  <c r="O342" i="1"/>
  <c r="V342" i="1"/>
  <c r="M342" i="1"/>
  <c r="A332" i="2" s="1"/>
  <c r="I332" i="2" s="1"/>
  <c r="J332" i="2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V341" i="1"/>
  <c r="M341" i="1"/>
  <c r="L341" i="1"/>
  <c r="T341" i="1" s="1"/>
  <c r="K341" i="1"/>
  <c r="S341" i="1" s="1"/>
  <c r="J341" i="1"/>
  <c r="R341" i="1" s="1"/>
  <c r="I341" i="1"/>
  <c r="Q341" i="1" s="1"/>
  <c r="H341" i="1"/>
  <c r="G341" i="1"/>
  <c r="Z340" i="1"/>
  <c r="Y340" i="1"/>
  <c r="X340" i="1"/>
  <c r="W340" i="1"/>
  <c r="P340" i="1"/>
  <c r="O340" i="1"/>
  <c r="V340" i="1"/>
  <c r="M340" i="1"/>
  <c r="A330" i="2" s="1"/>
  <c r="I330" i="2" s="1"/>
  <c r="J330" i="2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U339" i="1"/>
  <c r="P339" i="1"/>
  <c r="O339" i="1"/>
  <c r="V339" i="1"/>
  <c r="M339" i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U338" i="1"/>
  <c r="P338" i="1"/>
  <c r="O338" i="1"/>
  <c r="V338" i="1"/>
  <c r="M338" i="1"/>
  <c r="A328" i="2" s="1"/>
  <c r="I328" i="2" s="1"/>
  <c r="J328" i="2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V337" i="1"/>
  <c r="M337" i="1"/>
  <c r="L337" i="1"/>
  <c r="T337" i="1" s="1"/>
  <c r="K337" i="1"/>
  <c r="S337" i="1" s="1"/>
  <c r="J337" i="1"/>
  <c r="R337" i="1" s="1"/>
  <c r="I337" i="1"/>
  <c r="Q337" i="1" s="1"/>
  <c r="H337" i="1"/>
  <c r="G337" i="1"/>
  <c r="Z336" i="1"/>
  <c r="Y336" i="1"/>
  <c r="X336" i="1"/>
  <c r="W336" i="1"/>
  <c r="P336" i="1"/>
  <c r="O336" i="1"/>
  <c r="V336" i="1"/>
  <c r="M336" i="1"/>
  <c r="A326" i="2" s="1"/>
  <c r="I326" i="2" s="1"/>
  <c r="J326" i="2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U335" i="1"/>
  <c r="P335" i="1"/>
  <c r="O335" i="1"/>
  <c r="V335" i="1"/>
  <c r="M335" i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U334" i="1"/>
  <c r="P334" i="1"/>
  <c r="O334" i="1"/>
  <c r="V334" i="1"/>
  <c r="M334" i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P333" i="1"/>
  <c r="O333" i="1"/>
  <c r="V333" i="1"/>
  <c r="M333" i="1"/>
  <c r="U333" i="1" s="1"/>
  <c r="L333" i="1"/>
  <c r="T333" i="1" s="1"/>
  <c r="K333" i="1"/>
  <c r="S333" i="1" s="1"/>
  <c r="J333" i="1"/>
  <c r="R333" i="1" s="1"/>
  <c r="I333" i="1"/>
  <c r="Q333" i="1" s="1"/>
  <c r="H333" i="1"/>
  <c r="G333" i="1"/>
  <c r="Z332" i="1"/>
  <c r="Y332" i="1"/>
  <c r="X332" i="1"/>
  <c r="W332" i="1"/>
  <c r="P332" i="1"/>
  <c r="O332" i="1"/>
  <c r="V332" i="1"/>
  <c r="M332" i="1"/>
  <c r="A322" i="2" s="1"/>
  <c r="I322" i="2" s="1"/>
  <c r="J322" i="2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U331" i="1"/>
  <c r="P331" i="1"/>
  <c r="O331" i="1"/>
  <c r="V331" i="1"/>
  <c r="M331" i="1"/>
  <c r="L331" i="1"/>
  <c r="T331" i="1" s="1"/>
  <c r="K331" i="1"/>
  <c r="S331" i="1" s="1"/>
  <c r="J331" i="1"/>
  <c r="R331" i="1" s="1"/>
  <c r="I331" i="1"/>
  <c r="Q331" i="1" s="1"/>
  <c r="H331" i="1"/>
  <c r="G331" i="1"/>
  <c r="Y330" i="1"/>
  <c r="X330" i="1"/>
  <c r="W330" i="1"/>
  <c r="P330" i="1"/>
  <c r="O330" i="1"/>
  <c r="V330" i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V329" i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V328" i="1"/>
  <c r="M328" i="1"/>
  <c r="A318" i="2" s="1"/>
  <c r="I318" i="2" s="1"/>
  <c r="J318" i="2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V327" i="1"/>
  <c r="M327" i="1"/>
  <c r="L327" i="1"/>
  <c r="T327" i="1" s="1"/>
  <c r="K327" i="1"/>
  <c r="S327" i="1" s="1"/>
  <c r="J327" i="1"/>
  <c r="R327" i="1" s="1"/>
  <c r="I327" i="1"/>
  <c r="Q327" i="1" s="1"/>
  <c r="H327" i="1"/>
  <c r="G327" i="1"/>
  <c r="Y326" i="1"/>
  <c r="X326" i="1"/>
  <c r="W326" i="1"/>
  <c r="P326" i="1"/>
  <c r="O326" i="1"/>
  <c r="V326" i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V325" i="1"/>
  <c r="M325" i="1"/>
  <c r="U325" i="1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U324" i="1"/>
  <c r="P324" i="1"/>
  <c r="O324" i="1"/>
  <c r="V324" i="1"/>
  <c r="M324" i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V323" i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V322" i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V321" i="1"/>
  <c r="M321" i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V320" i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V319" i="1"/>
  <c r="M319" i="1"/>
  <c r="U319" i="1" s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V318" i="1"/>
  <c r="M318" i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U317" i="1"/>
  <c r="P317" i="1"/>
  <c r="O317" i="1"/>
  <c r="V317" i="1"/>
  <c r="M317" i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V316" i="1"/>
  <c r="M316" i="1"/>
  <c r="A306" i="2" s="1"/>
  <c r="I306" i="2" s="1"/>
  <c r="J306" i="2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P315" i="1"/>
  <c r="O315" i="1"/>
  <c r="V315" i="1"/>
  <c r="M315" i="1"/>
  <c r="U315" i="1" s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P314" i="1"/>
  <c r="O314" i="1"/>
  <c r="V314" i="1"/>
  <c r="M314" i="1"/>
  <c r="A304" i="2" s="1"/>
  <c r="I304" i="2" s="1"/>
  <c r="J304" i="2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U313" i="1"/>
  <c r="P313" i="1"/>
  <c r="O313" i="1"/>
  <c r="V313" i="1"/>
  <c r="M313" i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V312" i="1"/>
  <c r="M312" i="1"/>
  <c r="A302" i="2" s="1"/>
  <c r="I302" i="2" s="1"/>
  <c r="J302" i="2" s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V311" i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V310" i="1"/>
  <c r="M310" i="1"/>
  <c r="A300" i="2" s="1"/>
  <c r="I300" i="2" s="1"/>
  <c r="J300" i="2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V309" i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V308" i="1"/>
  <c r="M308" i="1"/>
  <c r="U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V307" i="1"/>
  <c r="M307" i="1"/>
  <c r="U307" i="1" s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V306" i="1"/>
  <c r="M306" i="1"/>
  <c r="A296" i="2" s="1"/>
  <c r="I296" i="2" s="1"/>
  <c r="J296" i="2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V305" i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Z304" i="1"/>
  <c r="Y304" i="1"/>
  <c r="X304" i="1"/>
  <c r="W304" i="1"/>
  <c r="P304" i="1"/>
  <c r="O304" i="1"/>
  <c r="V304" i="1"/>
  <c r="M304" i="1"/>
  <c r="A294" i="2" s="1"/>
  <c r="I294" i="2" s="1"/>
  <c r="J294" i="2" s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P303" i="1"/>
  <c r="O303" i="1"/>
  <c r="V303" i="1"/>
  <c r="M303" i="1"/>
  <c r="U303" i="1" s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V302" i="1"/>
  <c r="M302" i="1"/>
  <c r="U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U301" i="1"/>
  <c r="P301" i="1"/>
  <c r="O301" i="1"/>
  <c r="V301" i="1"/>
  <c r="M301" i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V300" i="1"/>
  <c r="M300" i="1"/>
  <c r="A290" i="2" s="1"/>
  <c r="I290" i="2" s="1"/>
  <c r="J290" i="2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P299" i="1"/>
  <c r="O299" i="1"/>
  <c r="V299" i="1"/>
  <c r="M299" i="1"/>
  <c r="U299" i="1" s="1"/>
  <c r="L299" i="1"/>
  <c r="T299" i="1" s="1"/>
  <c r="K299" i="1"/>
  <c r="S299" i="1" s="1"/>
  <c r="J299" i="1"/>
  <c r="R299" i="1" s="1"/>
  <c r="I299" i="1"/>
  <c r="Q299" i="1" s="1"/>
  <c r="H299" i="1"/>
  <c r="G299" i="1"/>
  <c r="Z298" i="1"/>
  <c r="Y298" i="1"/>
  <c r="X298" i="1"/>
  <c r="W298" i="1"/>
  <c r="P298" i="1"/>
  <c r="O298" i="1"/>
  <c r="V298" i="1"/>
  <c r="M298" i="1"/>
  <c r="A288" i="2" s="1"/>
  <c r="I288" i="2" s="1"/>
  <c r="J288" i="2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U297" i="1"/>
  <c r="P297" i="1"/>
  <c r="O297" i="1"/>
  <c r="V297" i="1"/>
  <c r="M297" i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P296" i="1"/>
  <c r="O296" i="1"/>
  <c r="V296" i="1"/>
  <c r="M296" i="1"/>
  <c r="A286" i="2" s="1"/>
  <c r="I286" i="2" s="1"/>
  <c r="J286" i="2" s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P295" i="1"/>
  <c r="O295" i="1"/>
  <c r="V295" i="1"/>
  <c r="M295" i="1"/>
  <c r="U295" i="1" s="1"/>
  <c r="L295" i="1"/>
  <c r="T295" i="1" s="1"/>
  <c r="K295" i="1"/>
  <c r="S295" i="1" s="1"/>
  <c r="J295" i="1"/>
  <c r="R295" i="1" s="1"/>
  <c r="I295" i="1"/>
  <c r="Q295" i="1" s="1"/>
  <c r="H295" i="1"/>
  <c r="G295" i="1"/>
  <c r="Z294" i="1"/>
  <c r="Y294" i="1"/>
  <c r="X294" i="1"/>
  <c r="W294" i="1"/>
  <c r="P294" i="1"/>
  <c r="O294" i="1"/>
  <c r="V294" i="1"/>
  <c r="M294" i="1"/>
  <c r="A284" i="2" s="1"/>
  <c r="I284" i="2" s="1"/>
  <c r="J284" i="2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U293" i="1"/>
  <c r="P293" i="1"/>
  <c r="O293" i="1"/>
  <c r="V293" i="1"/>
  <c r="M293" i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V292" i="1"/>
  <c r="M292" i="1"/>
  <c r="A282" i="2" s="1"/>
  <c r="I282" i="2" s="1"/>
  <c r="J282" i="2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V291" i="1"/>
  <c r="M291" i="1"/>
  <c r="U291" i="1" s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V290" i="1"/>
  <c r="M290" i="1"/>
  <c r="A280" i="2" s="1"/>
  <c r="I280" i="2" s="1"/>
  <c r="J280" i="2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U289" i="1"/>
  <c r="P289" i="1"/>
  <c r="O289" i="1"/>
  <c r="V289" i="1"/>
  <c r="M289" i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V288" i="1"/>
  <c r="M288" i="1"/>
  <c r="A278" i="2" s="1"/>
  <c r="I278" i="2" s="1"/>
  <c r="J278" i="2" s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V287" i="1"/>
  <c r="M287" i="1"/>
  <c r="U287" i="1" s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U286" i="1"/>
  <c r="P286" i="1"/>
  <c r="O286" i="1"/>
  <c r="V286" i="1"/>
  <c r="M286" i="1"/>
  <c r="A276" i="2" s="1"/>
  <c r="I276" i="2" s="1"/>
  <c r="J276" i="2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U285" i="1"/>
  <c r="P285" i="1"/>
  <c r="O285" i="1"/>
  <c r="V285" i="1"/>
  <c r="M285" i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P284" i="1"/>
  <c r="O284" i="1"/>
  <c r="V284" i="1"/>
  <c r="M284" i="1"/>
  <c r="U284" i="1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V283" i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V282" i="1"/>
  <c r="M282" i="1"/>
  <c r="A272" i="2" s="1"/>
  <c r="I272" i="2" s="1"/>
  <c r="J272" i="2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V281" i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P280" i="1"/>
  <c r="O280" i="1"/>
  <c r="V280" i="1"/>
  <c r="M280" i="1"/>
  <c r="A270" i="2" s="1"/>
  <c r="I270" i="2" s="1"/>
  <c r="J270" i="2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U279" i="1"/>
  <c r="P279" i="1"/>
  <c r="O279" i="1"/>
  <c r="V279" i="1"/>
  <c r="M279" i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P278" i="1"/>
  <c r="O278" i="1"/>
  <c r="V278" i="1"/>
  <c r="M278" i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V277" i="1"/>
  <c r="M277" i="1"/>
  <c r="L277" i="1"/>
  <c r="T277" i="1" s="1"/>
  <c r="K277" i="1"/>
  <c r="S277" i="1" s="1"/>
  <c r="J277" i="1"/>
  <c r="R277" i="1" s="1"/>
  <c r="I277" i="1"/>
  <c r="Q277" i="1" s="1"/>
  <c r="H277" i="1"/>
  <c r="G277" i="1"/>
  <c r="Z276" i="1"/>
  <c r="Y276" i="1"/>
  <c r="X276" i="1"/>
  <c r="W276" i="1"/>
  <c r="P276" i="1"/>
  <c r="O276" i="1"/>
  <c r="V276" i="1"/>
  <c r="M276" i="1"/>
  <c r="A266" i="2" s="1"/>
  <c r="I266" i="2" s="1"/>
  <c r="J266" i="2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V275" i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P274" i="1"/>
  <c r="O274" i="1"/>
  <c r="V274" i="1"/>
  <c r="M274" i="1"/>
  <c r="A264" i="2" s="1"/>
  <c r="I264" i="2" s="1"/>
  <c r="J264" i="2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V273" i="1"/>
  <c r="M273" i="1"/>
  <c r="L273" i="1"/>
  <c r="T273" i="1" s="1"/>
  <c r="K273" i="1"/>
  <c r="S273" i="1" s="1"/>
  <c r="J273" i="1"/>
  <c r="R273" i="1" s="1"/>
  <c r="I273" i="1"/>
  <c r="Q273" i="1" s="1"/>
  <c r="H273" i="1"/>
  <c r="G273" i="1"/>
  <c r="Z272" i="1"/>
  <c r="Y272" i="1"/>
  <c r="X272" i="1"/>
  <c r="W272" i="1"/>
  <c r="P272" i="1"/>
  <c r="O272" i="1"/>
  <c r="V272" i="1"/>
  <c r="M272" i="1"/>
  <c r="A262" i="2" s="1"/>
  <c r="I262" i="2" s="1"/>
  <c r="J262" i="2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P271" i="1"/>
  <c r="O271" i="1"/>
  <c r="V271" i="1"/>
  <c r="M271" i="1"/>
  <c r="U271" i="1" s="1"/>
  <c r="L271" i="1"/>
  <c r="T271" i="1" s="1"/>
  <c r="K271" i="1"/>
  <c r="S271" i="1" s="1"/>
  <c r="J271" i="1"/>
  <c r="R271" i="1" s="1"/>
  <c r="I271" i="1"/>
  <c r="Q271" i="1" s="1"/>
  <c r="H271" i="1"/>
  <c r="G271" i="1"/>
  <c r="Z270" i="1"/>
  <c r="Y270" i="1"/>
  <c r="X270" i="1"/>
  <c r="W270" i="1"/>
  <c r="P270" i="1"/>
  <c r="O270" i="1"/>
  <c r="V270" i="1"/>
  <c r="M270" i="1"/>
  <c r="A260" i="2" s="1"/>
  <c r="I260" i="2" s="1"/>
  <c r="J260" i="2" s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U269" i="1"/>
  <c r="P269" i="1"/>
  <c r="O269" i="1"/>
  <c r="V269" i="1"/>
  <c r="M269" i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V268" i="1"/>
  <c r="M268" i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V267" i="1"/>
  <c r="M267" i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V266" i="1"/>
  <c r="M266" i="1"/>
  <c r="A256" i="2" s="1"/>
  <c r="I256" i="2" s="1"/>
  <c r="J256" i="2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V265" i="1"/>
  <c r="M265" i="1"/>
  <c r="U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V264" i="1"/>
  <c r="M264" i="1"/>
  <c r="A254" i="2" s="1"/>
  <c r="I254" i="2" s="1"/>
  <c r="J254" i="2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U263" i="1"/>
  <c r="P263" i="1"/>
  <c r="O263" i="1"/>
  <c r="V263" i="1"/>
  <c r="M263" i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P262" i="1"/>
  <c r="O262" i="1"/>
  <c r="V262" i="1"/>
  <c r="M262" i="1"/>
  <c r="U262" i="1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V261" i="1"/>
  <c r="M261" i="1"/>
  <c r="L261" i="1"/>
  <c r="T261" i="1" s="1"/>
  <c r="K261" i="1"/>
  <c r="S261" i="1" s="1"/>
  <c r="J261" i="1"/>
  <c r="R261" i="1" s="1"/>
  <c r="I261" i="1"/>
  <c r="Q261" i="1" s="1"/>
  <c r="H261" i="1"/>
  <c r="G261" i="1"/>
  <c r="Z260" i="1"/>
  <c r="Y260" i="1"/>
  <c r="X260" i="1"/>
  <c r="W260" i="1"/>
  <c r="P260" i="1"/>
  <c r="O260" i="1"/>
  <c r="V260" i="1"/>
  <c r="M260" i="1"/>
  <c r="A250" i="2" s="1"/>
  <c r="I250" i="2" s="1"/>
  <c r="J250" i="2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V259" i="1"/>
  <c r="M259" i="1"/>
  <c r="U259" i="1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V258" i="1"/>
  <c r="M258" i="1"/>
  <c r="A248" i="2" s="1"/>
  <c r="I248" i="2" s="1"/>
  <c r="J248" i="2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V257" i="1"/>
  <c r="P257" i="1"/>
  <c r="O257" i="1"/>
  <c r="M257" i="1"/>
  <c r="L257" i="1"/>
  <c r="T257" i="1" s="1"/>
  <c r="K257" i="1"/>
  <c r="S257" i="1" s="1"/>
  <c r="J257" i="1"/>
  <c r="R257" i="1" s="1"/>
  <c r="I257" i="1"/>
  <c r="Q257" i="1" s="1"/>
  <c r="H257" i="1"/>
  <c r="G257" i="1"/>
  <c r="Z256" i="1"/>
  <c r="Y256" i="1"/>
  <c r="X256" i="1"/>
  <c r="W256" i="1"/>
  <c r="P256" i="1"/>
  <c r="O256" i="1"/>
  <c r="V256" i="1"/>
  <c r="M256" i="1"/>
  <c r="A246" i="2" s="1"/>
  <c r="I246" i="2" s="1"/>
  <c r="J246" i="2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V255" i="1"/>
  <c r="M255" i="1"/>
  <c r="U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V254" i="1"/>
  <c r="M254" i="1"/>
  <c r="A244" i="2" s="1"/>
  <c r="I244" i="2" s="1"/>
  <c r="J244" i="2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P253" i="1"/>
  <c r="O253" i="1"/>
  <c r="V253" i="1"/>
  <c r="M253" i="1"/>
  <c r="U253" i="1" s="1"/>
  <c r="L253" i="1"/>
  <c r="T253" i="1" s="1"/>
  <c r="K253" i="1"/>
  <c r="S253" i="1" s="1"/>
  <c r="J253" i="1"/>
  <c r="R253" i="1" s="1"/>
  <c r="I253" i="1"/>
  <c r="Q253" i="1" s="1"/>
  <c r="H253" i="1"/>
  <c r="G253" i="1"/>
  <c r="Z252" i="1"/>
  <c r="Y252" i="1"/>
  <c r="X252" i="1"/>
  <c r="W252" i="1"/>
  <c r="P252" i="1"/>
  <c r="O252" i="1"/>
  <c r="V252" i="1"/>
  <c r="M252" i="1"/>
  <c r="A242" i="2" s="1"/>
  <c r="I242" i="2" s="1"/>
  <c r="J242" i="2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V251" i="1"/>
  <c r="M251" i="1"/>
  <c r="U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V250" i="1"/>
  <c r="M250" i="1"/>
  <c r="A240" i="2" s="1"/>
  <c r="I240" i="2" s="1"/>
  <c r="J240" i="2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V249" i="1"/>
  <c r="M249" i="1"/>
  <c r="U249" i="1" s="1"/>
  <c r="L249" i="1"/>
  <c r="T249" i="1" s="1"/>
  <c r="K249" i="1"/>
  <c r="S249" i="1" s="1"/>
  <c r="J249" i="1"/>
  <c r="R249" i="1" s="1"/>
  <c r="I249" i="1"/>
  <c r="Q249" i="1" s="1"/>
  <c r="H249" i="1"/>
  <c r="G249" i="1"/>
  <c r="Z248" i="1"/>
  <c r="Y248" i="1"/>
  <c r="X248" i="1"/>
  <c r="W248" i="1"/>
  <c r="P248" i="1"/>
  <c r="O248" i="1"/>
  <c r="V248" i="1"/>
  <c r="M248" i="1"/>
  <c r="A238" i="2" s="1"/>
  <c r="I238" i="2" s="1"/>
  <c r="J238" i="2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V247" i="1"/>
  <c r="P247" i="1"/>
  <c r="O247" i="1"/>
  <c r="M247" i="1"/>
  <c r="U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V246" i="1"/>
  <c r="M246" i="1"/>
  <c r="A236" i="2" s="1"/>
  <c r="I236" i="2" s="1"/>
  <c r="J236" i="2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U245" i="1"/>
  <c r="P245" i="1"/>
  <c r="O245" i="1"/>
  <c r="V245" i="1"/>
  <c r="M245" i="1"/>
  <c r="L245" i="1"/>
  <c r="T245" i="1" s="1"/>
  <c r="K245" i="1"/>
  <c r="S245" i="1" s="1"/>
  <c r="J245" i="1"/>
  <c r="R245" i="1" s="1"/>
  <c r="I245" i="1"/>
  <c r="Q245" i="1" s="1"/>
  <c r="H245" i="1"/>
  <c r="G245" i="1"/>
  <c r="Z244" i="1"/>
  <c r="Y244" i="1"/>
  <c r="X244" i="1"/>
  <c r="W244" i="1"/>
  <c r="P244" i="1"/>
  <c r="O244" i="1"/>
  <c r="V244" i="1"/>
  <c r="M244" i="1"/>
  <c r="A234" i="2" s="1"/>
  <c r="I234" i="2" s="1"/>
  <c r="J234" i="2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V243" i="1"/>
  <c r="M243" i="1"/>
  <c r="U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V242" i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U241" i="1"/>
  <c r="P241" i="1"/>
  <c r="O241" i="1"/>
  <c r="V241" i="1"/>
  <c r="M241" i="1"/>
  <c r="L241" i="1"/>
  <c r="T241" i="1" s="1"/>
  <c r="K241" i="1"/>
  <c r="S241" i="1" s="1"/>
  <c r="J241" i="1"/>
  <c r="R241" i="1" s="1"/>
  <c r="I241" i="1"/>
  <c r="Q241" i="1" s="1"/>
  <c r="H241" i="1"/>
  <c r="G241" i="1"/>
  <c r="Z240" i="1"/>
  <c r="Y240" i="1"/>
  <c r="X240" i="1"/>
  <c r="W240" i="1"/>
  <c r="P240" i="1"/>
  <c r="O240" i="1"/>
  <c r="V240" i="1"/>
  <c r="M240" i="1"/>
  <c r="A230" i="2" s="1"/>
  <c r="I230" i="2" s="1"/>
  <c r="J230" i="2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V239" i="1"/>
  <c r="M239" i="1"/>
  <c r="U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V238" i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P237" i="1"/>
  <c r="O237" i="1"/>
  <c r="V237" i="1"/>
  <c r="M237" i="1"/>
  <c r="U237" i="1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P236" i="1"/>
  <c r="O236" i="1"/>
  <c r="V236" i="1"/>
  <c r="M236" i="1"/>
  <c r="A226" i="2" s="1"/>
  <c r="I226" i="2" s="1"/>
  <c r="J226" i="2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V235" i="1"/>
  <c r="M235" i="1"/>
  <c r="U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V234" i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P233" i="1"/>
  <c r="O233" i="1"/>
  <c r="V233" i="1"/>
  <c r="M233" i="1"/>
  <c r="U233" i="1" s="1"/>
  <c r="L233" i="1"/>
  <c r="T233" i="1" s="1"/>
  <c r="K233" i="1"/>
  <c r="S233" i="1" s="1"/>
  <c r="J233" i="1"/>
  <c r="R233" i="1" s="1"/>
  <c r="I233" i="1"/>
  <c r="Q233" i="1" s="1"/>
  <c r="H233" i="1"/>
  <c r="G233" i="1"/>
  <c r="Z232" i="1"/>
  <c r="Y232" i="1"/>
  <c r="X232" i="1"/>
  <c r="W232" i="1"/>
  <c r="P232" i="1"/>
  <c r="O232" i="1"/>
  <c r="V232" i="1"/>
  <c r="M232" i="1"/>
  <c r="A222" i="2" s="1"/>
  <c r="I222" i="2" s="1"/>
  <c r="J222" i="2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V231" i="1"/>
  <c r="M231" i="1"/>
  <c r="U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V230" i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U229" i="1"/>
  <c r="P229" i="1"/>
  <c r="O229" i="1"/>
  <c r="V229" i="1"/>
  <c r="M229" i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V228" i="1"/>
  <c r="M228" i="1"/>
  <c r="A218" i="2" s="1"/>
  <c r="I218" i="2" s="1"/>
  <c r="J218" i="2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V227" i="1"/>
  <c r="M227" i="1"/>
  <c r="U227" i="1" s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V226" i="1"/>
  <c r="M226" i="1"/>
  <c r="A216" i="2" s="1"/>
  <c r="I216" i="2" s="1"/>
  <c r="J216" i="2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U225" i="1"/>
  <c r="P225" i="1"/>
  <c r="O225" i="1"/>
  <c r="V225" i="1"/>
  <c r="M225" i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V224" i="1"/>
  <c r="M224" i="1"/>
  <c r="A214" i="2" s="1"/>
  <c r="I214" i="2" s="1"/>
  <c r="J214" i="2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V223" i="1"/>
  <c r="M223" i="1"/>
  <c r="U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V222" i="1"/>
  <c r="M222" i="1"/>
  <c r="A212" i="2" s="1"/>
  <c r="I212" i="2" s="1"/>
  <c r="J212" i="2" s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P221" i="1"/>
  <c r="O221" i="1"/>
  <c r="V221" i="1"/>
  <c r="M221" i="1"/>
  <c r="U221" i="1" s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V220" i="1"/>
  <c r="M220" i="1"/>
  <c r="A210" i="2" s="1"/>
  <c r="I210" i="2" s="1"/>
  <c r="J210" i="2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V219" i="1"/>
  <c r="M219" i="1"/>
  <c r="U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V218" i="1"/>
  <c r="M218" i="1"/>
  <c r="A208" i="2" s="1"/>
  <c r="I208" i="2" s="1"/>
  <c r="J208" i="2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U217" i="1"/>
  <c r="P217" i="1"/>
  <c r="O217" i="1"/>
  <c r="V217" i="1"/>
  <c r="M217" i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V216" i="1"/>
  <c r="M216" i="1"/>
  <c r="A206" i="2" s="1"/>
  <c r="I206" i="2" s="1"/>
  <c r="J206" i="2" s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V215" i="1"/>
  <c r="M215" i="1"/>
  <c r="U215" i="1" s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V214" i="1"/>
  <c r="M214" i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V213" i="1"/>
  <c r="M213" i="1"/>
  <c r="U213" i="1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V212" i="1"/>
  <c r="M212" i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V211" i="1"/>
  <c r="M211" i="1"/>
  <c r="U211" i="1" s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V210" i="1"/>
  <c r="M210" i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P209" i="1"/>
  <c r="O209" i="1"/>
  <c r="V209" i="1"/>
  <c r="M209" i="1"/>
  <c r="U209" i="1" s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V208" i="1"/>
  <c r="M208" i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V207" i="1"/>
  <c r="M207" i="1"/>
  <c r="U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V206" i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U205" i="1"/>
  <c r="P205" i="1"/>
  <c r="O205" i="1"/>
  <c r="V205" i="1"/>
  <c r="M205" i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V204" i="1"/>
  <c r="M204" i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V203" i="1"/>
  <c r="M203" i="1"/>
  <c r="U203" i="1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V202" i="1"/>
  <c r="M202" i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P201" i="1"/>
  <c r="O201" i="1"/>
  <c r="V201" i="1"/>
  <c r="M201" i="1"/>
  <c r="U201" i="1" s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V200" i="1"/>
  <c r="M200" i="1"/>
  <c r="A190" i="2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V199" i="1"/>
  <c r="M199" i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U198" i="1"/>
  <c r="P198" i="1"/>
  <c r="O198" i="1"/>
  <c r="V198" i="1"/>
  <c r="M198" i="1"/>
  <c r="A188" i="2" s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V197" i="1"/>
  <c r="M197" i="1"/>
  <c r="U197" i="1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V196" i="1"/>
  <c r="M196" i="1"/>
  <c r="A186" i="2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V195" i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V194" i="1"/>
  <c r="M194" i="1"/>
  <c r="A184" i="2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P193" i="1"/>
  <c r="O193" i="1"/>
  <c r="V193" i="1"/>
  <c r="M193" i="1"/>
  <c r="U193" i="1" s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V192" i="1"/>
  <c r="M192" i="1"/>
  <c r="A182" i="2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V191" i="1"/>
  <c r="M191" i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U190" i="1"/>
  <c r="P190" i="1"/>
  <c r="O190" i="1"/>
  <c r="V190" i="1"/>
  <c r="M190" i="1"/>
  <c r="A180" i="2" s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V189" i="1"/>
  <c r="M189" i="1"/>
  <c r="U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V188" i="1"/>
  <c r="M188" i="1"/>
  <c r="A178" i="2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V187" i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V186" i="1"/>
  <c r="M186" i="1"/>
  <c r="A176" i="2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V185" i="1"/>
  <c r="M185" i="1"/>
  <c r="U185" i="1" s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V184" i="1"/>
  <c r="M184" i="1"/>
  <c r="A174" i="2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V183" i="1"/>
  <c r="M183" i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U182" i="1"/>
  <c r="P182" i="1"/>
  <c r="O182" i="1"/>
  <c r="V182" i="1"/>
  <c r="M182" i="1"/>
  <c r="A172" i="2" s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V181" i="1"/>
  <c r="M181" i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U180" i="1"/>
  <c r="P180" i="1"/>
  <c r="O180" i="1"/>
  <c r="V180" i="1"/>
  <c r="M180" i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U179" i="1"/>
  <c r="P179" i="1"/>
  <c r="O179" i="1"/>
  <c r="V179" i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V178" i="1"/>
  <c r="M178" i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V177" i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Z176" i="1"/>
  <c r="Y176" i="1"/>
  <c r="X176" i="1"/>
  <c r="W176" i="1"/>
  <c r="P176" i="1"/>
  <c r="O176" i="1"/>
  <c r="V176" i="1"/>
  <c r="M176" i="1"/>
  <c r="A166" i="2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P175" i="1"/>
  <c r="O175" i="1"/>
  <c r="V175" i="1"/>
  <c r="M175" i="1"/>
  <c r="U175" i="1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P174" i="1"/>
  <c r="O174" i="1"/>
  <c r="V174" i="1"/>
  <c r="M174" i="1"/>
  <c r="A164" i="2" s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V173" i="1"/>
  <c r="M173" i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U172" i="1"/>
  <c r="P172" i="1"/>
  <c r="O172" i="1"/>
  <c r="V172" i="1"/>
  <c r="M172" i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V171" i="1"/>
  <c r="M171" i="1"/>
  <c r="U171" i="1" s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P170" i="1"/>
  <c r="O170" i="1"/>
  <c r="V170" i="1"/>
  <c r="M170" i="1"/>
  <c r="A160" i="2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V169" i="1"/>
  <c r="U169" i="1"/>
  <c r="P169" i="1"/>
  <c r="O169" i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V168" i="1"/>
  <c r="M168" i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V167" i="1"/>
  <c r="M167" i="1"/>
  <c r="L167" i="1"/>
  <c r="T167" i="1" s="1"/>
  <c r="K167" i="1"/>
  <c r="S167" i="1" s="1"/>
  <c r="J167" i="1"/>
  <c r="R167" i="1" s="1"/>
  <c r="I167" i="1"/>
  <c r="Q167" i="1" s="1"/>
  <c r="H167" i="1"/>
  <c r="G167" i="1"/>
  <c r="Z166" i="1"/>
  <c r="Y166" i="1"/>
  <c r="X166" i="1"/>
  <c r="W166" i="1"/>
  <c r="P166" i="1"/>
  <c r="O166" i="1"/>
  <c r="V166" i="1"/>
  <c r="M166" i="1"/>
  <c r="A156" i="2" s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U165" i="1"/>
  <c r="P165" i="1"/>
  <c r="O165" i="1"/>
  <c r="V165" i="1"/>
  <c r="M165" i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P164" i="1"/>
  <c r="O164" i="1"/>
  <c r="V164" i="1"/>
  <c r="M164" i="1"/>
  <c r="U164" i="1" s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P163" i="1"/>
  <c r="O163" i="1"/>
  <c r="V163" i="1"/>
  <c r="M163" i="1"/>
  <c r="U163" i="1" s="1"/>
  <c r="L163" i="1"/>
  <c r="T163" i="1" s="1"/>
  <c r="K163" i="1"/>
  <c r="S163" i="1" s="1"/>
  <c r="J163" i="1"/>
  <c r="R163" i="1" s="1"/>
  <c r="I163" i="1"/>
  <c r="Q163" i="1" s="1"/>
  <c r="H163" i="1"/>
  <c r="G163" i="1"/>
  <c r="Z162" i="1"/>
  <c r="Y162" i="1"/>
  <c r="X162" i="1"/>
  <c r="W162" i="1"/>
  <c r="P162" i="1"/>
  <c r="O162" i="1"/>
  <c r="V162" i="1"/>
  <c r="M162" i="1"/>
  <c r="A152" i="2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U161" i="1"/>
  <c r="P161" i="1"/>
  <c r="O161" i="1"/>
  <c r="V161" i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P160" i="1"/>
  <c r="O160" i="1"/>
  <c r="V160" i="1"/>
  <c r="M160" i="1"/>
  <c r="A150" i="2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V159" i="1"/>
  <c r="M159" i="1"/>
  <c r="U159" i="1" s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V158" i="1"/>
  <c r="M158" i="1"/>
  <c r="A148" i="2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V157" i="1"/>
  <c r="M157" i="1"/>
  <c r="U157" i="1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P156" i="1"/>
  <c r="O156" i="1"/>
  <c r="V156" i="1"/>
  <c r="M156" i="1"/>
  <c r="A146" i="2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V155" i="1"/>
  <c r="M155" i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V154" i="1"/>
  <c r="M154" i="1"/>
  <c r="A144" i="2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V153" i="1"/>
  <c r="M153" i="1"/>
  <c r="U153" i="1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V152" i="1"/>
  <c r="M152" i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V151" i="1"/>
  <c r="M151" i="1"/>
  <c r="L151" i="1"/>
  <c r="T151" i="1" s="1"/>
  <c r="K151" i="1"/>
  <c r="S151" i="1" s="1"/>
  <c r="J151" i="1"/>
  <c r="R151" i="1" s="1"/>
  <c r="I151" i="1"/>
  <c r="Q151" i="1" s="1"/>
  <c r="H151" i="1"/>
  <c r="G151" i="1"/>
  <c r="Y150" i="1"/>
  <c r="X150" i="1"/>
  <c r="W150" i="1"/>
  <c r="P150" i="1"/>
  <c r="O150" i="1"/>
  <c r="V150" i="1"/>
  <c r="M150" i="1"/>
  <c r="A140" i="2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U149" i="1"/>
  <c r="P149" i="1"/>
  <c r="O149" i="1"/>
  <c r="V149" i="1"/>
  <c r="M149" i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U148" i="1"/>
  <c r="P148" i="1"/>
  <c r="O148" i="1"/>
  <c r="V148" i="1"/>
  <c r="M148" i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V147" i="1"/>
  <c r="M147" i="1"/>
  <c r="U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V146" i="1"/>
  <c r="M146" i="1"/>
  <c r="A136" i="2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U145" i="1"/>
  <c r="P145" i="1"/>
  <c r="O145" i="1"/>
  <c r="V145" i="1"/>
  <c r="M145" i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P144" i="1"/>
  <c r="O144" i="1"/>
  <c r="V144" i="1"/>
  <c r="M144" i="1"/>
  <c r="A134" i="2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V143" i="1"/>
  <c r="M143" i="1"/>
  <c r="U143" i="1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V142" i="1"/>
  <c r="M142" i="1"/>
  <c r="A132" i="2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V141" i="1"/>
  <c r="M141" i="1"/>
  <c r="U141" i="1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V140" i="1"/>
  <c r="M140" i="1"/>
  <c r="A130" i="2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V139" i="1"/>
  <c r="M139" i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P138" i="1"/>
  <c r="O138" i="1"/>
  <c r="V138" i="1"/>
  <c r="M138" i="1"/>
  <c r="A128" i="2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P137" i="1"/>
  <c r="O137" i="1"/>
  <c r="V137" i="1"/>
  <c r="M137" i="1"/>
  <c r="U137" i="1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V136" i="1"/>
  <c r="M136" i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V135" i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P134" i="1"/>
  <c r="O134" i="1"/>
  <c r="V134" i="1"/>
  <c r="M134" i="1"/>
  <c r="A124" i="2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P133" i="1"/>
  <c r="O133" i="1"/>
  <c r="V133" i="1"/>
  <c r="M133" i="1"/>
  <c r="U133" i="1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U132" i="1"/>
  <c r="P132" i="1"/>
  <c r="O132" i="1"/>
  <c r="V132" i="1"/>
  <c r="M132" i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T131" i="1"/>
  <c r="P131" i="1"/>
  <c r="O131" i="1"/>
  <c r="V131" i="1"/>
  <c r="M131" i="1"/>
  <c r="U131" i="1" s="1"/>
  <c r="L131" i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V130" i="1"/>
  <c r="M130" i="1"/>
  <c r="U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U129" i="1"/>
  <c r="P129" i="1"/>
  <c r="O129" i="1"/>
  <c r="V129" i="1"/>
  <c r="M129" i="1"/>
  <c r="L129" i="1"/>
  <c r="T129" i="1" s="1"/>
  <c r="K129" i="1"/>
  <c r="S129" i="1" s="1"/>
  <c r="J129" i="1"/>
  <c r="R129" i="1" s="1"/>
  <c r="I129" i="1"/>
  <c r="Q129" i="1" s="1"/>
  <c r="H129" i="1"/>
  <c r="G129" i="1"/>
  <c r="Z128" i="1"/>
  <c r="Y128" i="1"/>
  <c r="X128" i="1"/>
  <c r="W128" i="1"/>
  <c r="P128" i="1"/>
  <c r="O128" i="1"/>
  <c r="V128" i="1"/>
  <c r="M128" i="1"/>
  <c r="A118" i="2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P127" i="1"/>
  <c r="O127" i="1"/>
  <c r="V127" i="1"/>
  <c r="M127" i="1"/>
  <c r="U127" i="1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V126" i="1"/>
  <c r="M126" i="1"/>
  <c r="A116" i="2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V125" i="1"/>
  <c r="M125" i="1"/>
  <c r="U125" i="1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V124" i="1"/>
  <c r="M124" i="1"/>
  <c r="A114" i="2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V123" i="1"/>
  <c r="P123" i="1"/>
  <c r="O123" i="1"/>
  <c r="M123" i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U122" i="1"/>
  <c r="P122" i="1"/>
  <c r="O122" i="1"/>
  <c r="V122" i="1"/>
  <c r="M122" i="1"/>
  <c r="A112" i="2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U121" i="1"/>
  <c r="P121" i="1"/>
  <c r="O121" i="1"/>
  <c r="V121" i="1"/>
  <c r="M121" i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U120" i="1"/>
  <c r="P120" i="1"/>
  <c r="O120" i="1"/>
  <c r="V120" i="1"/>
  <c r="M120" i="1"/>
  <c r="A110" i="2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P119" i="1"/>
  <c r="O119" i="1"/>
  <c r="V119" i="1"/>
  <c r="M119" i="1"/>
  <c r="U119" i="1" s="1"/>
  <c r="L119" i="1"/>
  <c r="T119" i="1" s="1"/>
  <c r="K119" i="1"/>
  <c r="S119" i="1" s="1"/>
  <c r="J119" i="1"/>
  <c r="R119" i="1" s="1"/>
  <c r="I119" i="1"/>
  <c r="Q119" i="1" s="1"/>
  <c r="H119" i="1"/>
  <c r="G119" i="1"/>
  <c r="Z118" i="1"/>
  <c r="Y118" i="1"/>
  <c r="X118" i="1"/>
  <c r="W118" i="1"/>
  <c r="P118" i="1"/>
  <c r="O118" i="1"/>
  <c r="V118" i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U117" i="1"/>
  <c r="P117" i="1"/>
  <c r="O117" i="1"/>
  <c r="V117" i="1"/>
  <c r="M117" i="1"/>
  <c r="L117" i="1"/>
  <c r="T117" i="1" s="1"/>
  <c r="K117" i="1"/>
  <c r="S117" i="1" s="1"/>
  <c r="J117" i="1"/>
  <c r="R117" i="1" s="1"/>
  <c r="I117" i="1"/>
  <c r="Q117" i="1" s="1"/>
  <c r="H117" i="1"/>
  <c r="G117" i="1"/>
  <c r="Y116" i="1"/>
  <c r="X116" i="1"/>
  <c r="W116" i="1"/>
  <c r="P116" i="1"/>
  <c r="O116" i="1"/>
  <c r="V116" i="1"/>
  <c r="M116" i="1"/>
  <c r="A106" i="2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V115" i="1"/>
  <c r="M115" i="1"/>
  <c r="L115" i="1"/>
  <c r="T115" i="1" s="1"/>
  <c r="K115" i="1"/>
  <c r="S115" i="1" s="1"/>
  <c r="J115" i="1"/>
  <c r="R115" i="1" s="1"/>
  <c r="I115" i="1"/>
  <c r="Q115" i="1" s="1"/>
  <c r="H115" i="1"/>
  <c r="G115" i="1"/>
  <c r="Y114" i="1"/>
  <c r="X114" i="1"/>
  <c r="W114" i="1"/>
  <c r="U114" i="1"/>
  <c r="P114" i="1"/>
  <c r="O114" i="1"/>
  <c r="V114" i="1"/>
  <c r="M114" i="1"/>
  <c r="A104" i="2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U113" i="1"/>
  <c r="P113" i="1"/>
  <c r="O113" i="1"/>
  <c r="V113" i="1"/>
  <c r="M113" i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U112" i="1"/>
  <c r="P112" i="1"/>
  <c r="O112" i="1"/>
  <c r="V112" i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V111" i="1"/>
  <c r="M111" i="1"/>
  <c r="U111" i="1" s="1"/>
  <c r="L111" i="1"/>
  <c r="T111" i="1" s="1"/>
  <c r="K111" i="1"/>
  <c r="S111" i="1" s="1"/>
  <c r="J111" i="1"/>
  <c r="R111" i="1" s="1"/>
  <c r="I111" i="1"/>
  <c r="Q111" i="1" s="1"/>
  <c r="H111" i="1"/>
  <c r="G111" i="1"/>
  <c r="Y110" i="1"/>
  <c r="X110" i="1"/>
  <c r="W110" i="1"/>
  <c r="P110" i="1"/>
  <c r="O110" i="1"/>
  <c r="V110" i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U109" i="1"/>
  <c r="P109" i="1"/>
  <c r="O109" i="1"/>
  <c r="V109" i="1"/>
  <c r="M109" i="1"/>
  <c r="A99" i="2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V108" i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P107" i="1"/>
  <c r="O107" i="1"/>
  <c r="V107" i="1"/>
  <c r="M107" i="1"/>
  <c r="A97" i="2" s="1"/>
  <c r="L107" i="1"/>
  <c r="T107" i="1" s="1"/>
  <c r="K107" i="1"/>
  <c r="S107" i="1" s="1"/>
  <c r="J107" i="1"/>
  <c r="R107" i="1" s="1"/>
  <c r="I107" i="1"/>
  <c r="Q107" i="1" s="1"/>
  <c r="H107" i="1"/>
  <c r="G107" i="1"/>
  <c r="Z106" i="1"/>
  <c r="Y106" i="1"/>
  <c r="X106" i="1"/>
  <c r="W106" i="1"/>
  <c r="P106" i="1"/>
  <c r="O106" i="1"/>
  <c r="V106" i="1"/>
  <c r="M106" i="1"/>
  <c r="A96" i="2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U105" i="1"/>
  <c r="P105" i="1"/>
  <c r="O105" i="1"/>
  <c r="V105" i="1"/>
  <c r="M105" i="1"/>
  <c r="A95" i="2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V104" i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V103" i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V102" i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U101" i="1"/>
  <c r="P101" i="1"/>
  <c r="O101" i="1"/>
  <c r="V101" i="1"/>
  <c r="M101" i="1"/>
  <c r="A91" i="2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V100" i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P99" i="1"/>
  <c r="O99" i="1"/>
  <c r="V99" i="1"/>
  <c r="M99" i="1"/>
  <c r="A89" i="2" s="1"/>
  <c r="L99" i="1"/>
  <c r="T99" i="1" s="1"/>
  <c r="K99" i="1"/>
  <c r="S99" i="1" s="1"/>
  <c r="J99" i="1"/>
  <c r="R99" i="1" s="1"/>
  <c r="I99" i="1"/>
  <c r="Q99" i="1" s="1"/>
  <c r="H99" i="1"/>
  <c r="G99" i="1"/>
  <c r="Z98" i="1"/>
  <c r="Y98" i="1"/>
  <c r="X98" i="1"/>
  <c r="W98" i="1"/>
  <c r="P98" i="1"/>
  <c r="O98" i="1"/>
  <c r="V98" i="1"/>
  <c r="M98" i="1"/>
  <c r="A88" i="2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U97" i="1"/>
  <c r="P97" i="1"/>
  <c r="O97" i="1"/>
  <c r="V97" i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V96" i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V95" i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Y94" i="1"/>
  <c r="X94" i="1"/>
  <c r="W94" i="1"/>
  <c r="P94" i="1"/>
  <c r="O94" i="1"/>
  <c r="V94" i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U93" i="1"/>
  <c r="P93" i="1"/>
  <c r="O93" i="1"/>
  <c r="V93" i="1"/>
  <c r="M93" i="1"/>
  <c r="A83" i="2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V92" i="1"/>
  <c r="P92" i="1"/>
  <c r="O92" i="1"/>
  <c r="M92" i="1"/>
  <c r="A82" i="2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P91" i="1"/>
  <c r="O91" i="1"/>
  <c r="V91" i="1"/>
  <c r="M91" i="1"/>
  <c r="A81" i="2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V90" i="1"/>
  <c r="M90" i="1"/>
  <c r="A80" i="2" s="1"/>
  <c r="L90" i="1"/>
  <c r="T90" i="1" s="1"/>
  <c r="K90" i="1"/>
  <c r="S90" i="1" s="1"/>
  <c r="J90" i="1"/>
  <c r="R90" i="1" s="1"/>
  <c r="I90" i="1"/>
  <c r="Q90" i="1" s="1"/>
  <c r="H90" i="1"/>
  <c r="G90" i="1"/>
  <c r="Y89" i="1"/>
  <c r="X89" i="1"/>
  <c r="W89" i="1"/>
  <c r="U89" i="1"/>
  <c r="P89" i="1"/>
  <c r="O89" i="1"/>
  <c r="V89" i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V88" i="1"/>
  <c r="M88" i="1"/>
  <c r="A78" i="2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V87" i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V86" i="1"/>
  <c r="P86" i="1"/>
  <c r="O86" i="1"/>
  <c r="M86" i="1"/>
  <c r="A76" i="2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U85" i="1"/>
  <c r="P85" i="1"/>
  <c r="O85" i="1"/>
  <c r="V85" i="1"/>
  <c r="M85" i="1"/>
  <c r="A75" i="2" s="1"/>
  <c r="L85" i="1"/>
  <c r="T85" i="1" s="1"/>
  <c r="K85" i="1"/>
  <c r="S85" i="1" s="1"/>
  <c r="J85" i="1"/>
  <c r="R85" i="1" s="1"/>
  <c r="I85" i="1"/>
  <c r="Q85" i="1" s="1"/>
  <c r="H85" i="1"/>
  <c r="G85" i="1"/>
  <c r="Y84" i="1"/>
  <c r="X84" i="1"/>
  <c r="W84" i="1"/>
  <c r="P84" i="1"/>
  <c r="O84" i="1"/>
  <c r="V84" i="1"/>
  <c r="M84" i="1"/>
  <c r="A74" i="2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P83" i="1"/>
  <c r="O83" i="1"/>
  <c r="V83" i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Z82" i="1"/>
  <c r="Y82" i="1"/>
  <c r="X82" i="1"/>
  <c r="W82" i="1"/>
  <c r="P82" i="1"/>
  <c r="O82" i="1"/>
  <c r="V82" i="1"/>
  <c r="M82" i="1"/>
  <c r="A72" i="2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U81" i="1"/>
  <c r="P81" i="1"/>
  <c r="O81" i="1"/>
  <c r="V81" i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V80" i="1"/>
  <c r="M80" i="1"/>
  <c r="A70" i="2" s="1"/>
  <c r="L80" i="1"/>
  <c r="T80" i="1" s="1"/>
  <c r="K80" i="1"/>
  <c r="S80" i="1" s="1"/>
  <c r="J80" i="1"/>
  <c r="R80" i="1" s="1"/>
  <c r="I80" i="1"/>
  <c r="Q80" i="1" s="1"/>
  <c r="H80" i="1"/>
  <c r="G80" i="1"/>
  <c r="Y79" i="1"/>
  <c r="X79" i="1"/>
  <c r="W79" i="1"/>
  <c r="P79" i="1"/>
  <c r="O79" i="1"/>
  <c r="V79" i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V78" i="1"/>
  <c r="M78" i="1"/>
  <c r="A68" i="2" s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U77" i="1"/>
  <c r="P77" i="1"/>
  <c r="O77" i="1"/>
  <c r="V77" i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T76" i="1"/>
  <c r="P76" i="1"/>
  <c r="O76" i="1"/>
  <c r="V76" i="1"/>
  <c r="M76" i="1"/>
  <c r="A66" i="2" s="1"/>
  <c r="L76" i="1"/>
  <c r="K76" i="1"/>
  <c r="S76" i="1" s="1"/>
  <c r="J76" i="1"/>
  <c r="R76" i="1" s="1"/>
  <c r="I76" i="1"/>
  <c r="Q76" i="1" s="1"/>
  <c r="H76" i="1"/>
  <c r="G76" i="1"/>
  <c r="Y75" i="1"/>
  <c r="X75" i="1"/>
  <c r="W75" i="1"/>
  <c r="P75" i="1"/>
  <c r="O75" i="1"/>
  <c r="V75" i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V74" i="1"/>
  <c r="M74" i="1"/>
  <c r="A64" i="2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U73" i="1"/>
  <c r="P73" i="1"/>
  <c r="O73" i="1"/>
  <c r="V73" i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Z72" i="1"/>
  <c r="Y72" i="1"/>
  <c r="X72" i="1"/>
  <c r="W72" i="1"/>
  <c r="P72" i="1"/>
  <c r="O72" i="1"/>
  <c r="V72" i="1"/>
  <c r="M72" i="1"/>
  <c r="A62" i="2" s="1"/>
  <c r="L72" i="1"/>
  <c r="T72" i="1" s="1"/>
  <c r="K72" i="1"/>
  <c r="S72" i="1" s="1"/>
  <c r="J72" i="1"/>
  <c r="R72" i="1" s="1"/>
  <c r="I72" i="1"/>
  <c r="Q72" i="1" s="1"/>
  <c r="H72" i="1"/>
  <c r="G72" i="1"/>
  <c r="Y71" i="1"/>
  <c r="X71" i="1"/>
  <c r="W71" i="1"/>
  <c r="U71" i="1"/>
  <c r="P71" i="1"/>
  <c r="O71" i="1"/>
  <c r="V71" i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V70" i="1"/>
  <c r="M70" i="1"/>
  <c r="A60" i="2" s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V69" i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V68" i="1"/>
  <c r="M68" i="1"/>
  <c r="A58" i="2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P67" i="1"/>
  <c r="O67" i="1"/>
  <c r="V67" i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V66" i="1"/>
  <c r="M66" i="1"/>
  <c r="A56" i="2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U65" i="1"/>
  <c r="P65" i="1"/>
  <c r="O65" i="1"/>
  <c r="V65" i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Z64" i="1"/>
  <c r="Y64" i="1"/>
  <c r="X64" i="1"/>
  <c r="W64" i="1"/>
  <c r="P64" i="1"/>
  <c r="O64" i="1"/>
  <c r="V64" i="1"/>
  <c r="M64" i="1"/>
  <c r="A54" i="2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V63" i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Y62" i="1"/>
  <c r="X62" i="1"/>
  <c r="W62" i="1"/>
  <c r="P62" i="1"/>
  <c r="O62" i="1"/>
  <c r="V62" i="1"/>
  <c r="M62" i="1"/>
  <c r="A52" i="2" s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V61" i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V60" i="1"/>
  <c r="M60" i="1"/>
  <c r="A50" i="2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V59" i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U58" i="1"/>
  <c r="P58" i="1"/>
  <c r="O58" i="1"/>
  <c r="V58" i="1"/>
  <c r="M58" i="1"/>
  <c r="A48" i="2" s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V57" i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V56" i="1"/>
  <c r="M56" i="1"/>
  <c r="A46" i="2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V55" i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U54" i="1"/>
  <c r="P54" i="1"/>
  <c r="O54" i="1"/>
  <c r="V54" i="1"/>
  <c r="M54" i="1"/>
  <c r="A44" i="2" s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V53" i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V52" i="1"/>
  <c r="M52" i="1"/>
  <c r="A42" i="2" s="1"/>
  <c r="L52" i="1"/>
  <c r="T52" i="1" s="1"/>
  <c r="K52" i="1"/>
  <c r="S52" i="1" s="1"/>
  <c r="J52" i="1"/>
  <c r="R52" i="1" s="1"/>
  <c r="I52" i="1"/>
  <c r="Q52" i="1" s="1"/>
  <c r="H52" i="1"/>
  <c r="G52" i="1"/>
  <c r="Z51" i="1"/>
  <c r="Y51" i="1"/>
  <c r="X51" i="1"/>
  <c r="W51" i="1"/>
  <c r="P51" i="1"/>
  <c r="O51" i="1"/>
  <c r="V51" i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Z50" i="1"/>
  <c r="Y50" i="1"/>
  <c r="X50" i="1"/>
  <c r="W50" i="1"/>
  <c r="P50" i="1"/>
  <c r="O50" i="1"/>
  <c r="V50" i="1"/>
  <c r="M50" i="1"/>
  <c r="A40" i="2" s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P49" i="1"/>
  <c r="O49" i="1"/>
  <c r="V49" i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V48" i="1"/>
  <c r="M48" i="1"/>
  <c r="A38" i="2" s="1"/>
  <c r="L48" i="1"/>
  <c r="T48" i="1" s="1"/>
  <c r="K48" i="1"/>
  <c r="S48" i="1" s="1"/>
  <c r="J48" i="1"/>
  <c r="R48" i="1" s="1"/>
  <c r="I48" i="1"/>
  <c r="Q48" i="1" s="1"/>
  <c r="H48" i="1"/>
  <c r="G48" i="1"/>
  <c r="Z47" i="1"/>
  <c r="Y47" i="1"/>
  <c r="X47" i="1"/>
  <c r="W47" i="1"/>
  <c r="P47" i="1"/>
  <c r="O47" i="1"/>
  <c r="V47" i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Z46" i="1"/>
  <c r="Y46" i="1"/>
  <c r="X46" i="1"/>
  <c r="W46" i="1"/>
  <c r="P46" i="1"/>
  <c r="O46" i="1"/>
  <c r="V46" i="1"/>
  <c r="M46" i="1"/>
  <c r="A36" i="2" s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V45" i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V44" i="1"/>
  <c r="M44" i="1"/>
  <c r="A34" i="2" s="1"/>
  <c r="L44" i="1"/>
  <c r="T44" i="1" s="1"/>
  <c r="K44" i="1"/>
  <c r="S44" i="1" s="1"/>
  <c r="J44" i="1"/>
  <c r="R44" i="1" s="1"/>
  <c r="I44" i="1"/>
  <c r="Q44" i="1" s="1"/>
  <c r="H44" i="1"/>
  <c r="G44" i="1"/>
  <c r="Z43" i="1"/>
  <c r="Y43" i="1"/>
  <c r="X43" i="1"/>
  <c r="W43" i="1"/>
  <c r="P43" i="1"/>
  <c r="O43" i="1"/>
  <c r="V43" i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Z42" i="1"/>
  <c r="Y42" i="1"/>
  <c r="X42" i="1"/>
  <c r="W42" i="1"/>
  <c r="P42" i="1"/>
  <c r="O42" i="1"/>
  <c r="V42" i="1"/>
  <c r="M42" i="1"/>
  <c r="A32" i="2" s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P41" i="1"/>
  <c r="O41" i="1"/>
  <c r="V41" i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V40" i="1"/>
  <c r="M40" i="1"/>
  <c r="A30" i="2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P39" i="1"/>
  <c r="O39" i="1"/>
  <c r="V39" i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Z38" i="1"/>
  <c r="Y38" i="1"/>
  <c r="X38" i="1"/>
  <c r="W38" i="1"/>
  <c r="P38" i="1"/>
  <c r="O38" i="1"/>
  <c r="V38" i="1"/>
  <c r="M38" i="1"/>
  <c r="A28" i="2" s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P37" i="1"/>
  <c r="O37" i="1"/>
  <c r="V37" i="1"/>
  <c r="M37" i="1"/>
  <c r="A27" i="2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P36" i="1"/>
  <c r="O36" i="1"/>
  <c r="V36" i="1"/>
  <c r="M36" i="1"/>
  <c r="A26" i="2" s="1"/>
  <c r="L36" i="1"/>
  <c r="T36" i="1" s="1"/>
  <c r="K36" i="1"/>
  <c r="S36" i="1" s="1"/>
  <c r="J36" i="1"/>
  <c r="R36" i="1" s="1"/>
  <c r="I36" i="1"/>
  <c r="Q36" i="1" s="1"/>
  <c r="H36" i="1"/>
  <c r="G36" i="1"/>
  <c r="Z35" i="1"/>
  <c r="Y35" i="1"/>
  <c r="X35" i="1"/>
  <c r="W35" i="1"/>
  <c r="P35" i="1"/>
  <c r="O35" i="1"/>
  <c r="V35" i="1"/>
  <c r="M35" i="1"/>
  <c r="A25" i="2" s="1"/>
  <c r="L35" i="1"/>
  <c r="T35" i="1" s="1"/>
  <c r="K35" i="1"/>
  <c r="S35" i="1" s="1"/>
  <c r="J35" i="1"/>
  <c r="R35" i="1" s="1"/>
  <c r="I35" i="1"/>
  <c r="Q35" i="1" s="1"/>
  <c r="H35" i="1"/>
  <c r="G35" i="1"/>
  <c r="Z34" i="1"/>
  <c r="Y34" i="1"/>
  <c r="X34" i="1"/>
  <c r="W34" i="1"/>
  <c r="P34" i="1"/>
  <c r="O34" i="1"/>
  <c r="V34" i="1"/>
  <c r="M34" i="1"/>
  <c r="A24" i="2" s="1"/>
  <c r="L34" i="1"/>
  <c r="T34" i="1" s="1"/>
  <c r="K34" i="1"/>
  <c r="S34" i="1" s="1"/>
  <c r="J34" i="1"/>
  <c r="R34" i="1" s="1"/>
  <c r="I34" i="1"/>
  <c r="Q34" i="1" s="1"/>
  <c r="H34" i="1"/>
  <c r="G34" i="1"/>
  <c r="Y33" i="1"/>
  <c r="X33" i="1"/>
  <c r="W33" i="1"/>
  <c r="P33" i="1"/>
  <c r="O33" i="1"/>
  <c r="V33" i="1"/>
  <c r="M33" i="1"/>
  <c r="A23" i="2" s="1"/>
  <c r="L33" i="1"/>
  <c r="T33" i="1" s="1"/>
  <c r="K33" i="1"/>
  <c r="S33" i="1" s="1"/>
  <c r="J33" i="1"/>
  <c r="R33" i="1" s="1"/>
  <c r="I33" i="1"/>
  <c r="Q33" i="1" s="1"/>
  <c r="H33" i="1"/>
  <c r="G33" i="1"/>
  <c r="Y32" i="1"/>
  <c r="X32" i="1"/>
  <c r="W32" i="1"/>
  <c r="P32" i="1"/>
  <c r="O32" i="1"/>
  <c r="V32" i="1"/>
  <c r="M32" i="1"/>
  <c r="A22" i="2" s="1"/>
  <c r="L32" i="1"/>
  <c r="T32" i="1" s="1"/>
  <c r="K32" i="1"/>
  <c r="S32" i="1" s="1"/>
  <c r="J32" i="1"/>
  <c r="R32" i="1" s="1"/>
  <c r="I32" i="1"/>
  <c r="Q32" i="1" s="1"/>
  <c r="H32" i="1"/>
  <c r="G32" i="1"/>
  <c r="Z31" i="1"/>
  <c r="Y31" i="1"/>
  <c r="X31" i="1"/>
  <c r="W31" i="1"/>
  <c r="P31" i="1"/>
  <c r="O31" i="1"/>
  <c r="V31" i="1"/>
  <c r="M31" i="1"/>
  <c r="A21" i="2" s="1"/>
  <c r="L31" i="1"/>
  <c r="T31" i="1" s="1"/>
  <c r="K31" i="1"/>
  <c r="S31" i="1" s="1"/>
  <c r="J31" i="1"/>
  <c r="R31" i="1" s="1"/>
  <c r="I31" i="1"/>
  <c r="Q31" i="1" s="1"/>
  <c r="H31" i="1"/>
  <c r="G31" i="1"/>
  <c r="Z30" i="1"/>
  <c r="Y30" i="1"/>
  <c r="X30" i="1"/>
  <c r="W30" i="1"/>
  <c r="P30" i="1"/>
  <c r="O30" i="1"/>
  <c r="V30" i="1"/>
  <c r="M30" i="1"/>
  <c r="A20" i="2" s="1"/>
  <c r="L30" i="1"/>
  <c r="T30" i="1" s="1"/>
  <c r="K30" i="1"/>
  <c r="S30" i="1" s="1"/>
  <c r="J30" i="1"/>
  <c r="R30" i="1" s="1"/>
  <c r="I30" i="1"/>
  <c r="Q30" i="1" s="1"/>
  <c r="H30" i="1"/>
  <c r="G30" i="1"/>
  <c r="Y29" i="1"/>
  <c r="X29" i="1"/>
  <c r="W29" i="1"/>
  <c r="P29" i="1"/>
  <c r="O29" i="1"/>
  <c r="V29" i="1"/>
  <c r="M29" i="1"/>
  <c r="A19" i="2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P28" i="1"/>
  <c r="O28" i="1"/>
  <c r="V28" i="1"/>
  <c r="M28" i="1"/>
  <c r="A18" i="2" s="1"/>
  <c r="L28" i="1"/>
  <c r="T28" i="1" s="1"/>
  <c r="K28" i="1"/>
  <c r="S28" i="1" s="1"/>
  <c r="J28" i="1"/>
  <c r="R28" i="1" s="1"/>
  <c r="I28" i="1"/>
  <c r="Q28" i="1" s="1"/>
  <c r="H28" i="1"/>
  <c r="G28" i="1"/>
  <c r="Z27" i="1"/>
  <c r="Y27" i="1"/>
  <c r="X27" i="1"/>
  <c r="W27" i="1"/>
  <c r="P27" i="1"/>
  <c r="O27" i="1"/>
  <c r="V27" i="1"/>
  <c r="M27" i="1"/>
  <c r="A17" i="2" s="1"/>
  <c r="L27" i="1"/>
  <c r="T27" i="1" s="1"/>
  <c r="K27" i="1"/>
  <c r="S27" i="1" s="1"/>
  <c r="J27" i="1"/>
  <c r="R27" i="1" s="1"/>
  <c r="I27" i="1"/>
  <c r="Q27" i="1" s="1"/>
  <c r="H27" i="1"/>
  <c r="G27" i="1"/>
  <c r="Z26" i="1"/>
  <c r="Y26" i="1"/>
  <c r="X26" i="1"/>
  <c r="W26" i="1"/>
  <c r="P26" i="1"/>
  <c r="O26" i="1"/>
  <c r="V26" i="1"/>
  <c r="M26" i="1"/>
  <c r="A16" i="2" s="1"/>
  <c r="L26" i="1"/>
  <c r="T26" i="1" s="1"/>
  <c r="K26" i="1"/>
  <c r="S26" i="1" s="1"/>
  <c r="J26" i="1"/>
  <c r="R26" i="1" s="1"/>
  <c r="I26" i="1"/>
  <c r="Q26" i="1" s="1"/>
  <c r="H26" i="1"/>
  <c r="G26" i="1"/>
  <c r="Y25" i="1"/>
  <c r="X25" i="1"/>
  <c r="W25" i="1"/>
  <c r="P25" i="1"/>
  <c r="O25" i="1"/>
  <c r="V25" i="1"/>
  <c r="M25" i="1"/>
  <c r="A15" i="2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V24" i="1"/>
  <c r="M24" i="1"/>
  <c r="A14" i="2" s="1"/>
  <c r="L24" i="1"/>
  <c r="T24" i="1" s="1"/>
  <c r="K24" i="1"/>
  <c r="S24" i="1" s="1"/>
  <c r="J24" i="1"/>
  <c r="R24" i="1" s="1"/>
  <c r="I24" i="1"/>
  <c r="Q24" i="1" s="1"/>
  <c r="H24" i="1"/>
  <c r="G24" i="1"/>
  <c r="Z23" i="1"/>
  <c r="Y23" i="1"/>
  <c r="X23" i="1"/>
  <c r="W23" i="1"/>
  <c r="P23" i="1"/>
  <c r="O23" i="1"/>
  <c r="V23" i="1"/>
  <c r="M23" i="1"/>
  <c r="A13" i="2" s="1"/>
  <c r="L23" i="1"/>
  <c r="T23" i="1" s="1"/>
  <c r="K23" i="1"/>
  <c r="S23" i="1" s="1"/>
  <c r="J23" i="1"/>
  <c r="R23" i="1" s="1"/>
  <c r="I23" i="1"/>
  <c r="Q23" i="1" s="1"/>
  <c r="H23" i="1"/>
  <c r="G23" i="1"/>
  <c r="Z22" i="1"/>
  <c r="Y22" i="1"/>
  <c r="X22" i="1"/>
  <c r="W22" i="1"/>
  <c r="P22" i="1"/>
  <c r="O22" i="1"/>
  <c r="V22" i="1"/>
  <c r="M22" i="1"/>
  <c r="A12" i="2" s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V21" i="1"/>
  <c r="M21" i="1"/>
  <c r="A11" i="2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P20" i="1"/>
  <c r="O20" i="1"/>
  <c r="V20" i="1"/>
  <c r="M20" i="1"/>
  <c r="A10" i="2" s="1"/>
  <c r="L20" i="1"/>
  <c r="T20" i="1" s="1"/>
  <c r="K20" i="1"/>
  <c r="S20" i="1" s="1"/>
  <c r="J20" i="1"/>
  <c r="R20" i="1" s="1"/>
  <c r="I20" i="1"/>
  <c r="Q20" i="1" s="1"/>
  <c r="H20" i="1"/>
  <c r="G20" i="1"/>
  <c r="Z19" i="1"/>
  <c r="Y19" i="1"/>
  <c r="X19" i="1"/>
  <c r="W19" i="1"/>
  <c r="P19" i="1"/>
  <c r="O19" i="1"/>
  <c r="V19" i="1"/>
  <c r="M19" i="1"/>
  <c r="A9" i="2" s="1"/>
  <c r="L19" i="1"/>
  <c r="T19" i="1" s="1"/>
  <c r="K19" i="1"/>
  <c r="S19" i="1" s="1"/>
  <c r="J19" i="1"/>
  <c r="R19" i="1" s="1"/>
  <c r="I19" i="1"/>
  <c r="Q19" i="1" s="1"/>
  <c r="H19" i="1"/>
  <c r="G19" i="1"/>
  <c r="Z18" i="1"/>
  <c r="Y18" i="1"/>
  <c r="X18" i="1"/>
  <c r="W18" i="1"/>
  <c r="P18" i="1"/>
  <c r="O18" i="1"/>
  <c r="V18" i="1"/>
  <c r="M18" i="1"/>
  <c r="A8" i="2" s="1"/>
  <c r="L18" i="1"/>
  <c r="T18" i="1" s="1"/>
  <c r="K18" i="1"/>
  <c r="S18" i="1" s="1"/>
  <c r="J18" i="1"/>
  <c r="R18" i="1" s="1"/>
  <c r="I18" i="1"/>
  <c r="Q18" i="1" s="1"/>
  <c r="H18" i="1"/>
  <c r="G18" i="1"/>
  <c r="Y17" i="1"/>
  <c r="X17" i="1"/>
  <c r="W17" i="1"/>
  <c r="P17" i="1"/>
  <c r="O17" i="1"/>
  <c r="V17" i="1"/>
  <c r="M17" i="1"/>
  <c r="A7" i="2" s="1"/>
  <c r="L17" i="1"/>
  <c r="T17" i="1" s="1"/>
  <c r="K17" i="1"/>
  <c r="S17" i="1" s="1"/>
  <c r="J17" i="1"/>
  <c r="R17" i="1" s="1"/>
  <c r="I17" i="1"/>
  <c r="Q17" i="1" s="1"/>
  <c r="H17" i="1"/>
  <c r="G17" i="1"/>
  <c r="Y16" i="1"/>
  <c r="X16" i="1"/>
  <c r="W16" i="1"/>
  <c r="P16" i="1"/>
  <c r="O16" i="1"/>
  <c r="V16" i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Z15" i="1"/>
  <c r="Y15" i="1"/>
  <c r="X15" i="1"/>
  <c r="W15" i="1"/>
  <c r="P15" i="1"/>
  <c r="O15" i="1"/>
  <c r="V15" i="1"/>
  <c r="M15" i="1"/>
  <c r="U15" i="1" s="1"/>
  <c r="L15" i="1"/>
  <c r="T15" i="1" s="1"/>
  <c r="K15" i="1"/>
  <c r="S15" i="1" s="1"/>
  <c r="J15" i="1"/>
  <c r="R15" i="1" s="1"/>
  <c r="I15" i="1"/>
  <c r="Q15" i="1" s="1"/>
  <c r="H15" i="1"/>
  <c r="G15" i="1"/>
  <c r="Z14" i="1"/>
  <c r="Y14" i="1"/>
  <c r="X14" i="1"/>
  <c r="W14" i="1"/>
  <c r="P14" i="1"/>
  <c r="O14" i="1"/>
  <c r="V14" i="1"/>
  <c r="M14" i="1"/>
  <c r="U14" i="1" s="1"/>
  <c r="L14" i="1"/>
  <c r="T14" i="1" s="1"/>
  <c r="K14" i="1"/>
  <c r="S14" i="1" s="1"/>
  <c r="J14" i="1"/>
  <c r="R14" i="1" s="1"/>
  <c r="I14" i="1"/>
  <c r="Q14" i="1" s="1"/>
  <c r="H14" i="1"/>
  <c r="G14" i="1"/>
  <c r="Y13" i="1"/>
  <c r="X13" i="1"/>
  <c r="W13" i="1"/>
  <c r="P13" i="1"/>
  <c r="O13" i="1"/>
  <c r="V13" i="1"/>
  <c r="M13" i="1"/>
  <c r="U13" i="1" s="1"/>
  <c r="L13" i="1"/>
  <c r="T13" i="1" s="1"/>
  <c r="K13" i="1"/>
  <c r="S13" i="1" s="1"/>
  <c r="J13" i="1"/>
  <c r="R13" i="1" s="1"/>
  <c r="I13" i="1"/>
  <c r="Q13" i="1" s="1"/>
  <c r="H13" i="1"/>
  <c r="G13" i="1"/>
  <c r="Y12" i="1"/>
  <c r="X12" i="1"/>
  <c r="W12" i="1"/>
  <c r="P12" i="1"/>
  <c r="O12" i="1"/>
  <c r="V12" i="1"/>
  <c r="M12" i="1"/>
  <c r="U12" i="1" s="1"/>
  <c r="L12" i="1"/>
  <c r="T12" i="1" s="1"/>
  <c r="K12" i="1"/>
  <c r="S12" i="1" s="1"/>
  <c r="J12" i="1"/>
  <c r="R12" i="1" s="1"/>
  <c r="I12" i="1"/>
  <c r="Q12" i="1" s="1"/>
  <c r="H12" i="1"/>
  <c r="G12" i="1"/>
  <c r="Y11" i="1"/>
  <c r="X11" i="1"/>
  <c r="W11" i="1"/>
  <c r="P11" i="1"/>
  <c r="O11" i="1"/>
  <c r="V11" i="1"/>
  <c r="M11" i="1"/>
  <c r="U11" i="1" s="1"/>
  <c r="L11" i="1"/>
  <c r="T11" i="1" s="1"/>
  <c r="H11" i="1"/>
  <c r="Y10" i="1"/>
  <c r="X10" i="1"/>
  <c r="W10" i="1"/>
  <c r="P10" i="1"/>
  <c r="O10" i="1"/>
  <c r="V10" i="1"/>
  <c r="M10" i="1"/>
  <c r="U10" i="1" s="1"/>
  <c r="L10" i="1"/>
  <c r="T10" i="1" s="1"/>
  <c r="H10" i="1"/>
  <c r="Y9" i="1"/>
  <c r="X9" i="1"/>
  <c r="P9" i="1"/>
  <c r="O9" i="1"/>
  <c r="V9" i="1"/>
  <c r="M9" i="1"/>
  <c r="U9" i="1" s="1"/>
  <c r="L9" i="1"/>
  <c r="W9" i="1" s="1"/>
  <c r="H9" i="1"/>
  <c r="Z90" i="1" l="1"/>
  <c r="Z184" i="1"/>
  <c r="Z192" i="1"/>
  <c r="Z367" i="1"/>
  <c r="Z422" i="1"/>
  <c r="Z426" i="1"/>
  <c r="Z473" i="1"/>
  <c r="Z480" i="1"/>
  <c r="Z519" i="1"/>
  <c r="Z528" i="1"/>
  <c r="Z562" i="1"/>
  <c r="Z586" i="1"/>
  <c r="Z589" i="1"/>
  <c r="U592" i="1"/>
  <c r="U610" i="1"/>
  <c r="U642" i="1"/>
  <c r="U655" i="1"/>
  <c r="U671" i="1"/>
  <c r="Z61" i="1"/>
  <c r="U67" i="1"/>
  <c r="U75" i="1"/>
  <c r="Z77" i="1"/>
  <c r="U79" i="1"/>
  <c r="Z85" i="1"/>
  <c r="U87" i="1"/>
  <c r="Z114" i="1"/>
  <c r="Z122" i="1"/>
  <c r="U186" i="1"/>
  <c r="Z314" i="1"/>
  <c r="Z356" i="1"/>
  <c r="Z360" i="1"/>
  <c r="U365" i="1"/>
  <c r="U369" i="1"/>
  <c r="Z371" i="1"/>
  <c r="Z399" i="1"/>
  <c r="U419" i="1"/>
  <c r="U436" i="1"/>
  <c r="Z457" i="1"/>
  <c r="Z461" i="1"/>
  <c r="Z491" i="1"/>
  <c r="Z503" i="1"/>
  <c r="U534" i="1"/>
  <c r="Z549" i="1"/>
  <c r="U554" i="1"/>
  <c r="U591" i="1"/>
  <c r="U595" i="1"/>
  <c r="U626" i="1"/>
  <c r="U629" i="1"/>
  <c r="U645" i="1"/>
  <c r="U661" i="1"/>
  <c r="U680" i="1"/>
  <c r="U686" i="1"/>
  <c r="U83" i="1"/>
  <c r="Z93" i="1"/>
  <c r="U95" i="1"/>
  <c r="Z101" i="1"/>
  <c r="U103" i="1"/>
  <c r="Z109" i="1"/>
  <c r="U174" i="1"/>
  <c r="U432" i="1"/>
  <c r="Z438" i="1"/>
  <c r="U444" i="1"/>
  <c r="Z464" i="1"/>
  <c r="Z468" i="1"/>
  <c r="U470" i="1"/>
  <c r="U547" i="1"/>
  <c r="U598" i="1"/>
  <c r="U622" i="1"/>
  <c r="U651" i="1"/>
  <c r="U667" i="1"/>
  <c r="Z54" i="1"/>
  <c r="Z57" i="1"/>
  <c r="Z80" i="1"/>
  <c r="Z88" i="1"/>
  <c r="U91" i="1"/>
  <c r="U99" i="1"/>
  <c r="U107" i="1"/>
  <c r="Z138" i="1"/>
  <c r="U170" i="1"/>
  <c r="Z198" i="1"/>
  <c r="U200" i="1"/>
  <c r="Z288" i="1"/>
  <c r="Z292" i="1"/>
  <c r="Z296" i="1"/>
  <c r="Z300" i="1"/>
  <c r="Z310" i="1"/>
  <c r="Z330" i="1"/>
  <c r="Z352" i="1"/>
  <c r="Z395" i="1"/>
  <c r="U413" i="1"/>
  <c r="Z416" i="1"/>
  <c r="U431" i="1"/>
  <c r="Z441" i="1"/>
  <c r="Z445" i="1"/>
  <c r="Z452" i="1"/>
  <c r="U454" i="1"/>
  <c r="Z494" i="1"/>
  <c r="U496" i="1"/>
  <c r="Z499" i="1"/>
  <c r="Z506" i="1"/>
  <c r="U512" i="1"/>
  <c r="U520" i="1"/>
  <c r="U529" i="1"/>
  <c r="Z531" i="1"/>
  <c r="U543" i="1"/>
  <c r="U546" i="1"/>
  <c r="U563" i="1"/>
  <c r="U567" i="1"/>
  <c r="U570" i="1"/>
  <c r="U590" i="1"/>
  <c r="Z614" i="1"/>
  <c r="U657" i="1"/>
  <c r="U673" i="1"/>
  <c r="Z69" i="1"/>
  <c r="Z13" i="1"/>
  <c r="Z17" i="1"/>
  <c r="Z21" i="1"/>
  <c r="Z25" i="1"/>
  <c r="Z29" i="1"/>
  <c r="Z33" i="1"/>
  <c r="Z37" i="1"/>
  <c r="Z41" i="1"/>
  <c r="Z45" i="1"/>
  <c r="Z49" i="1"/>
  <c r="Z53" i="1"/>
  <c r="U62" i="1"/>
  <c r="U69" i="1"/>
  <c r="Z71" i="1"/>
  <c r="Z96" i="1"/>
  <c r="Z104" i="1"/>
  <c r="Z112" i="1"/>
  <c r="Z120" i="1"/>
  <c r="Z124" i="1"/>
  <c r="Z144" i="1"/>
  <c r="Z160" i="1"/>
  <c r="Z182" i="1"/>
  <c r="U184" i="1"/>
  <c r="Z190" i="1"/>
  <c r="U192" i="1"/>
  <c r="Z194" i="1"/>
  <c r="Z320" i="1"/>
  <c r="Z348" i="1"/>
  <c r="U350" i="1"/>
  <c r="U367" i="1"/>
  <c r="Z415" i="1"/>
  <c r="Z420" i="1"/>
  <c r="U422" i="1"/>
  <c r="U426" i="1"/>
  <c r="Z448" i="1"/>
  <c r="Z451" i="1"/>
  <c r="Z471" i="1"/>
  <c r="U473" i="1"/>
  <c r="U480" i="1"/>
  <c r="Z487" i="1"/>
  <c r="Z493" i="1"/>
  <c r="Z505" i="1"/>
  <c r="Z517" i="1"/>
  <c r="U550" i="1"/>
  <c r="Z581" i="1"/>
  <c r="Z606" i="1"/>
  <c r="Z79" i="1"/>
  <c r="Z87" i="1"/>
  <c r="Z134" i="1"/>
  <c r="Z186" i="1"/>
  <c r="Z316" i="1"/>
  <c r="Z326" i="1"/>
  <c r="Z344" i="1"/>
  <c r="Z358" i="1"/>
  <c r="Z369" i="1"/>
  <c r="Z373" i="1"/>
  <c r="Z391" i="1"/>
  <c r="Z410" i="1"/>
  <c r="Z414" i="1"/>
  <c r="Z419" i="1"/>
  <c r="Z436" i="1"/>
  <c r="Z455" i="1"/>
  <c r="Z459" i="1"/>
  <c r="Z557" i="1"/>
  <c r="Z12" i="1"/>
  <c r="Z16" i="1"/>
  <c r="Z20" i="1"/>
  <c r="Z24" i="1"/>
  <c r="Z28" i="1"/>
  <c r="Z32" i="1"/>
  <c r="Z36" i="1"/>
  <c r="Z40" i="1"/>
  <c r="Z44" i="1"/>
  <c r="Z48" i="1"/>
  <c r="Z52" i="1"/>
  <c r="Z66" i="1"/>
  <c r="Z74" i="1"/>
  <c r="Z95" i="1"/>
  <c r="Z103" i="1"/>
  <c r="Z140" i="1"/>
  <c r="Z150" i="1"/>
  <c r="Z156" i="1"/>
  <c r="Z174" i="1"/>
  <c r="Z236" i="1"/>
  <c r="Z406" i="1"/>
  <c r="Z423" i="1"/>
  <c r="Z427" i="1"/>
  <c r="Z432" i="1"/>
  <c r="Z435" i="1"/>
  <c r="Z470" i="1"/>
  <c r="Z486" i="1"/>
  <c r="Z497" i="1"/>
  <c r="Z501" i="1"/>
  <c r="Z533" i="1"/>
  <c r="Z170" i="1"/>
  <c r="Z200" i="1"/>
  <c r="Z258" i="1"/>
  <c r="Z274" i="1"/>
  <c r="Z290" i="1"/>
  <c r="Z413" i="1"/>
  <c r="Z431" i="1"/>
  <c r="Z454" i="1"/>
  <c r="Z477" i="1"/>
  <c r="Z496" i="1"/>
  <c r="Z573" i="1"/>
  <c r="T9" i="1"/>
  <c r="A126" i="2"/>
  <c r="Z136" i="1"/>
  <c r="A142" i="2"/>
  <c r="Z152" i="1"/>
  <c r="A158" i="2"/>
  <c r="Z168" i="1"/>
  <c r="U168" i="1"/>
  <c r="A168" i="2"/>
  <c r="Z178" i="1"/>
  <c r="U178" i="1"/>
  <c r="A192" i="2"/>
  <c r="Z202" i="1"/>
  <c r="U202" i="1"/>
  <c r="A196" i="2"/>
  <c r="Z206" i="1"/>
  <c r="U206" i="1"/>
  <c r="A200" i="2"/>
  <c r="Z210" i="1"/>
  <c r="U210" i="1"/>
  <c r="A204" i="2"/>
  <c r="I204" i="2" s="1"/>
  <c r="J204" i="2" s="1"/>
  <c r="Z214" i="1"/>
  <c r="U214" i="1"/>
  <c r="U559" i="1"/>
  <c r="Z559" i="1"/>
  <c r="U56" i="1"/>
  <c r="Z59" i="1"/>
  <c r="U68" i="1"/>
  <c r="U76" i="1"/>
  <c r="U84" i="1"/>
  <c r="U92" i="1"/>
  <c r="U100" i="1"/>
  <c r="U108" i="1"/>
  <c r="A105" i="2"/>
  <c r="Z115" i="1"/>
  <c r="U115" i="1"/>
  <c r="U116" i="1"/>
  <c r="A258" i="2"/>
  <c r="I258" i="2" s="1"/>
  <c r="J258" i="2" s="1"/>
  <c r="Z268" i="1"/>
  <c r="U268" i="1"/>
  <c r="U63" i="1"/>
  <c r="A167" i="2"/>
  <c r="Z177" i="1"/>
  <c r="U177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Z55" i="1"/>
  <c r="U61" i="1"/>
  <c r="Z62" i="1"/>
  <c r="U66" i="1"/>
  <c r="Z67" i="1"/>
  <c r="U74" i="1"/>
  <c r="Z75" i="1"/>
  <c r="U82" i="1"/>
  <c r="Z83" i="1"/>
  <c r="U90" i="1"/>
  <c r="Z91" i="1"/>
  <c r="U98" i="1"/>
  <c r="Z99" i="1"/>
  <c r="U106" i="1"/>
  <c r="Z107" i="1"/>
  <c r="A101" i="2"/>
  <c r="Z111" i="1"/>
  <c r="A113" i="2"/>
  <c r="Z123" i="1"/>
  <c r="U123" i="1"/>
  <c r="A171" i="2"/>
  <c r="Z181" i="1"/>
  <c r="U181" i="1"/>
  <c r="U59" i="1"/>
  <c r="Z60" i="1"/>
  <c r="Z70" i="1"/>
  <c r="Z78" i="1"/>
  <c r="Z86" i="1"/>
  <c r="Z94" i="1"/>
  <c r="Z102" i="1"/>
  <c r="Z110" i="1"/>
  <c r="A107" i="2"/>
  <c r="Z117" i="1"/>
  <c r="A145" i="2"/>
  <c r="Z155" i="1"/>
  <c r="U155" i="1"/>
  <c r="A162" i="2"/>
  <c r="Z172" i="1"/>
  <c r="A194" i="2"/>
  <c r="U204" i="1"/>
  <c r="Z204" i="1"/>
  <c r="A198" i="2"/>
  <c r="U208" i="1"/>
  <c r="Z208" i="1"/>
  <c r="A202" i="2"/>
  <c r="I202" i="2" s="1"/>
  <c r="J202" i="2" s="1"/>
  <c r="U212" i="1"/>
  <c r="Z212" i="1"/>
  <c r="U57" i="1"/>
  <c r="Z58" i="1"/>
  <c r="U64" i="1"/>
  <c r="Z65" i="1"/>
  <c r="U72" i="1"/>
  <c r="Z73" i="1"/>
  <c r="U80" i="1"/>
  <c r="Z81" i="1"/>
  <c r="U88" i="1"/>
  <c r="Z89" i="1"/>
  <c r="U96" i="1"/>
  <c r="Z97" i="1"/>
  <c r="U104" i="1"/>
  <c r="Z105" i="1"/>
  <c r="Z116" i="1"/>
  <c r="A115" i="2"/>
  <c r="Z125" i="1"/>
  <c r="A120" i="2"/>
  <c r="Z130" i="1"/>
  <c r="A122" i="2"/>
  <c r="Z132" i="1"/>
  <c r="U136" i="1"/>
  <c r="A129" i="2"/>
  <c r="Z139" i="1"/>
  <c r="U139" i="1"/>
  <c r="A138" i="2"/>
  <c r="Z148" i="1"/>
  <c r="U152" i="1"/>
  <c r="A154" i="2"/>
  <c r="Z164" i="1"/>
  <c r="A125" i="2"/>
  <c r="Z135" i="1"/>
  <c r="U135" i="1"/>
  <c r="A141" i="2"/>
  <c r="Z151" i="1"/>
  <c r="U151" i="1"/>
  <c r="A157" i="2"/>
  <c r="Z167" i="1"/>
  <c r="U167" i="1"/>
  <c r="U55" i="1"/>
  <c r="Z56" i="1"/>
  <c r="Z68" i="1"/>
  <c r="Z76" i="1"/>
  <c r="Z84" i="1"/>
  <c r="Z92" i="1"/>
  <c r="Z100" i="1"/>
  <c r="Z108" i="1"/>
  <c r="A109" i="2"/>
  <c r="Z119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60" i="1"/>
  <c r="Z63" i="1"/>
  <c r="U70" i="1"/>
  <c r="U78" i="1"/>
  <c r="U86" i="1"/>
  <c r="U94" i="1"/>
  <c r="U102" i="1"/>
  <c r="U110" i="1"/>
  <c r="A103" i="2"/>
  <c r="Z113" i="1"/>
  <c r="U126" i="1"/>
  <c r="A119" i="2"/>
  <c r="Z129" i="1"/>
  <c r="U142" i="1"/>
  <c r="A135" i="2"/>
  <c r="Z145" i="1"/>
  <c r="U158" i="1"/>
  <c r="A151" i="2"/>
  <c r="Z161" i="1"/>
  <c r="A170" i="2"/>
  <c r="Z180" i="1"/>
  <c r="U188" i="1"/>
  <c r="A185" i="2"/>
  <c r="Z195" i="1"/>
  <c r="U195" i="1"/>
  <c r="Z196" i="1"/>
  <c r="U218" i="1"/>
  <c r="U222" i="1"/>
  <c r="U226" i="1"/>
  <c r="A273" i="2"/>
  <c r="I273" i="2" s="1"/>
  <c r="J273" i="2" s="1"/>
  <c r="Z283" i="1"/>
  <c r="U283" i="1"/>
  <c r="A220" i="2"/>
  <c r="I220" i="2" s="1"/>
  <c r="J220" i="2" s="1"/>
  <c r="Z230" i="1"/>
  <c r="A268" i="2"/>
  <c r="I268" i="2" s="1"/>
  <c r="J268" i="2" s="1"/>
  <c r="Z278" i="1"/>
  <c r="A123" i="2"/>
  <c r="Z133" i="1"/>
  <c r="U146" i="1"/>
  <c r="A139" i="2"/>
  <c r="Z149" i="1"/>
  <c r="Z154" i="1"/>
  <c r="U162" i="1"/>
  <c r="A155" i="2"/>
  <c r="Z165" i="1"/>
  <c r="A159" i="2"/>
  <c r="Z169" i="1"/>
  <c r="A163" i="2"/>
  <c r="Z173" i="1"/>
  <c r="U173" i="1"/>
  <c r="A173" i="2"/>
  <c r="Z183" i="1"/>
  <c r="U183" i="1"/>
  <c r="A189" i="2"/>
  <c r="Z199" i="1"/>
  <c r="U199" i="1"/>
  <c r="Z216" i="1"/>
  <c r="Z220" i="1"/>
  <c r="Z224" i="1"/>
  <c r="Z228" i="1"/>
  <c r="A228" i="2"/>
  <c r="I228" i="2" s="1"/>
  <c r="J228" i="2" s="1"/>
  <c r="Z238" i="1"/>
  <c r="A257" i="2"/>
  <c r="I257" i="2" s="1"/>
  <c r="J257" i="2" s="1"/>
  <c r="Z267" i="1"/>
  <c r="U267" i="1"/>
  <c r="U124" i="1"/>
  <c r="A117" i="2"/>
  <c r="Z127" i="1"/>
  <c r="U140" i="1"/>
  <c r="A133" i="2"/>
  <c r="Z143" i="1"/>
  <c r="U156" i="1"/>
  <c r="A149" i="2"/>
  <c r="Z159" i="1"/>
  <c r="A252" i="2"/>
  <c r="I252" i="2" s="1"/>
  <c r="J252" i="2" s="1"/>
  <c r="Z262" i="1"/>
  <c r="A311" i="2"/>
  <c r="I311" i="2" s="1"/>
  <c r="J311" i="2" s="1"/>
  <c r="Z321" i="1"/>
  <c r="U321" i="1"/>
  <c r="A379" i="2"/>
  <c r="I379" i="2" s="1"/>
  <c r="J379" i="2" s="1"/>
  <c r="Z389" i="1"/>
  <c r="U389" i="1"/>
  <c r="A401" i="2"/>
  <c r="I401" i="2" s="1"/>
  <c r="J401" i="2" s="1"/>
  <c r="Z411" i="1"/>
  <c r="U411" i="1"/>
  <c r="U118" i="1"/>
  <c r="A111" i="2"/>
  <c r="Z121" i="1"/>
  <c r="Z126" i="1"/>
  <c r="U134" i="1"/>
  <c r="A127" i="2"/>
  <c r="Z137" i="1"/>
  <c r="Z142" i="1"/>
  <c r="U150" i="1"/>
  <c r="A143" i="2"/>
  <c r="Z153" i="1"/>
  <c r="Z158" i="1"/>
  <c r="U166" i="1"/>
  <c r="A177" i="2"/>
  <c r="Z187" i="1"/>
  <c r="U187" i="1"/>
  <c r="Z188" i="1"/>
  <c r="U196" i="1"/>
  <c r="Z218" i="1"/>
  <c r="Z222" i="1"/>
  <c r="Z226" i="1"/>
  <c r="A267" i="2"/>
  <c r="I267" i="2" s="1"/>
  <c r="J267" i="2" s="1"/>
  <c r="Z277" i="1"/>
  <c r="U277" i="1"/>
  <c r="A345" i="2"/>
  <c r="I345" i="2" s="1"/>
  <c r="J345" i="2" s="1"/>
  <c r="Z355" i="1"/>
  <c r="U355" i="1"/>
  <c r="U128" i="1"/>
  <c r="A121" i="2"/>
  <c r="Z131" i="1"/>
  <c r="U144" i="1"/>
  <c r="A137" i="2"/>
  <c r="Z147" i="1"/>
  <c r="U160" i="1"/>
  <c r="A153" i="2"/>
  <c r="Z163" i="1"/>
  <c r="U194" i="1"/>
  <c r="U278" i="1"/>
  <c r="A274" i="2"/>
  <c r="I274" i="2" s="1"/>
  <c r="J274" i="2" s="1"/>
  <c r="Z284" i="1"/>
  <c r="U138" i="1"/>
  <c r="A131" i="2"/>
  <c r="Z141" i="1"/>
  <c r="Z146" i="1"/>
  <c r="U154" i="1"/>
  <c r="A147" i="2"/>
  <c r="Z157" i="1"/>
  <c r="A161" i="2"/>
  <c r="Z171" i="1"/>
  <c r="A181" i="2"/>
  <c r="Z191" i="1"/>
  <c r="U191" i="1"/>
  <c r="U216" i="1"/>
  <c r="U220" i="1"/>
  <c r="U224" i="1"/>
  <c r="U228" i="1"/>
  <c r="A224" i="2"/>
  <c r="I224" i="2" s="1"/>
  <c r="J224" i="2" s="1"/>
  <c r="Z234" i="1"/>
  <c r="A232" i="2"/>
  <c r="I232" i="2" s="1"/>
  <c r="J232" i="2" s="1"/>
  <c r="Z242" i="1"/>
  <c r="A251" i="2"/>
  <c r="I251" i="2" s="1"/>
  <c r="J251" i="2" s="1"/>
  <c r="Z261" i="1"/>
  <c r="U261" i="1"/>
  <c r="A353" i="2"/>
  <c r="I353" i="2" s="1"/>
  <c r="J353" i="2" s="1"/>
  <c r="U363" i="1"/>
  <c r="Z363" i="1"/>
  <c r="A165" i="2"/>
  <c r="Z175" i="1"/>
  <c r="A175" i="2"/>
  <c r="Z185" i="1"/>
  <c r="A179" i="2"/>
  <c r="Z189" i="1"/>
  <c r="A183" i="2"/>
  <c r="Z193" i="1"/>
  <c r="A187" i="2"/>
  <c r="Z197" i="1"/>
  <c r="A191" i="2"/>
  <c r="Z201" i="1"/>
  <c r="A195" i="2"/>
  <c r="Z205" i="1"/>
  <c r="A199" i="2"/>
  <c r="Z209" i="1"/>
  <c r="A203" i="2"/>
  <c r="I203" i="2" s="1"/>
  <c r="J203" i="2" s="1"/>
  <c r="Z213" i="1"/>
  <c r="A207" i="2"/>
  <c r="I207" i="2" s="1"/>
  <c r="J207" i="2" s="1"/>
  <c r="Z217" i="1"/>
  <c r="A211" i="2"/>
  <c r="I211" i="2" s="1"/>
  <c r="J211" i="2" s="1"/>
  <c r="Z221" i="1"/>
  <c r="A215" i="2"/>
  <c r="I215" i="2" s="1"/>
  <c r="J215" i="2" s="1"/>
  <c r="Z225" i="1"/>
  <c r="A219" i="2"/>
  <c r="I219" i="2" s="1"/>
  <c r="J219" i="2" s="1"/>
  <c r="Z229" i="1"/>
  <c r="A223" i="2"/>
  <c r="I223" i="2" s="1"/>
  <c r="J223" i="2" s="1"/>
  <c r="Z233" i="1"/>
  <c r="A227" i="2"/>
  <c r="I227" i="2" s="1"/>
  <c r="J227" i="2" s="1"/>
  <c r="Z237" i="1"/>
  <c r="A231" i="2"/>
  <c r="I231" i="2" s="1"/>
  <c r="J231" i="2" s="1"/>
  <c r="Z241" i="1"/>
  <c r="A235" i="2"/>
  <c r="I235" i="2" s="1"/>
  <c r="J235" i="2" s="1"/>
  <c r="Z245" i="1"/>
  <c r="A239" i="2"/>
  <c r="I239" i="2" s="1"/>
  <c r="J239" i="2" s="1"/>
  <c r="Z249" i="1"/>
  <c r="A243" i="2"/>
  <c r="I243" i="2" s="1"/>
  <c r="J243" i="2" s="1"/>
  <c r="Z253" i="1"/>
  <c r="A247" i="2"/>
  <c r="I247" i="2" s="1"/>
  <c r="J247" i="2" s="1"/>
  <c r="Z257" i="1"/>
  <c r="U258" i="1"/>
  <c r="Z266" i="1"/>
  <c r="A263" i="2"/>
  <c r="I263" i="2" s="1"/>
  <c r="J263" i="2" s="1"/>
  <c r="Z273" i="1"/>
  <c r="U274" i="1"/>
  <c r="Z282" i="1"/>
  <c r="A308" i="2"/>
  <c r="I308" i="2" s="1"/>
  <c r="J308" i="2" s="1"/>
  <c r="Z318" i="1"/>
  <c r="Z537" i="1"/>
  <c r="U537" i="1"/>
  <c r="U246" i="1"/>
  <c r="U250" i="1"/>
  <c r="U254" i="1"/>
  <c r="A253" i="2"/>
  <c r="I253" i="2" s="1"/>
  <c r="J253" i="2" s="1"/>
  <c r="Z263" i="1"/>
  <c r="U264" i="1"/>
  <c r="A269" i="2"/>
  <c r="I269" i="2" s="1"/>
  <c r="J269" i="2" s="1"/>
  <c r="Z279" i="1"/>
  <c r="U280" i="1"/>
  <c r="U176" i="1"/>
  <c r="A169" i="2"/>
  <c r="Z179" i="1"/>
  <c r="A259" i="2"/>
  <c r="I259" i="2" s="1"/>
  <c r="J259" i="2" s="1"/>
  <c r="Z269" i="1"/>
  <c r="U270" i="1"/>
  <c r="A275" i="2"/>
  <c r="I275" i="2" s="1"/>
  <c r="J275" i="2" s="1"/>
  <c r="Z285" i="1"/>
  <c r="A317" i="2"/>
  <c r="I317" i="2" s="1"/>
  <c r="J317" i="2" s="1"/>
  <c r="Z327" i="1"/>
  <c r="U327" i="1"/>
  <c r="A339" i="2"/>
  <c r="I339" i="2" s="1"/>
  <c r="J339" i="2" s="1"/>
  <c r="Z349" i="1"/>
  <c r="U349" i="1"/>
  <c r="A485" i="2"/>
  <c r="I485" i="2" s="1"/>
  <c r="J485" i="2" s="1"/>
  <c r="Z495" i="1"/>
  <c r="U495" i="1"/>
  <c r="Z516" i="1"/>
  <c r="U516" i="1"/>
  <c r="U584" i="1"/>
  <c r="Z584" i="1"/>
  <c r="A249" i="2"/>
  <c r="I249" i="2" s="1"/>
  <c r="J249" i="2" s="1"/>
  <c r="Z259" i="1"/>
  <c r="U260" i="1"/>
  <c r="A265" i="2"/>
  <c r="I265" i="2" s="1"/>
  <c r="J265" i="2" s="1"/>
  <c r="Z275" i="1"/>
  <c r="U276" i="1"/>
  <c r="A335" i="2"/>
  <c r="I335" i="2" s="1"/>
  <c r="J335" i="2" s="1"/>
  <c r="Z345" i="1"/>
  <c r="U345" i="1"/>
  <c r="A380" i="2"/>
  <c r="I380" i="2" s="1"/>
  <c r="J380" i="2" s="1"/>
  <c r="Z390" i="1"/>
  <c r="U390" i="1"/>
  <c r="A411" i="2"/>
  <c r="I411" i="2" s="1"/>
  <c r="J411" i="2" s="1"/>
  <c r="Z421" i="1"/>
  <c r="U421" i="1"/>
  <c r="A437" i="2"/>
  <c r="I437" i="2" s="1"/>
  <c r="J437" i="2" s="1"/>
  <c r="U447" i="1"/>
  <c r="Z447" i="1"/>
  <c r="A479" i="2"/>
  <c r="I479" i="2" s="1"/>
  <c r="J479" i="2" s="1"/>
  <c r="U489" i="1"/>
  <c r="Z489" i="1"/>
  <c r="A193" i="2"/>
  <c r="Z203" i="1"/>
  <c r="A197" i="2"/>
  <c r="Z207" i="1"/>
  <c r="A201" i="2"/>
  <c r="I201" i="2" s="1"/>
  <c r="J201" i="2" s="1"/>
  <c r="Z211" i="1"/>
  <c r="A205" i="2"/>
  <c r="I205" i="2" s="1"/>
  <c r="J205" i="2" s="1"/>
  <c r="Z215" i="1"/>
  <c r="A209" i="2"/>
  <c r="I209" i="2" s="1"/>
  <c r="J209" i="2" s="1"/>
  <c r="Z219" i="1"/>
  <c r="A213" i="2"/>
  <c r="I213" i="2" s="1"/>
  <c r="J213" i="2" s="1"/>
  <c r="Z223" i="1"/>
  <c r="A217" i="2"/>
  <c r="I217" i="2" s="1"/>
  <c r="J217" i="2" s="1"/>
  <c r="Z227" i="1"/>
  <c r="A221" i="2"/>
  <c r="I221" i="2" s="1"/>
  <c r="J221" i="2" s="1"/>
  <c r="Z231" i="1"/>
  <c r="Z235" i="1"/>
  <c r="A225" i="2"/>
  <c r="I225" i="2" s="1"/>
  <c r="J225" i="2" s="1"/>
  <c r="A229" i="2"/>
  <c r="I229" i="2" s="1"/>
  <c r="J229" i="2" s="1"/>
  <c r="Z239" i="1"/>
  <c r="A233" i="2"/>
  <c r="I233" i="2" s="1"/>
  <c r="J233" i="2" s="1"/>
  <c r="Z243" i="1"/>
  <c r="A237" i="2"/>
  <c r="I237" i="2" s="1"/>
  <c r="J237" i="2" s="1"/>
  <c r="Z247" i="1"/>
  <c r="A241" i="2"/>
  <c r="I241" i="2" s="1"/>
  <c r="J241" i="2" s="1"/>
  <c r="Z251" i="1"/>
  <c r="A245" i="2"/>
  <c r="I245" i="2" s="1"/>
  <c r="J245" i="2" s="1"/>
  <c r="Z255" i="1"/>
  <c r="A255" i="2"/>
  <c r="I255" i="2" s="1"/>
  <c r="J255" i="2" s="1"/>
  <c r="Z265" i="1"/>
  <c r="U266" i="1"/>
  <c r="A271" i="2"/>
  <c r="I271" i="2" s="1"/>
  <c r="J271" i="2" s="1"/>
  <c r="Z281" i="1"/>
  <c r="U282" i="1"/>
  <c r="A277" i="2"/>
  <c r="I277" i="2" s="1"/>
  <c r="J277" i="2" s="1"/>
  <c r="Z287" i="1"/>
  <c r="A292" i="2"/>
  <c r="I292" i="2" s="1"/>
  <c r="J292" i="2" s="1"/>
  <c r="Z302" i="1"/>
  <c r="A295" i="2"/>
  <c r="I295" i="2" s="1"/>
  <c r="J295" i="2" s="1"/>
  <c r="Z305" i="1"/>
  <c r="A301" i="2"/>
  <c r="I301" i="2" s="1"/>
  <c r="J301" i="2" s="1"/>
  <c r="Z311" i="1"/>
  <c r="U311" i="1"/>
  <c r="A331" i="2"/>
  <c r="I331" i="2" s="1"/>
  <c r="J331" i="2" s="1"/>
  <c r="Z341" i="1"/>
  <c r="U341" i="1"/>
  <c r="A364" i="2"/>
  <c r="I364" i="2" s="1"/>
  <c r="J364" i="2" s="1"/>
  <c r="Z374" i="1"/>
  <c r="U374" i="1"/>
  <c r="U232" i="1"/>
  <c r="U236" i="1"/>
  <c r="U240" i="1"/>
  <c r="U244" i="1"/>
  <c r="Z246" i="1"/>
  <c r="U248" i="1"/>
  <c r="Z250" i="1"/>
  <c r="U252" i="1"/>
  <c r="Z254" i="1"/>
  <c r="U256" i="1"/>
  <c r="U257" i="1"/>
  <c r="Z264" i="1"/>
  <c r="A261" i="2"/>
  <c r="I261" i="2" s="1"/>
  <c r="J261" i="2" s="1"/>
  <c r="Z271" i="1"/>
  <c r="U272" i="1"/>
  <c r="U273" i="1"/>
  <c r="Z280" i="1"/>
  <c r="Z286" i="1"/>
  <c r="A279" i="2"/>
  <c r="I279" i="2" s="1"/>
  <c r="J279" i="2" s="1"/>
  <c r="Z289" i="1"/>
  <c r="A281" i="2"/>
  <c r="I281" i="2" s="1"/>
  <c r="J281" i="2" s="1"/>
  <c r="Z291" i="1"/>
  <c r="A283" i="2"/>
  <c r="I283" i="2" s="1"/>
  <c r="J283" i="2" s="1"/>
  <c r="Z293" i="1"/>
  <c r="A285" i="2"/>
  <c r="I285" i="2" s="1"/>
  <c r="J285" i="2" s="1"/>
  <c r="Z295" i="1"/>
  <c r="A287" i="2"/>
  <c r="I287" i="2" s="1"/>
  <c r="J287" i="2" s="1"/>
  <c r="Z297" i="1"/>
  <c r="A289" i="2"/>
  <c r="I289" i="2" s="1"/>
  <c r="J289" i="2" s="1"/>
  <c r="Z299" i="1"/>
  <c r="A298" i="2"/>
  <c r="I298" i="2" s="1"/>
  <c r="J298" i="2" s="1"/>
  <c r="Z308" i="1"/>
  <c r="U318" i="1"/>
  <c r="A314" i="2"/>
  <c r="I314" i="2" s="1"/>
  <c r="J314" i="2" s="1"/>
  <c r="Z324" i="1"/>
  <c r="A324" i="2"/>
  <c r="I324" i="2" s="1"/>
  <c r="J324" i="2" s="1"/>
  <c r="Z334" i="1"/>
  <c r="A327" i="2"/>
  <c r="I327" i="2" s="1"/>
  <c r="J327" i="2" s="1"/>
  <c r="Z337" i="1"/>
  <c r="U337" i="1"/>
  <c r="U312" i="1"/>
  <c r="A305" i="2"/>
  <c r="I305" i="2" s="1"/>
  <c r="J305" i="2" s="1"/>
  <c r="Z315" i="1"/>
  <c r="U328" i="1"/>
  <c r="A321" i="2"/>
  <c r="I321" i="2" s="1"/>
  <c r="J321" i="2" s="1"/>
  <c r="Z331" i="1"/>
  <c r="A375" i="2"/>
  <c r="I375" i="2" s="1"/>
  <c r="J375" i="2" s="1"/>
  <c r="Z385" i="1"/>
  <c r="A376" i="2"/>
  <c r="I376" i="2" s="1"/>
  <c r="J376" i="2" s="1"/>
  <c r="Z386" i="1"/>
  <c r="U386" i="1"/>
  <c r="A399" i="2"/>
  <c r="I399" i="2" s="1"/>
  <c r="J399" i="2" s="1"/>
  <c r="U409" i="1"/>
  <c r="Z409" i="1"/>
  <c r="A436" i="2"/>
  <c r="I436" i="2" s="1"/>
  <c r="J436" i="2" s="1"/>
  <c r="U446" i="1"/>
  <c r="Z446" i="1"/>
  <c r="U306" i="1"/>
  <c r="A299" i="2"/>
  <c r="I299" i="2" s="1"/>
  <c r="J299" i="2" s="1"/>
  <c r="Z309" i="1"/>
  <c r="U322" i="1"/>
  <c r="A315" i="2"/>
  <c r="I315" i="2" s="1"/>
  <c r="J315" i="2" s="1"/>
  <c r="Z325" i="1"/>
  <c r="A347" i="2"/>
  <c r="I347" i="2" s="1"/>
  <c r="J347" i="2" s="1"/>
  <c r="Z357" i="1"/>
  <c r="A388" i="2"/>
  <c r="I388" i="2" s="1"/>
  <c r="J388" i="2" s="1"/>
  <c r="Z398" i="1"/>
  <c r="U398" i="1"/>
  <c r="A415" i="2"/>
  <c r="I415" i="2" s="1"/>
  <c r="J415" i="2" s="1"/>
  <c r="U425" i="1"/>
  <c r="A464" i="2"/>
  <c r="I464" i="2" s="1"/>
  <c r="J464" i="2" s="1"/>
  <c r="U474" i="1"/>
  <c r="Z474" i="1"/>
  <c r="A478" i="2"/>
  <c r="I478" i="2" s="1"/>
  <c r="J478" i="2" s="1"/>
  <c r="Z488" i="1"/>
  <c r="U488" i="1"/>
  <c r="U536" i="1"/>
  <c r="Z536" i="1"/>
  <c r="Z558" i="1"/>
  <c r="U558" i="1"/>
  <c r="Z583" i="1"/>
  <c r="U583" i="1"/>
  <c r="Z616" i="1"/>
  <c r="U616" i="1"/>
  <c r="U288" i="1"/>
  <c r="U290" i="1"/>
  <c r="U292" i="1"/>
  <c r="U294" i="1"/>
  <c r="U296" i="1"/>
  <c r="U298" i="1"/>
  <c r="U300" i="1"/>
  <c r="A293" i="2"/>
  <c r="I293" i="2" s="1"/>
  <c r="J293" i="2" s="1"/>
  <c r="Z303" i="1"/>
  <c r="U316" i="1"/>
  <c r="A309" i="2"/>
  <c r="I309" i="2" s="1"/>
  <c r="J309" i="2" s="1"/>
  <c r="Z319" i="1"/>
  <c r="U332" i="1"/>
  <c r="A325" i="2"/>
  <c r="I325" i="2" s="1"/>
  <c r="J325" i="2" s="1"/>
  <c r="Z335" i="1"/>
  <c r="A329" i="2"/>
  <c r="I329" i="2" s="1"/>
  <c r="J329" i="2" s="1"/>
  <c r="Z339" i="1"/>
  <c r="A333" i="2"/>
  <c r="I333" i="2" s="1"/>
  <c r="J333" i="2" s="1"/>
  <c r="Z343" i="1"/>
  <c r="A337" i="2"/>
  <c r="I337" i="2" s="1"/>
  <c r="J337" i="2" s="1"/>
  <c r="Z347" i="1"/>
  <c r="A341" i="2"/>
  <c r="I341" i="2" s="1"/>
  <c r="J341" i="2" s="1"/>
  <c r="Z351" i="1"/>
  <c r="A356" i="2"/>
  <c r="I356" i="2" s="1"/>
  <c r="J356" i="2" s="1"/>
  <c r="Z366" i="1"/>
  <c r="U366" i="1"/>
  <c r="A371" i="2"/>
  <c r="I371" i="2" s="1"/>
  <c r="J371" i="2" s="1"/>
  <c r="Z381" i="1"/>
  <c r="A372" i="2"/>
  <c r="I372" i="2" s="1"/>
  <c r="J372" i="2" s="1"/>
  <c r="Z382" i="1"/>
  <c r="U382" i="1"/>
  <c r="A395" i="2"/>
  <c r="I395" i="2" s="1"/>
  <c r="J395" i="2" s="1"/>
  <c r="U405" i="1"/>
  <c r="Z405" i="1"/>
  <c r="A430" i="2"/>
  <c r="I430" i="2" s="1"/>
  <c r="J430" i="2" s="1"/>
  <c r="Z440" i="1"/>
  <c r="U440" i="1"/>
  <c r="A488" i="2"/>
  <c r="I488" i="2" s="1"/>
  <c r="J488" i="2" s="1"/>
  <c r="U498" i="1"/>
  <c r="Z561" i="1"/>
  <c r="U561" i="1"/>
  <c r="U310" i="1"/>
  <c r="A303" i="2"/>
  <c r="I303" i="2" s="1"/>
  <c r="J303" i="2" s="1"/>
  <c r="Z313" i="1"/>
  <c r="U326" i="1"/>
  <c r="A319" i="2"/>
  <c r="I319" i="2" s="1"/>
  <c r="J319" i="2" s="1"/>
  <c r="Z329" i="1"/>
  <c r="U336" i="1"/>
  <c r="Z338" i="1"/>
  <c r="U340" i="1"/>
  <c r="Z342" i="1"/>
  <c r="U344" i="1"/>
  <c r="Z346" i="1"/>
  <c r="U348" i="1"/>
  <c r="Z350" i="1"/>
  <c r="A349" i="2"/>
  <c r="I349" i="2" s="1"/>
  <c r="J349" i="2" s="1"/>
  <c r="Z359" i="1"/>
  <c r="Z365" i="1"/>
  <c r="U373" i="1"/>
  <c r="A424" i="2"/>
  <c r="I424" i="2" s="1"/>
  <c r="J424" i="2" s="1"/>
  <c r="U434" i="1"/>
  <c r="Z434" i="1"/>
  <c r="Z479" i="1"/>
  <c r="A469" i="2"/>
  <c r="I469" i="2" s="1"/>
  <c r="J469" i="2" s="1"/>
  <c r="U479" i="1"/>
  <c r="Z560" i="1"/>
  <c r="U304" i="1"/>
  <c r="A297" i="2"/>
  <c r="I297" i="2" s="1"/>
  <c r="J297" i="2" s="1"/>
  <c r="Z307" i="1"/>
  <c r="Z312" i="1"/>
  <c r="U320" i="1"/>
  <c r="A313" i="2"/>
  <c r="I313" i="2" s="1"/>
  <c r="J313" i="2" s="1"/>
  <c r="Z323" i="1"/>
  <c r="Z328" i="1"/>
  <c r="A360" i="2"/>
  <c r="I360" i="2" s="1"/>
  <c r="J360" i="2" s="1"/>
  <c r="Z370" i="1"/>
  <c r="U370" i="1"/>
  <c r="A367" i="2"/>
  <c r="I367" i="2" s="1"/>
  <c r="J367" i="2" s="1"/>
  <c r="Z377" i="1"/>
  <c r="A368" i="2"/>
  <c r="I368" i="2" s="1"/>
  <c r="J368" i="2" s="1"/>
  <c r="Z378" i="1"/>
  <c r="U378" i="1"/>
  <c r="A383" i="2"/>
  <c r="I383" i="2" s="1"/>
  <c r="J383" i="2" s="1"/>
  <c r="Z393" i="1"/>
  <c r="A384" i="2"/>
  <c r="I384" i="2" s="1"/>
  <c r="J384" i="2" s="1"/>
  <c r="Z394" i="1"/>
  <c r="U394" i="1"/>
  <c r="A393" i="2"/>
  <c r="I393" i="2" s="1"/>
  <c r="J393" i="2" s="1"/>
  <c r="U403" i="1"/>
  <c r="Z403" i="1"/>
  <c r="A423" i="2"/>
  <c r="I423" i="2" s="1"/>
  <c r="J423" i="2" s="1"/>
  <c r="Z433" i="1"/>
  <c r="U433" i="1"/>
  <c r="A439" i="2"/>
  <c r="I439" i="2" s="1"/>
  <c r="J439" i="2" s="1"/>
  <c r="Z449" i="1"/>
  <c r="U449" i="1"/>
  <c r="A462" i="2"/>
  <c r="I462" i="2" s="1"/>
  <c r="J462" i="2" s="1"/>
  <c r="Z472" i="1"/>
  <c r="U472" i="1"/>
  <c r="A480" i="2"/>
  <c r="I480" i="2" s="1"/>
  <c r="J480" i="2" s="1"/>
  <c r="U490" i="1"/>
  <c r="Z490" i="1"/>
  <c r="Z535" i="1"/>
  <c r="U535" i="1"/>
  <c r="Z572" i="1"/>
  <c r="U572" i="1"/>
  <c r="Z603" i="1"/>
  <c r="U603" i="1"/>
  <c r="A291" i="2"/>
  <c r="I291" i="2" s="1"/>
  <c r="J291" i="2" s="1"/>
  <c r="Z301" i="1"/>
  <c r="Z306" i="1"/>
  <c r="U314" i="1"/>
  <c r="A307" i="2"/>
  <c r="I307" i="2" s="1"/>
  <c r="J307" i="2" s="1"/>
  <c r="Z317" i="1"/>
  <c r="Z322" i="1"/>
  <c r="U330" i="1"/>
  <c r="A323" i="2"/>
  <c r="I323" i="2" s="1"/>
  <c r="J323" i="2" s="1"/>
  <c r="Z333" i="1"/>
  <c r="A343" i="2"/>
  <c r="I343" i="2" s="1"/>
  <c r="J343" i="2" s="1"/>
  <c r="Z353" i="1"/>
  <c r="A351" i="2"/>
  <c r="I351" i="2" s="1"/>
  <c r="J351" i="2" s="1"/>
  <c r="Z361" i="1"/>
  <c r="A407" i="2"/>
  <c r="I407" i="2" s="1"/>
  <c r="J407" i="2" s="1"/>
  <c r="Z417" i="1"/>
  <c r="A354" i="2"/>
  <c r="I354" i="2" s="1"/>
  <c r="J354" i="2" s="1"/>
  <c r="Z364" i="1"/>
  <c r="A358" i="2"/>
  <c r="I358" i="2" s="1"/>
  <c r="J358" i="2" s="1"/>
  <c r="Z368" i="1"/>
  <c r="A362" i="2"/>
  <c r="I362" i="2" s="1"/>
  <c r="J362" i="2" s="1"/>
  <c r="Z372" i="1"/>
  <c r="A366" i="2"/>
  <c r="I366" i="2" s="1"/>
  <c r="J366" i="2" s="1"/>
  <c r="Z376" i="1"/>
  <c r="A370" i="2"/>
  <c r="I370" i="2" s="1"/>
  <c r="J370" i="2" s="1"/>
  <c r="Z380" i="1"/>
  <c r="A374" i="2"/>
  <c r="I374" i="2" s="1"/>
  <c r="J374" i="2" s="1"/>
  <c r="Z384" i="1"/>
  <c r="A378" i="2"/>
  <c r="I378" i="2" s="1"/>
  <c r="J378" i="2" s="1"/>
  <c r="Z388" i="1"/>
  <c r="A382" i="2"/>
  <c r="I382" i="2" s="1"/>
  <c r="J382" i="2" s="1"/>
  <c r="Z392" i="1"/>
  <c r="A386" i="2"/>
  <c r="I386" i="2" s="1"/>
  <c r="J386" i="2" s="1"/>
  <c r="Z396" i="1"/>
  <c r="A390" i="2"/>
  <c r="I390" i="2" s="1"/>
  <c r="J390" i="2" s="1"/>
  <c r="Z400" i="1"/>
  <c r="U407" i="1"/>
  <c r="Z569" i="1"/>
  <c r="U569" i="1"/>
  <c r="U574" i="1"/>
  <c r="Z609" i="1"/>
  <c r="U609" i="1"/>
  <c r="U397" i="1"/>
  <c r="U401" i="1"/>
  <c r="A408" i="2"/>
  <c r="I408" i="2" s="1"/>
  <c r="J408" i="2" s="1"/>
  <c r="U418" i="1"/>
  <c r="A418" i="2"/>
  <c r="I418" i="2" s="1"/>
  <c r="J418" i="2" s="1"/>
  <c r="Z428" i="1"/>
  <c r="A497" i="2"/>
  <c r="I497" i="2" s="1"/>
  <c r="J497" i="2" s="1"/>
  <c r="Z507" i="1"/>
  <c r="U508" i="1"/>
  <c r="Z508" i="1"/>
  <c r="Z545" i="1"/>
  <c r="U545" i="1"/>
  <c r="U551" i="1"/>
  <c r="Z556" i="1"/>
  <c r="U556" i="1"/>
  <c r="U568" i="1"/>
  <c r="Z568" i="1"/>
  <c r="U575" i="1"/>
  <c r="A440" i="2"/>
  <c r="I440" i="2" s="1"/>
  <c r="J440" i="2" s="1"/>
  <c r="U352" i="1"/>
  <c r="U354" i="1"/>
  <c r="U356" i="1"/>
  <c r="U358" i="1"/>
  <c r="U360" i="1"/>
  <c r="A352" i="2"/>
  <c r="I352" i="2" s="1"/>
  <c r="J352" i="2" s="1"/>
  <c r="Z362" i="1"/>
  <c r="U362" i="1"/>
  <c r="A427" i="2"/>
  <c r="I427" i="2" s="1"/>
  <c r="J427" i="2" s="1"/>
  <c r="Z437" i="1"/>
  <c r="U441" i="1"/>
  <c r="U457" i="1"/>
  <c r="Z544" i="1"/>
  <c r="Z630" i="1"/>
  <c r="U630" i="1"/>
  <c r="Z656" i="1"/>
  <c r="U656" i="1"/>
  <c r="Z672" i="1"/>
  <c r="U672" i="1"/>
  <c r="A414" i="2"/>
  <c r="I414" i="2" s="1"/>
  <c r="J414" i="2" s="1"/>
  <c r="Z424" i="1"/>
  <c r="A420" i="2"/>
  <c r="I420" i="2" s="1"/>
  <c r="J420" i="2" s="1"/>
  <c r="U430" i="1"/>
  <c r="Z430" i="1"/>
  <c r="Z450" i="1"/>
  <c r="Z553" i="1"/>
  <c r="U553" i="1"/>
  <c r="Z577" i="1"/>
  <c r="U577" i="1"/>
  <c r="Z588" i="1"/>
  <c r="U588" i="1"/>
  <c r="Z613" i="1"/>
  <c r="U613" i="1"/>
  <c r="Z646" i="1"/>
  <c r="U646" i="1"/>
  <c r="Z662" i="1"/>
  <c r="U662" i="1"/>
  <c r="A443" i="2"/>
  <c r="I443" i="2" s="1"/>
  <c r="J443" i="2" s="1"/>
  <c r="Z453" i="1"/>
  <c r="A455" i="2"/>
  <c r="I455" i="2" s="1"/>
  <c r="J455" i="2" s="1"/>
  <c r="Z465" i="1"/>
  <c r="A456" i="2"/>
  <c r="I456" i="2" s="1"/>
  <c r="J456" i="2" s="1"/>
  <c r="U466" i="1"/>
  <c r="A494" i="2"/>
  <c r="I494" i="2" s="1"/>
  <c r="J494" i="2" s="1"/>
  <c r="U504" i="1"/>
  <c r="Z504" i="1"/>
  <c r="Z540" i="1"/>
  <c r="U540" i="1"/>
  <c r="U552" i="1"/>
  <c r="Z552" i="1"/>
  <c r="Z576" i="1"/>
  <c r="Z596" i="1"/>
  <c r="U375" i="1"/>
  <c r="U379" i="1"/>
  <c r="U383" i="1"/>
  <c r="U387" i="1"/>
  <c r="U391" i="1"/>
  <c r="U395" i="1"/>
  <c r="Z397" i="1"/>
  <c r="U399" i="1"/>
  <c r="Z401" i="1"/>
  <c r="A432" i="2"/>
  <c r="I432" i="2" s="1"/>
  <c r="J432" i="2" s="1"/>
  <c r="U442" i="1"/>
  <c r="A446" i="2"/>
  <c r="I446" i="2" s="1"/>
  <c r="J446" i="2" s="1"/>
  <c r="Z456" i="1"/>
  <c r="A448" i="2"/>
  <c r="I448" i="2" s="1"/>
  <c r="J448" i="2" s="1"/>
  <c r="U458" i="1"/>
  <c r="A453" i="2"/>
  <c r="I453" i="2" s="1"/>
  <c r="J453" i="2" s="1"/>
  <c r="Z463" i="1"/>
  <c r="A471" i="2"/>
  <c r="I471" i="2" s="1"/>
  <c r="J471" i="2" s="1"/>
  <c r="Z481" i="1"/>
  <c r="A472" i="2"/>
  <c r="I472" i="2" s="1"/>
  <c r="J472" i="2" s="1"/>
  <c r="U482" i="1"/>
  <c r="A492" i="2"/>
  <c r="I492" i="2" s="1"/>
  <c r="J492" i="2" s="1"/>
  <c r="Z502" i="1"/>
  <c r="U502" i="1"/>
  <c r="Z522" i="1"/>
  <c r="Z585" i="1"/>
  <c r="U585" i="1"/>
  <c r="Z402" i="1"/>
  <c r="Z404" i="1"/>
  <c r="U429" i="1"/>
  <c r="U445" i="1"/>
  <c r="U461" i="1"/>
  <c r="Z462" i="1"/>
  <c r="U477" i="1"/>
  <c r="Z478" i="1"/>
  <c r="U493" i="1"/>
  <c r="Z500" i="1"/>
  <c r="U505" i="1"/>
  <c r="Z509" i="1"/>
  <c r="Z515" i="1"/>
  <c r="Z539" i="1"/>
  <c r="Z555" i="1"/>
  <c r="Z571" i="1"/>
  <c r="Z587" i="1"/>
  <c r="U593" i="1"/>
  <c r="Z652" i="1"/>
  <c r="U652" i="1"/>
  <c r="Z668" i="1"/>
  <c r="U668" i="1"/>
  <c r="U427" i="1"/>
  <c r="U443" i="1"/>
  <c r="Z444" i="1"/>
  <c r="U459" i="1"/>
  <c r="Z460" i="1"/>
  <c r="Z469" i="1"/>
  <c r="U475" i="1"/>
  <c r="Z476" i="1"/>
  <c r="Z485" i="1"/>
  <c r="U491" i="1"/>
  <c r="Z492" i="1"/>
  <c r="U532" i="1"/>
  <c r="U548" i="1"/>
  <c r="U564" i="1"/>
  <c r="U580" i="1"/>
  <c r="U594" i="1"/>
  <c r="Z599" i="1"/>
  <c r="Z619" i="1"/>
  <c r="U619" i="1"/>
  <c r="U402" i="1"/>
  <c r="U404" i="1"/>
  <c r="U406" i="1"/>
  <c r="U408" i="1"/>
  <c r="U410" i="1"/>
  <c r="U412" i="1"/>
  <c r="U414" i="1"/>
  <c r="U423" i="1"/>
  <c r="U439" i="1"/>
  <c r="U455" i="1"/>
  <c r="U462" i="1"/>
  <c r="U471" i="1"/>
  <c r="U478" i="1"/>
  <c r="U487" i="1"/>
  <c r="U500" i="1"/>
  <c r="U503" i="1"/>
  <c r="U518" i="1"/>
  <c r="U525" i="1"/>
  <c r="U597" i="1"/>
  <c r="Z602" i="1"/>
  <c r="Z618" i="1"/>
  <c r="U618" i="1"/>
  <c r="U469" i="1"/>
  <c r="U485" i="1"/>
  <c r="U492" i="1"/>
  <c r="Z617" i="1"/>
  <c r="U617" i="1"/>
  <c r="U435" i="1"/>
  <c r="U451" i="1"/>
  <c r="U467" i="1"/>
  <c r="U483" i="1"/>
  <c r="Z640" i="1"/>
  <c r="U640" i="1"/>
  <c r="Z650" i="1"/>
  <c r="U650" i="1"/>
  <c r="Z666" i="1"/>
  <c r="U666" i="1"/>
  <c r="Z628" i="1"/>
  <c r="U628" i="1"/>
  <c r="Z658" i="1"/>
  <c r="U658" i="1"/>
  <c r="Z674" i="1"/>
  <c r="U674" i="1"/>
  <c r="Z700" i="1"/>
  <c r="U700" i="1"/>
  <c r="U501" i="1"/>
  <c r="U605" i="1"/>
  <c r="Z625" i="1"/>
  <c r="U625" i="1"/>
  <c r="Z641" i="1"/>
  <c r="U641" i="1"/>
  <c r="Z648" i="1"/>
  <c r="U648" i="1"/>
  <c r="Z664" i="1"/>
  <c r="U664" i="1"/>
  <c r="Z692" i="1"/>
  <c r="U692" i="1"/>
  <c r="Z621" i="1"/>
  <c r="U621" i="1"/>
  <c r="Z654" i="1"/>
  <c r="U654" i="1"/>
  <c r="Z670" i="1"/>
  <c r="U670" i="1"/>
  <c r="Z684" i="1"/>
  <c r="U684" i="1"/>
  <c r="Z632" i="1"/>
  <c r="U632" i="1"/>
  <c r="Z644" i="1"/>
  <c r="U644" i="1"/>
  <c r="Z660" i="1"/>
  <c r="U660" i="1"/>
  <c r="Z676" i="1"/>
  <c r="U676" i="1"/>
  <c r="U623" i="1"/>
  <c r="U627" i="1"/>
  <c r="U635" i="1"/>
  <c r="U636" i="1"/>
  <c r="U620" i="1"/>
  <c r="U638" i="1"/>
  <c r="U639" i="1"/>
  <c r="U682" i="1"/>
  <c r="U690" i="1"/>
  <c r="U698" i="1"/>
  <c r="U677" i="1"/>
  <c r="U679" i="1"/>
  <c r="U681" i="1"/>
  <c r="U683" i="1"/>
  <c r="U685" i="1"/>
  <c r="U687" i="1"/>
  <c r="U689" i="1"/>
  <c r="U691" i="1"/>
  <c r="U693" i="1"/>
  <c r="U695" i="1"/>
  <c r="U697" i="1"/>
  <c r="U699" i="1"/>
  <c r="I9" i="1" l="1"/>
  <c r="Q9" i="1" s="1"/>
  <c r="I10" i="1"/>
  <c r="Q10" i="1" s="1"/>
  <c r="Z11" i="1"/>
  <c r="G10" i="1"/>
  <c r="J11" i="1"/>
  <c r="R11" i="1" s="1"/>
  <c r="Z9" i="1"/>
  <c r="G11" i="1"/>
  <c r="J9" i="1"/>
  <c r="R9" i="1" s="1"/>
  <c r="K9" i="1"/>
  <c r="S9" i="1" s="1"/>
  <c r="J10" i="1"/>
  <c r="R10" i="1" s="1"/>
  <c r="K10" i="1"/>
  <c r="S10" i="1" s="1"/>
  <c r="G9" i="1"/>
  <c r="I11" i="1"/>
  <c r="Q11" i="1" s="1"/>
  <c r="Z10" i="1"/>
  <c r="K11" i="1"/>
  <c r="S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<sst xmlns="http://schemas.openxmlformats.org/spreadsheetml/2006/main" count="4835" uniqueCount="2106">
  <si>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</si>
  <si>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</si>
  <si>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</si>
  <si>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</si>
  <si>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</si>
  <si>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</si>
  <si>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</si>
  <si>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</si>
  <si>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</si>
  <si>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</si>
  <si>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</si>
  <si>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</si>
  <si>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</si>
  <si>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</si>
  <si>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</si>
  <si>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</si>
  <si>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</si>
  <si>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</si>
  <si>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</si>
  <si>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</si>
  <si>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</si>
  <si>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</si>
  <si>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</si>
  <si>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</si>
  <si>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</si>
  <si>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</si>
  <si>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</si>
  <si>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</si>
  <si>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</si>
  <si>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</si>
  <si>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>FURANEMIK 250  mg /5 ml jga.prell.x2</t>
  </si>
  <si>
    <t>MESTINON 60  mg  comp.x 100</t>
  </si>
  <si>
    <t>6009230/01</t>
  </si>
  <si>
    <t>HEMAX 20000 UI  pvo.liof.+diluy.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</si>
  <si>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</si>
  <si>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</si>
  <si>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</si>
  <si>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</si>
  <si>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</si>
  <si>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</si>
  <si>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</si>
  <si>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</si>
  <si>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</si>
  <si>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</si>
  <si>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</si>
  <si>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</si>
  <si>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</si>
  <si>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</si>
  <si>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</si>
  <si>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</si>
  <si>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</si>
  <si>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</si>
  <si>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</si>
  <si>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</si>
  <si>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</si>
  <si>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</si>
  <si>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</si>
  <si>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</si>
  <si>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</si>
  <si>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</si>
  <si>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</si>
  <si>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</si>
  <si>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</si>
  <si>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</si>
  <si>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</si>
  <si>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</si>
  <si>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</si>
  <si>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</si>
  <si>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</si>
  <si>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</si>
  <si>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</si>
  <si>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</si>
  <si>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</si>
  <si>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</si>
  <si>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</si>
  <si>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</si>
  <si>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</si>
  <si>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</si>
  <si>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</si>
  <si>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</si>
  <si>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</si>
  <si>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</si>
  <si>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</si>
  <si>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</si>
  <si>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</si>
  <si>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</si>
  <si>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</si>
  <si>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</si>
  <si>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</si>
  <si>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</si>
  <si>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</si>
  <si>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</si>
  <si>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</si>
  <si>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</si>
  <si>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</si>
  <si>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</si>
  <si>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</si>
  <si>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</si>
  <si>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</si>
  <si>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</si>
  <si>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</si>
  <si>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</si>
  <si>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</si>
  <si>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</si>
  <si>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</si>
  <si>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</si>
  <si>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</si>
  <si>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</si>
  <si>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</si>
  <si>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</si>
  <si>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</si>
  <si>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</si>
  <si>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</si>
  <si>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</si>
  <si>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</si>
  <si>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</si>
  <si>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</si>
  <si>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</si>
  <si>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</si>
  <si>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</si>
  <si>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</si>
  <si>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</si>
  <si>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</si>
  <si>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</si>
  <si>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</si>
  <si>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</si>
  <si>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</si>
  <si>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</si>
  <si>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</si>
  <si>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</si>
  <si>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</si>
  <si>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</si>
  <si>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</si>
  <si>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</si>
  <si>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</si>
  <si>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</si>
  <si>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</si>
  <si>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</si>
  <si>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</si>
  <si>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</si>
  <si>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</si>
  <si>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</si>
  <si>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</si>
  <si>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</si>
  <si>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</si>
  <si>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</si>
  <si>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</si>
  <si>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</si>
  <si>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</si>
  <si>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</si>
  <si>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</si>
  <si>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</si>
  <si>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</si>
  <si>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</si>
  <si>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</si>
  <si>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</si>
  <si>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</si>
  <si>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</si>
  <si>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</si>
  <si>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</si>
  <si>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</si>
  <si>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</si>
  <si>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</si>
  <si>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</si>
  <si>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</si>
  <si>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</si>
  <si>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</si>
  <si>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</si>
  <si>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</si>
  <si>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</si>
  <si>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</si>
  <si>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</si>
  <si>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</si>
  <si>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</si>
  <si>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</si>
  <si>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</si>
  <si>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</si>
  <si>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</si>
  <si>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</si>
  <si>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</si>
  <si>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</si>
  <si>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</si>
  <si>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</si>
  <si>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</si>
  <si>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</si>
  <si>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</si>
  <si>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</si>
  <si>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</si>
  <si>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</si>
  <si>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</si>
  <si>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</si>
  <si>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</si>
  <si>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</si>
  <si>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</si>
  <si>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</si>
  <si>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</si>
  <si>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</si>
  <si>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</si>
  <si>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</si>
  <si>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</si>
  <si>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</si>
  <si>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</si>
  <si>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</si>
  <si>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</si>
  <si>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</si>
  <si>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</si>
  <si>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</si>
  <si>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</si>
  <si>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</si>
  <si>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</si>
  <si>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</si>
  <si>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</si>
  <si>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</si>
  <si>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</si>
  <si>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</si>
  <si>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</si>
  <si>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</si>
  <si>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</si>
  <si>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</si>
  <si>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</si>
  <si>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</si>
  <si>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</si>
  <si>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</si>
  <si>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</si>
  <si>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</si>
  <si>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</si>
  <si>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TO-3 TC ** 150 mg comp.rec.x 60</t>
  </si>
  <si>
    <t>DSZA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</si>
  <si>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</si>
  <si>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</si>
  <si>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</si>
  <si>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</si>
  <si>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</si>
  <si>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</si>
  <si>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</si>
  <si>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</si>
  <si>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</si>
  <si>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TO-AZITROMICINA RICHET (ATB) 500mg comp.x 3 (Est.)</t>
  </si>
  <si>
    <t>TO-MUVIDINA** comp.x 60</t>
  </si>
  <si>
    <t>CRONOPEN (ATB) 500 mg comp.rec.x 3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</si>
  <si>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</si>
  <si>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</si>
  <si>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</si>
  <si>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</si>
  <si>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</si>
  <si>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</si>
  <si>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</si>
  <si>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</si>
  <si>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</si>
  <si>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</si>
  <si>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</si>
  <si>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</si>
  <si>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</si>
  <si>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</si>
  <si>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</si>
  <si>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</si>
  <si>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</si>
  <si>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</si>
  <si>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</si>
  <si>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</si>
  <si>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</si>
  <si>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</si>
  <si>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</si>
  <si>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</si>
  <si>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</si>
  <si>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</si>
  <si>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</si>
  <si>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</si>
  <si>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</si>
  <si>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</si>
  <si>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</si>
  <si>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</si>
  <si>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</si>
  <si>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</si>
  <si>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</si>
  <si>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</si>
  <si>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</si>
  <si>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</si>
  <si>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</si>
  <si>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</si>
  <si>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</si>
  <si>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</si>
  <si>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</si>
  <si>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</si>
  <si>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</si>
  <si>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</si>
  <si>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</si>
  <si>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</si>
  <si>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</si>
  <si>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</si>
  <si>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</si>
  <si>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</si>
  <si>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</si>
  <si>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</si>
  <si>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</si>
  <si>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</si>
  <si>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</si>
  <si>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</si>
  <si>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</si>
  <si>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</si>
  <si>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</si>
  <si>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</si>
  <si>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</si>
  <si>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</si>
  <si>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</si>
  <si>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</si>
  <si>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</si>
  <si>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</si>
  <si>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</si>
  <si>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</si>
  <si>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</si>
  <si>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</si>
  <si>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</si>
  <si>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</si>
  <si>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</si>
  <si>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</si>
  <si>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</si>
  <si>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</si>
  <si>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</si>
  <si>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</si>
  <si>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</si>
  <si>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</si>
  <si>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</si>
  <si>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LIBINIS 14 mg comp.rec.x 28</t>
  </si>
  <si>
    <t>TO-DOLUFEVIR 50 mg comp.rec.x 30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</si>
  <si>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</si>
  <si>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</si>
  <si>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</si>
  <si>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</si>
  <si>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</si>
  <si>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</si>
  <si>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</si>
  <si>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</si>
  <si>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</si>
  <si>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</si>
  <si>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</si>
  <si>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</si>
  <si>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</si>
  <si>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</si>
  <si>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</si>
  <si>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</si>
  <si>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</si>
  <si>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</si>
  <si>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</si>
  <si>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</si>
  <si>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</si>
  <si>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</si>
  <si>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</si>
  <si>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</si>
  <si>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</si>
  <si>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</si>
  <si>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</si>
  <si>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</si>
  <si>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</si>
  <si>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</si>
  <si>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</si>
  <si>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</si>
  <si>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</si>
  <si>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</si>
  <si>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</si>
  <si>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FPAAR 15081982</t>
  </si>
  <si>
    <t>URG</t>
  </si>
  <si>
    <t>PE01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</si>
  <si>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</si>
  <si>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</si>
  <si>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</si>
  <si>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</si>
  <si>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</si>
  <si>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</si>
  <si>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</si>
  <si>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</si>
  <si>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</si>
  <si>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</si>
  <si>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</si>
  <si>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</si>
  <si>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</si>
  <si>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</si>
  <si>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</si>
  <si>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</si>
  <si>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</si>
  <si>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</si>
  <si>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</si>
  <si>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</si>
  <si>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</si>
  <si>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</si>
  <si>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</si>
  <si>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</si>
  <si>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</si>
  <si>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</si>
  <si>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</si>
  <si>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</si>
  <si>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</si>
  <si>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</si>
  <si>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</si>
  <si>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</si>
  <si>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</si>
  <si>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</si>
  <si>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</si>
  <si>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</si>
  <si>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</si>
  <si>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</si>
  <si>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</si>
  <si>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</si>
  <si>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</si>
  <si>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</si>
  <si>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</si>
  <si>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</si>
  <si>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</si>
  <si>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</si>
  <si>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</si>
  <si>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</si>
  <si>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</si>
  <si>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</si>
  <si>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</si>
  <si>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</si>
  <si>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</si>
  <si>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</si>
  <si>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</si>
  <si>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</si>
  <si>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</si>
  <si>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</si>
  <si>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</si>
  <si>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</si>
  <si>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</si>
  <si>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</si>
  <si>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</si>
  <si>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</si>
  <si>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</si>
  <si>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</si>
  <si>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</si>
  <si>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</si>
  <si>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</si>
  <si>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</si>
  <si>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</si>
  <si>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</si>
  <si>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</si>
  <si>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</si>
  <si>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</si>
  <si>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</si>
  <si>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</si>
  <si>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</si>
  <si>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</si>
  <si>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</si>
  <si>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</si>
  <si>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</si>
  <si>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</si>
  <si>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</si>
  <si>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</si>
  <si>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</si>
  <si>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</si>
  <si>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</si>
  <si>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</si>
  <si>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</si>
  <si>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</si>
  <si>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</si>
  <si>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</si>
  <si>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</si>
  <si>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</si>
  <si>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</si>
  <si>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</si>
  <si>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</si>
  <si>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</si>
  <si>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</si>
  <si>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</si>
  <si>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</si>
  <si>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</si>
  <si>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</si>
  <si>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</si>
  <si>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</si>
  <si>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</si>
  <si>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</si>
  <si>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</si>
  <si>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</si>
  <si>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</si>
  <si>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</si>
  <si>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</si>
  <si>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</si>
  <si>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</si>
  <si>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</si>
  <si>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</si>
  <si>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</si>
  <si>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</si>
  <si>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</si>
  <si>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</si>
  <si>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</si>
  <si>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</si>
  <si>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</si>
  <si>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</si>
  <si>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</si>
  <si>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</si>
  <si>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</si>
  <si>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</si>
  <si>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</si>
  <si>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</si>
  <si>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</si>
  <si>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</si>
  <si>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</si>
  <si>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</si>
  <si>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</si>
  <si>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</si>
  <si>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</si>
  <si>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</si>
  <si>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</si>
  <si>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</si>
  <si>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</si>
  <si>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</si>
  <si>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</si>
  <si>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</si>
  <si>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</si>
  <si>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</si>
  <si>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</si>
  <si>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</si>
  <si>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</si>
  <si>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</si>
  <si>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</si>
  <si>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</si>
  <si>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</si>
  <si>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</si>
  <si>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</si>
  <si>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</si>
  <si>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</si>
  <si>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</si>
  <si>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</si>
  <si>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</si>
  <si>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</si>
  <si>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</si>
  <si>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</si>
  <si>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</si>
  <si>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</si>
  <si>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</si>
  <si>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</si>
  <si>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</si>
  <si>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</si>
  <si>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</si>
  <si>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</si>
  <si>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</si>
  <si>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</si>
  <si>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</si>
  <si>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</si>
  <si>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</si>
  <si>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</si>
  <si>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</si>
  <si>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</si>
  <si>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</si>
  <si>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</si>
  <si>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</si>
  <si>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</si>
  <si>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</si>
  <si>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</si>
  <si>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</si>
  <si>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</si>
  <si>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</si>
  <si>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</si>
  <si>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</si>
  <si>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</si>
  <si>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</si>
  <si>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</si>
  <si>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</si>
  <si>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</si>
  <si>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</si>
  <si>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</si>
  <si>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</si>
  <si>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</si>
  <si>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</si>
  <si>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</si>
  <si>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</si>
  <si>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</si>
  <si>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</si>
  <si>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</si>
  <si>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</si>
  <si>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</si>
  <si>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</si>
  <si>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</si>
  <si>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</si>
  <si>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</si>
  <si>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</si>
  <si>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</si>
  <si>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</si>
  <si>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</si>
  <si>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</si>
  <si>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</si>
  <si>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</si>
  <si>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</si>
  <si>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</si>
  <si>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</si>
  <si>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</si>
  <si>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</si>
  <si>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</si>
  <si>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</si>
  <si>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</si>
  <si>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</si>
  <si>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</si>
  <si>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</si>
  <si>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</si>
  <si>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</si>
  <si>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</si>
  <si>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</si>
  <si>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</si>
  <si>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</si>
  <si>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</si>
  <si>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</si>
  <si>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</si>
  <si>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</si>
  <si>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</si>
  <si>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</si>
  <si>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</si>
  <si>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</si>
  <si>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</si>
  <si>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</si>
  <si>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</si>
  <si>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</si>
  <si>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</si>
  <si>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</si>
  <si>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</si>
  <si>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</si>
  <si>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</si>
  <si>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</si>
  <si>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</si>
  <si>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</si>
  <si>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</si>
  <si>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</si>
  <si>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</si>
  <si>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</si>
  <si>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Desc_CASA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</si>
  <si>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</si>
  <si>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</si>
  <si>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</si>
  <si>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</si>
  <si>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</si>
  <si>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</si>
  <si>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</si>
  <si>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</si>
  <si>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</si>
  <si>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</si>
  <si>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</si>
  <si>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</si>
  <si>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</si>
  <si>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</si>
  <si>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</si>
  <si>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</si>
  <si>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</si>
  <si>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</si>
  <si>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</si>
  <si>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</si>
  <si>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</si>
  <si>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</si>
  <si>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</si>
  <si>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</si>
  <si>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</si>
  <si>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</si>
  <si>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</si>
  <si>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</si>
  <si>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</si>
  <si>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</si>
  <si>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</si>
  <si>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</si>
  <si>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</si>
  <si>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</si>
  <si>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</si>
  <si>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</si>
  <si>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</si>
  <si>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</si>
  <si>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</si>
  <si>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</si>
  <si>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</si>
  <si>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</si>
  <si>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</si>
  <si>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</si>
  <si>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</si>
  <si>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</si>
  <si>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</si>
  <si>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</si>
  <si>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</si>
  <si>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</si>
  <si>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</si>
  <si>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</si>
  <si>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</si>
  <si>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</si>
  <si>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</si>
  <si>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TO-CITARABINA LKM** 100mg f.a.x 1</t>
  </si>
  <si>
    <t>STO-ZOLADEX LA 10.8mg depot x1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</si>
  <si>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</si>
  <si>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</si>
  <si>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</si>
  <si>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</si>
  <si>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</si>
  <si>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</si>
  <si>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</si>
  <si>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</si>
  <si>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</si>
  <si>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</si>
  <si>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</si>
  <si>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</si>
  <si>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</si>
  <si>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TO-BILECO** iny.a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</si>
  <si>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</si>
  <si>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</si>
  <si>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</si>
  <si>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</si>
  <si>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</si>
  <si>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</si>
  <si>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</si>
  <si>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</si>
  <si>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</si>
  <si>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</si>
  <si>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</si>
  <si>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</si>
  <si>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</si>
  <si>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</si>
  <si>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</si>
  <si>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</si>
  <si>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</si>
  <si>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</si>
  <si>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</si>
  <si>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</si>
  <si>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</si>
  <si>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</si>
  <si>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</si>
  <si>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</si>
  <si>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</si>
  <si>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</si>
  <si>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</si>
  <si>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</si>
  <si>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</si>
  <si>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</si>
  <si>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</si>
  <si>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</si>
  <si>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</si>
  <si>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</si>
  <si>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</si>
  <si>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</si>
  <si>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</si>
  <si>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</si>
  <si>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</si>
  <si>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</si>
  <si>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</si>
  <si>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</si>
  <si>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</si>
  <si>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</si>
  <si>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</si>
  <si>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</si>
  <si>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</si>
  <si>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</si>
  <si>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</si>
  <si>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</si>
  <si>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</si>
  <si>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</si>
  <si>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</si>
  <si>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</si>
  <si>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</si>
  <si>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</si>
  <si>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</si>
  <si>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</si>
  <si>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</si>
  <si>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</si>
  <si>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</si>
  <si>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</si>
  <si>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</si>
  <si>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</si>
  <si>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</si>
  <si>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</si>
  <si>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</si>
  <si>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</si>
  <si>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</si>
  <si>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</si>
  <si>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</si>
  <si>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</si>
  <si>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</si>
  <si>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</si>
  <si>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</si>
  <si>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</si>
  <si>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</si>
  <si>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</si>
  <si>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</si>
  <si>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</si>
  <si>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</si>
  <si>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</si>
  <si>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</si>
  <si>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</si>
  <si>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</si>
  <si>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</si>
  <si>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</si>
  <si>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</si>
  <si>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</si>
  <si>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</si>
  <si>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</si>
  <si>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</si>
  <si>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</si>
  <si>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</si>
  <si>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</si>
  <si>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</si>
  <si>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</si>
  <si>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</si>
  <si>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</si>
  <si>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</si>
  <si>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</si>
  <si>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</si>
  <si>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</si>
  <si>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</si>
  <si>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</si>
  <si>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</si>
  <si>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</si>
  <si>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</si>
  <si>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</si>
  <si>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</si>
  <si>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</si>
  <si>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</si>
  <si>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</si>
  <si>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</si>
  <si>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</si>
  <si>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</si>
  <si>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</si>
  <si>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</si>
  <si>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</si>
  <si>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</si>
  <si>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</si>
  <si>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</si>
  <si>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</si>
  <si>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</si>
  <si>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</si>
  <si>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</si>
  <si>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</si>
  <si>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</si>
  <si>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</si>
  <si>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</si>
  <si>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</si>
  <si>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</si>
  <si>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</si>
  <si>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</si>
  <si>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</si>
  <si>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</si>
  <si>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</si>
  <si>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TO-ELMIRON 100 mg caps.x 100</t>
  </si>
  <si>
    <t>TO-LHRH FERRING (FERT) iny.a.x1ml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</si>
  <si>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</si>
  <si>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</si>
  <si>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</si>
  <si>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</si>
  <si>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</si>
  <si>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</si>
  <si>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</si>
  <si>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</si>
  <si>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</si>
  <si>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</si>
  <si>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</si>
  <si>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</si>
  <si>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</si>
  <si>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</si>
  <si>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TO-CORTIPYREN B 4 mg comp.x 20</t>
  </si>
  <si>
    <t>TO-CICLOFOSFAMIDA LKM** 1000 mg iny.f.a.x 1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</si>
  <si>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</si>
  <si>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</si>
  <si>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</si>
  <si>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</si>
  <si>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</si>
  <si>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</si>
  <si>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</si>
  <si>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</si>
  <si>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</si>
  <si>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</si>
  <si>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</si>
  <si>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</si>
  <si>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</si>
  <si>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</si>
  <si>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</si>
  <si>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</si>
  <si>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</si>
  <si>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</si>
  <si>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</si>
  <si>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</si>
  <si>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</si>
  <si>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</si>
  <si>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</si>
  <si>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</si>
  <si>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</si>
  <si>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</si>
  <si>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</si>
  <si>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</si>
  <si>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</si>
  <si>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</si>
  <si>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</si>
  <si>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</si>
  <si>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</si>
  <si>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</si>
  <si>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</si>
  <si>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</si>
  <si>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</si>
  <si>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</si>
  <si>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</si>
  <si>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</si>
  <si>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</si>
  <si>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</si>
  <si>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</si>
  <si>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</si>
  <si>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</si>
  <si>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</si>
  <si>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</si>
  <si>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</si>
  <si>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</si>
  <si>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</si>
  <si>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</si>
  <si>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</si>
  <si>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</si>
  <si>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</si>
  <si>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</si>
  <si>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</si>
  <si>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</si>
  <si>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</si>
  <si>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</si>
  <si>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</si>
  <si>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</si>
  <si>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</si>
  <si>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</si>
  <si>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</si>
  <si>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</si>
  <si>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</si>
  <si>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</si>
  <si>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</si>
  <si>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</si>
  <si>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</si>
  <si>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</si>
  <si>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</si>
  <si>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</si>
  <si>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</si>
  <si>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</si>
  <si>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</si>
  <si>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STO-TAXOCRIS**  (Va con SET DE INFUSION) 300mg f.a.x 1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</si>
  <si>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</si>
  <si>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</si>
  <si>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</si>
  <si>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</si>
  <si>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</si>
  <si>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</si>
  <si>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</si>
  <si>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</si>
  <si>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</si>
  <si>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</si>
  <si>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</si>
  <si>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</si>
  <si>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</si>
  <si>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</si>
  <si>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</si>
  <si>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</si>
  <si>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</si>
  <si>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</si>
  <si>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</si>
  <si>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</si>
  <si>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</si>
  <si>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</si>
  <si>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</si>
  <si>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</si>
  <si>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</si>
  <si>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</si>
  <si>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</si>
  <si>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</si>
  <si>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</si>
  <si>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</si>
  <si>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</si>
  <si>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</si>
  <si>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</si>
  <si>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</si>
  <si>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</si>
  <si>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</si>
  <si>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</si>
  <si>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</si>
  <si>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</si>
  <si>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</si>
  <si>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</si>
  <si>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</si>
  <si>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</si>
  <si>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</si>
  <si>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</si>
  <si>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</si>
  <si>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</si>
  <si>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</si>
  <si>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</si>
  <si>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</si>
  <si>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</si>
  <si>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</si>
  <si>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</si>
  <si>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</si>
  <si>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</si>
  <si>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</si>
  <si>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</si>
  <si>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</si>
  <si>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</si>
  <si>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</si>
  <si>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</si>
  <si>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</si>
  <si>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</si>
  <si>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</si>
  <si>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</si>
  <si>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</si>
  <si>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</si>
  <si>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</si>
  <si>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</si>
  <si>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</si>
  <si>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</si>
  <si>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</si>
  <si>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</si>
  <si>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</si>
  <si>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</si>
  <si>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</si>
  <si>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</si>
  <si>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</si>
  <si>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</si>
  <si>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</si>
  <si>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</si>
  <si>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</si>
  <si>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</si>
  <si>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</si>
  <si>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</si>
  <si>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</si>
  <si>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</si>
  <si>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</si>
  <si>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</si>
  <si>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</si>
  <si>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</si>
  <si>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</si>
  <si>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</si>
  <si>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</si>
  <si>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</si>
  <si>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</si>
  <si>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</si>
  <si>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</si>
  <si>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</si>
  <si>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</si>
  <si>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</si>
  <si>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</si>
  <si>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</si>
  <si>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</si>
  <si>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</si>
  <si>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</si>
  <si>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</si>
  <si>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</si>
  <si>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</si>
  <si>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</si>
  <si>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</si>
  <si>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</si>
  <si>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</si>
  <si>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</si>
  <si>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</si>
  <si>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</si>
  <si>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</si>
  <si>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</si>
  <si>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</si>
  <si>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</si>
  <si>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</si>
  <si>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</si>
  <si>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TO-VOLIBRIS 5mg comp.x30</t>
  </si>
  <si>
    <t>STO-FORTEO INYECTOR PRELL 2.4 ml (250 mcg/ml)</t>
  </si>
  <si>
    <t>TO-ARTRAIT** 15mg comp.ran.x 8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</si>
  <si>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</si>
  <si>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</si>
  <si>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</si>
  <si>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</si>
  <si>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</si>
  <si>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</si>
  <si>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</si>
  <si>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</si>
  <si>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</si>
  <si>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</si>
  <si>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</si>
  <si>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</si>
  <si>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</si>
  <si>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</si>
  <si>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</si>
  <si>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</si>
  <si>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</si>
  <si>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</si>
  <si>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</si>
  <si>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</si>
  <si>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</si>
  <si>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</si>
  <si>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</si>
  <si>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</si>
  <si>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</si>
  <si>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</si>
  <si>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</si>
  <si>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</si>
  <si>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</si>
  <si>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</si>
  <si>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</si>
  <si>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</si>
  <si>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</si>
  <si>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</si>
  <si>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</si>
  <si>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</si>
  <si>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</si>
  <si>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</si>
  <si>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</si>
  <si>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</si>
  <si>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</si>
  <si>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</si>
  <si>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</si>
  <si>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</si>
  <si>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TO-JEVTANA** f.a.x 1 x 1.5 ml+diluy.</t>
  </si>
  <si>
    <t>TO-FERINJECT a.x 1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</si>
  <si>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</si>
  <si>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</si>
  <si>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</si>
  <si>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</si>
  <si>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</si>
  <si>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</si>
  <si>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</si>
  <si>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</si>
  <si>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</si>
  <si>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</si>
  <si>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</si>
  <si>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</si>
  <si>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</si>
  <si>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</si>
  <si>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</si>
  <si>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</si>
  <si>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</si>
  <si>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</si>
  <si>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</si>
  <si>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</si>
  <si>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</si>
  <si>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</si>
  <si>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</si>
  <si>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</si>
  <si>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</si>
  <si>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</si>
  <si>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</si>
  <si>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</si>
  <si>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</si>
  <si>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</si>
  <si>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</si>
  <si>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</si>
  <si>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</si>
  <si>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</si>
  <si>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</si>
  <si>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</si>
  <si>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</si>
  <si>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</si>
  <si>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</si>
  <si>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</si>
  <si>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</si>
  <si>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</si>
  <si>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</si>
  <si>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</si>
  <si>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</si>
  <si>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</si>
  <si>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</si>
  <si>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</si>
  <si>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</si>
  <si>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</si>
  <si>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</si>
  <si>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</si>
  <si>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</si>
  <si>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</si>
  <si>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</si>
  <si>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</si>
  <si>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</si>
  <si>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</si>
  <si>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</si>
  <si>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</si>
  <si>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</si>
  <si>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</si>
  <si>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</si>
  <si>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</si>
  <si>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</si>
  <si>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</si>
  <si>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</si>
  <si>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</si>
  <si>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</si>
  <si>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</si>
  <si>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</si>
  <si>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</si>
  <si>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</si>
  <si>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</si>
  <si>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</si>
  <si>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</si>
  <si>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</si>
  <si>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</si>
  <si>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</si>
  <si>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</si>
  <si>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</si>
  <si>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</si>
  <si>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</si>
  <si>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</si>
  <si>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</si>
  <si>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</si>
  <si>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</si>
  <si>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</si>
  <si>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</si>
  <si>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</si>
  <si>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</si>
  <si>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</si>
  <si>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</si>
  <si>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</si>
  <si>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</si>
  <si>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</si>
  <si>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</si>
  <si>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</si>
  <si>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</si>
  <si>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</si>
  <si>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</si>
  <si>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</si>
  <si>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</si>
  <si>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</si>
  <si>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</si>
  <si>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</si>
  <si>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</si>
  <si>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</si>
  <si>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</si>
  <si>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</si>
  <si>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</si>
  <si>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</si>
  <si>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</si>
  <si>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</si>
  <si>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</si>
  <si>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</si>
  <si>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</si>
  <si>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</si>
  <si>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</si>
  <si>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</si>
  <si>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</si>
  <si>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</si>
  <si>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</si>
  <si>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</si>
  <si>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</si>
  <si>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</si>
  <si>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</si>
  <si>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</si>
  <si>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</si>
  <si>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</si>
  <si>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</si>
  <si>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</si>
  <si>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</si>
  <si>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</si>
  <si>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</si>
  <si>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</si>
  <si>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</si>
  <si>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</si>
  <si>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</si>
  <si>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</si>
  <si>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</si>
  <si>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</si>
  <si>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</si>
  <si>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</si>
  <si>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</si>
  <si>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</si>
  <si>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</si>
  <si>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</si>
  <si>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</si>
  <si>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</si>
  <si>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</si>
  <si>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</si>
  <si>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</si>
  <si>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</si>
  <si>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</si>
  <si>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</si>
  <si>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</si>
  <si>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</si>
  <si>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</si>
  <si>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</si>
  <si>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</si>
  <si>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</si>
  <si>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</si>
  <si>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</si>
  <si>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</si>
  <si>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</si>
  <si>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</si>
  <si>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</si>
  <si>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</si>
  <si>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</si>
  <si>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</si>
  <si>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</si>
  <si>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</si>
  <si>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</si>
  <si>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</si>
  <si>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</si>
  <si>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</si>
  <si>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</si>
  <si>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</si>
  <si>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</si>
  <si>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</si>
  <si>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</si>
  <si>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</si>
  <si>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</si>
  <si>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</si>
  <si>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</si>
  <si>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</si>
  <si>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</si>
  <si>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</si>
  <si>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</si>
  <si>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</si>
  <si>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</si>
  <si>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</si>
  <si>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</si>
  <si>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</si>
  <si>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</si>
  <si>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</si>
  <si>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</si>
  <si>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</si>
  <si>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</si>
  <si>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</si>
  <si>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</si>
  <si>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</si>
  <si>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</si>
  <si>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</si>
  <si>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STO-ZYLATADINA** 100mg fco.amp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</si>
  <si>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</si>
  <si>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</si>
  <si>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</si>
  <si>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</si>
  <si>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</si>
  <si>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</si>
  <si>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</si>
  <si>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</si>
  <si>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</si>
  <si>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</si>
  <si>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</si>
  <si>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</si>
  <si>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</si>
  <si>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</si>
  <si>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</si>
  <si>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</si>
  <si>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</si>
  <si>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</si>
  <si>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</si>
  <si>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</si>
  <si>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</si>
  <si>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</si>
  <si>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</si>
  <si>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</si>
  <si>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</si>
  <si>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</si>
  <si>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</si>
  <si>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</si>
  <si>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</si>
  <si>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</si>
  <si>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</si>
  <si>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</si>
  <si>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</si>
  <si>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</si>
  <si>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</si>
  <si>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</si>
  <si>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</si>
  <si>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</si>
  <si>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</si>
  <si>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</si>
  <si>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</si>
  <si>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</si>
  <si>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</si>
  <si>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</si>
  <si>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</si>
  <si>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</si>
  <si>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</si>
  <si>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</si>
  <si>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</si>
  <si>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</si>
  <si>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</si>
  <si>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</si>
  <si>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</si>
  <si>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</si>
  <si>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</si>
  <si>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</si>
  <si>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</si>
  <si>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</si>
  <si>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</si>
  <si>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</si>
  <si>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</si>
  <si>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</si>
  <si>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</si>
  <si>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</si>
  <si>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</si>
  <si>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</si>
  <si>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</si>
  <si>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</si>
  <si>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</si>
  <si>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</si>
  <si>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</si>
  <si>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</si>
  <si>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</si>
  <si>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</si>
  <si>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</si>
  <si>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</si>
  <si>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</si>
  <si>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</si>
  <si>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</si>
  <si>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</si>
  <si>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</si>
  <si>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</si>
  <si>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</si>
  <si>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</si>
  <si>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</si>
  <si>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</si>
  <si>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</si>
  <si>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</si>
  <si>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</si>
  <si>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</si>
  <si>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</si>
  <si>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</si>
  <si>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</si>
  <si>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</si>
  <si>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</si>
  <si>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</si>
  <si>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</si>
  <si>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</si>
  <si>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</si>
  <si>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</si>
  <si>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</si>
  <si>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</si>
  <si>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</si>
  <si>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</si>
  <si>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</si>
  <si>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</si>
  <si>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</si>
  <si>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</si>
  <si>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</si>
  <si>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</si>
  <si>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</si>
  <si>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</si>
  <si>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</si>
  <si>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</si>
  <si>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</si>
  <si>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</si>
  <si>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</si>
  <si>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</si>
  <si>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</si>
  <si>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</si>
  <si>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</si>
  <si>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</si>
  <si>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</si>
  <si>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</si>
  <si>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</si>
  <si>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</si>
  <si>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</si>
  <si>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</si>
  <si>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</si>
  <si>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</si>
  <si>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</si>
  <si>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</si>
  <si>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</si>
  <si>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</si>
  <si>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</si>
  <si>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</si>
  <si>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</si>
  <si>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</si>
  <si>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</si>
  <si>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</si>
  <si>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</si>
  <si>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</si>
  <si>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</si>
  <si>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</si>
  <si>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</si>
  <si>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</si>
  <si>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</si>
  <si>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</si>
  <si>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</si>
  <si>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</si>
  <si>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</si>
  <si>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</si>
  <si>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</si>
  <si>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</si>
  <si>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</si>
  <si>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</si>
  <si>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</si>
  <si>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</si>
  <si>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</si>
  <si>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</si>
  <si>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</si>
  <si>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</si>
  <si>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</si>
  <si>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</si>
  <si>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</si>
  <si>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</si>
  <si>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</si>
  <si>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</si>
  <si>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</si>
  <si>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</si>
  <si>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</si>
  <si>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</si>
  <si>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</si>
  <si>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</si>
  <si>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</si>
  <si>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</si>
  <si>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</si>
  <si>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</si>
  <si>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</si>
  <si>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</si>
  <si>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</si>
  <si>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</si>
  <si>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</si>
  <si>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</si>
  <si>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</si>
  <si>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</si>
  <si>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</si>
  <si>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</si>
  <si>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</si>
  <si>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</si>
  <si>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</si>
  <si>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</si>
  <si>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</si>
  <si>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</si>
  <si>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</si>
  <si>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</si>
  <si>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</si>
  <si>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</si>
  <si>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</si>
  <si>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</si>
  <si>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</si>
  <si>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</si>
  <si>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</si>
  <si>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</si>
  <si>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</si>
  <si>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</si>
  <si>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</si>
  <si>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</si>
  <si>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</si>
  <si>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</si>
  <si>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</si>
  <si>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</si>
  <si>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</si>
  <si>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</si>
  <si>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</si>
  <si>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</si>
  <si>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</si>
  <si>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</si>
  <si>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</si>
  <si>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</si>
  <si>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</si>
  <si>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</si>
  <si>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</si>
  <si>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STO-FV-RENGED** 5mg caps.x21</t>
  </si>
  <si>
    <t>STO-FV-RENGED** 10mg caps.x21</t>
  </si>
  <si>
    <t>STO-FV-RENGED** 15mg caps.x21</t>
  </si>
  <si>
    <t>STO-FV-RENGED** 25mg caps.x21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</si>
  <si>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</si>
  <si>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</si>
  <si>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</si>
  <si>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</si>
  <si>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</si>
  <si>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</si>
  <si>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</si>
  <si>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</si>
  <si>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</si>
  <si>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</si>
  <si>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</si>
  <si>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</si>
  <si>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</si>
  <si>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</si>
  <si>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</si>
  <si>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</si>
  <si>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</si>
  <si>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</si>
  <si>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</si>
  <si>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</si>
  <si>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</si>
  <si>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</si>
  <si>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</si>
  <si>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</si>
  <si>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</si>
  <si>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</si>
  <si>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</si>
  <si>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</si>
  <si>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</si>
  <si>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</si>
  <si>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</si>
  <si>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</si>
  <si>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</si>
  <si>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</si>
  <si>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</si>
  <si>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</si>
  <si>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</si>
  <si>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</si>
  <si>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</si>
  <si>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</si>
  <si>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</si>
  <si>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</si>
  <si>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</si>
  <si>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</si>
  <si>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</si>
  <si>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</si>
  <si>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</si>
  <si>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</si>
  <si>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</si>
  <si>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</si>
  <si>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</si>
  <si>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</si>
  <si>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</si>
  <si>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</si>
  <si>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</si>
  <si>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</si>
  <si>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</si>
  <si>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</si>
  <si>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</si>
  <si>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</si>
  <si>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</si>
  <si>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</si>
  <si>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</si>
  <si>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</si>
  <si>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</si>
  <si>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</si>
  <si>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</si>
  <si>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</si>
  <si>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</si>
  <si>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</si>
  <si>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</si>
  <si>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</si>
  <si>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</si>
  <si>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</si>
  <si>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</si>
  <si>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</si>
  <si>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</si>
  <si>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</si>
  <si>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</si>
  <si>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</si>
  <si>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</si>
  <si>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</si>
  <si>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</si>
  <si>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</si>
  <si>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</si>
  <si>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</si>
  <si>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</si>
  <si>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</si>
  <si>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</si>
  <si>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</si>
  <si>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</si>
  <si>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</si>
  <si>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</si>
  <si>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</si>
  <si>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</si>
  <si>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</si>
  <si>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</si>
  <si>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</si>
  <si>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</si>
  <si>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</si>
  <si>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</si>
  <si>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</si>
  <si>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</si>
  <si>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</si>
  <si>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STO-BIOBORZ 150 mg comp.rec.x 30</t>
  </si>
  <si>
    <t>STO-FULL V f.a.x2x5 ml+kit admin.</t>
  </si>
  <si>
    <t>STO-AZZA 100mg iny.liof.f.a.x 1</t>
  </si>
  <si>
    <t>STO-CERDELGA 100 mg caps x 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</si>
  <si>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</si>
  <si>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</si>
  <si>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</si>
  <si>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</si>
  <si>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</si>
  <si>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</si>
  <si>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</si>
  <si>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</si>
  <si>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</si>
  <si>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</si>
  <si>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</si>
  <si>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</si>
  <si>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</si>
  <si>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</si>
  <si>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</si>
  <si>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TO-LANVIS** comp.x25</t>
  </si>
  <si>
    <t>TO-TREXONIL a.x 28</t>
  </si>
  <si>
    <t>STO-TRACLEER 125mg comp.x56</t>
  </si>
  <si>
    <t>TO-FLUNISOL 14mg comp.rec. x28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</si>
  <si>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</si>
  <si>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</si>
  <si>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</si>
  <si>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</si>
  <si>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</si>
  <si>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</si>
  <si>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</si>
  <si>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</si>
  <si>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</si>
  <si>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</si>
  <si>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</si>
  <si>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</si>
  <si>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</si>
  <si>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</si>
  <si>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</si>
  <si>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</si>
  <si>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</si>
  <si>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</si>
  <si>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</si>
  <si>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</si>
  <si>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</si>
  <si>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</si>
  <si>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</si>
  <si>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</si>
  <si>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</si>
  <si>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</si>
  <si>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</si>
  <si>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</si>
  <si>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</si>
  <si>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</si>
  <si>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</si>
  <si>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</si>
  <si>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</si>
  <si>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</si>
  <si>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</si>
  <si>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</si>
  <si>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</si>
  <si>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</si>
  <si>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</si>
  <si>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</si>
  <si>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</si>
  <si>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</si>
  <si>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</si>
  <si>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</si>
  <si>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</si>
  <si>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</si>
  <si>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</si>
  <si>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</si>
  <si>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</si>
  <si>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</si>
  <si>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</si>
  <si>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</si>
  <si>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</si>
  <si>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</si>
  <si>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</si>
  <si>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</si>
  <si>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</si>
  <si>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</si>
  <si>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</si>
  <si>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</si>
  <si>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</si>
  <si>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</si>
  <si>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</si>
  <si>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</si>
  <si>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</si>
  <si>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</si>
  <si>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</si>
  <si>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</si>
  <si>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</si>
  <si>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</si>
  <si>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</si>
  <si>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</si>
  <si>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</si>
  <si>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</si>
  <si>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</si>
  <si>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</si>
  <si>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</si>
  <si>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</si>
  <si>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</si>
  <si>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</si>
  <si>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</si>
  <si>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</si>
  <si>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</si>
  <si>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</si>
  <si>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</si>
  <si>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</si>
  <si>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</si>
  <si>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</si>
  <si>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</si>
  <si>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</si>
  <si>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</si>
  <si>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</si>
  <si>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</si>
  <si>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PACK FRESUBIN ORIGINAL x 8 env.flexible x 1000 ml</t>
  </si>
  <si>
    <t>TO-PATERMER sob.x 30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</si>
  <si>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</si>
  <si>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</si>
  <si>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</si>
  <si>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</si>
  <si>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</si>
  <si>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</si>
  <si>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</si>
  <si>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</si>
  <si>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</si>
  <si>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</si>
  <si>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</si>
  <si>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</si>
  <si>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</si>
  <si>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</si>
  <si>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</si>
  <si>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</si>
  <si>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</si>
  <si>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</si>
  <si>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</si>
  <si>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</si>
  <si>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</si>
  <si>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</si>
  <si>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</si>
  <si>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</si>
  <si>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</si>
  <si>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</si>
  <si>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</si>
  <si>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</si>
  <si>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</si>
  <si>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</si>
  <si>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</si>
  <si>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</si>
  <si>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</si>
  <si>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</si>
  <si>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</si>
  <si>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</si>
  <si>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</si>
  <si>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</si>
  <si>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</si>
  <si>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</si>
  <si>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</si>
  <si>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</si>
  <si>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</si>
  <si>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</si>
  <si>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</si>
  <si>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</si>
  <si>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</si>
  <si>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</si>
  <si>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</si>
  <si>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</si>
  <si>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</si>
  <si>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</si>
  <si>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</si>
  <si>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</si>
  <si>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</si>
  <si>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</si>
  <si>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</si>
  <si>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</si>
  <si>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</si>
  <si>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</si>
  <si>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</si>
  <si>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</si>
  <si>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</si>
  <si>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</si>
  <si>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</si>
  <si>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</si>
  <si>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</si>
  <si>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</si>
  <si>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</si>
  <si>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</si>
  <si>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</si>
  <si>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</si>
  <si>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</si>
  <si>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</si>
  <si>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</si>
  <si>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</si>
  <si>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</si>
  <si>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</si>
  <si>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</si>
  <si>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</si>
  <si>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</si>
  <si>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</si>
  <si>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</si>
  <si>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</si>
  <si>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</si>
  <si>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</si>
  <si>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</si>
  <si>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</si>
  <si>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</si>
  <si>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</si>
  <si>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</si>
  <si>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</si>
  <si>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</si>
  <si>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</si>
  <si>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</si>
  <si>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</si>
  <si>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</si>
  <si>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</si>
  <si>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</si>
  <si>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</si>
  <si>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</si>
  <si>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</si>
  <si>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</si>
  <si>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</si>
  <si>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</si>
  <si>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</si>
  <si>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</si>
  <si>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</si>
  <si>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</si>
  <si>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</si>
  <si>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</si>
  <si>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</si>
  <si>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</si>
  <si>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</si>
  <si>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</si>
  <si>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</si>
  <si>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</si>
  <si>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</si>
  <si>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</si>
  <si>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</si>
  <si>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</si>
  <si>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</si>
  <si>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</si>
  <si>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</si>
  <si>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</si>
  <si>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</si>
  <si>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</si>
  <si>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</si>
  <si>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</si>
  <si>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</si>
  <si>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</si>
  <si>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</si>
  <si>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</si>
  <si>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</si>
  <si>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</si>
  <si>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</si>
  <si>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</si>
  <si>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</si>
  <si>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STO-DASATIXANE 20 mg comp.rec.x 60</t>
  </si>
  <si>
    <t>STO-DASATIXANE 50 mg comp.rec.x 60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</si>
  <si>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</si>
  <si>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</si>
  <si>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</si>
  <si>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</si>
  <si>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</si>
  <si>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</si>
  <si>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</si>
  <si>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</si>
  <si>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</si>
  <si>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</si>
  <si>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</si>
  <si>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</si>
  <si>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</si>
  <si>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</si>
  <si>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</si>
  <si>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</si>
  <si>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</si>
  <si>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</si>
  <si>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</si>
  <si>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</si>
  <si>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</si>
  <si>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</si>
  <si>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</si>
  <si>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</si>
  <si>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</si>
  <si>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</si>
  <si>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</si>
  <si>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</si>
  <si>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</si>
  <si>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</si>
  <si>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</si>
  <si>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</si>
  <si>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</si>
  <si>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</si>
  <si>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</si>
  <si>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</si>
  <si>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</si>
  <si>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</si>
  <si>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</si>
  <si>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</si>
  <si>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</si>
  <si>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</si>
  <si>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</si>
  <si>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</si>
  <si>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</si>
  <si>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</si>
  <si>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</si>
  <si>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</si>
  <si>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</si>
  <si>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</si>
  <si>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</si>
  <si>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</si>
  <si>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</si>
  <si>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</si>
  <si>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</si>
  <si>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</si>
  <si>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</si>
  <si>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</si>
  <si>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</si>
  <si>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</si>
  <si>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</si>
  <si>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</si>
  <si>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</si>
  <si>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</si>
  <si>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</si>
  <si>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</si>
  <si>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</si>
  <si>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</si>
  <si>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</si>
  <si>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</si>
  <si>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</si>
  <si>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</si>
  <si>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</si>
  <si>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</si>
  <si>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</si>
  <si>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</si>
  <si>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</si>
  <si>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</si>
  <si>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</si>
  <si>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</si>
  <si>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</si>
  <si>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</si>
  <si>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</si>
  <si>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</si>
  <si>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</si>
  <si>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</si>
  <si>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</si>
  <si>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</si>
  <si>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</si>
  <si>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</si>
  <si>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</si>
  <si>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</si>
  <si>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</si>
  <si>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</si>
  <si>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</si>
  <si>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</si>
  <si>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</si>
  <si>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</si>
  <si>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</si>
  <si>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</si>
  <si>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</si>
  <si>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</si>
  <si>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</si>
  <si>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</si>
  <si>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</si>
  <si>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</si>
  <si>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</si>
  <si>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</si>
  <si>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</si>
  <si>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</si>
  <si>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</si>
  <si>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</si>
  <si>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STO-BELEODAQ 500 mg iny.f.a. x 1</t>
  </si>
  <si>
    <t>STO-VEKLURY sol.para perf./fco.amp. 100mg x1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</si>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</sst>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0" borderId="0" xfId="0" applyFont="1"/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center" vertical="center"/>
    </xf>
    <xf numFmtId="0" fontId="17" fillId="0" borderId="8" xfId="0" applyFont="1" applyBorder="1"/>
    <xf numFmtId="0" fontId="17" fillId="0" borderId="0" xfId="0" applyFont="1"/>
    <xf numFmtId="49" fontId="17" fillId="0" borderId="0" xfId="0" applyNumberFormat="1" applyFont="1"/>
    <xf numFmtId="0" fontId="0" fillId="0" borderId="0" xfId="0" applyAlignment="1">
      <alignment vertical="top"/>
    </xf>
    <xf numFmtId="0" fontId="18" fillId="0" borderId="9" xfId="0" applyFont="1" applyBorder="1"/>
    <xf numFmtId="49" fontId="12" fillId="0" borderId="10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0" fontId="14" fillId="2" borderId="10" xfId="0" applyFont="1" applyFill="1" applyBorder="1" applyAlignment="1">
      <alignment horizontal="center" vertical="center"/>
    </xf>
    <xf numFmtId="49" fontId="14" fillId="2" borderId="10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indent="1"/>
    </xf>
    <xf numFmtId="164" fontId="16" fillId="0" borderId="0" xfId="0" applyNumberFormat="1" applyFont="1" applyAlignment="1">
      <alignment horizontal="center"/>
    </xf>
    <xf numFmtId="1" fontId="12" fillId="0" borderId="0" xfId="0" applyNumberFormat="1" applyFont="1"/>
    <xf numFmtId="0" fontId="12" fillId="0" borderId="0" xfId="0" applyFont="1" applyAlignment="1">
      <alignment horizont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49" fontId="12" fillId="4" borderId="0" xfId="0" applyNumberFormat="1" applyFont="1" applyFill="1"/>
    <xf numFmtId="0" fontId="19" fillId="0" borderId="0" xfId="0" applyFont="1"/>
    <xf numFmtId="0" fontId="16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2" xfId="0" applyFont="1" applyBorder="1"/>
    <xf numFmtId="49" fontId="12" fillId="0" borderId="0" xfId="0" applyNumberFormat="1" applyFont="1"/>
    <xf numFmtId="0" fontId="20" fillId="0" borderId="0" xfId="0" applyFont="1"/>
    <xf numFmtId="0" fontId="12" fillId="4" borderId="0" xfId="0" applyFont="1" applyFill="1"/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topLeftCell="I1" zoomScaleNormal="100" workbookViewId="0">
      <pane ySplit="8" topLeftCell="A9" activePane="bottomLeft" state="frozen"/>
      <selection pane="bottomLeft" activeCell="L9" sqref="L9"/>
    </sheetView>
  </sheetViews>
  <sheetFormatPr baseColWidth="10" defaultColWidth="9.140625" defaultRowHeight="19.5" x14ac:dyDescent="0.55000000000000004"/>
  <cols>
    <col min="1" max="1" width="25.5703125" style="49" customWidth="1"/>
    <col min="2" max="2" width="26.42578125" style="49" customWidth="1"/>
    <col min="3" max="3" width="37.28515625" style="51" bestFit="1" customWidth="1"/>
    <col min="4" max="4" width="17.140625" style="49" customWidth="1"/>
    <col min="5" max="5" width="24.85546875" style="49" customWidth="1"/>
    <col min="6" max="6" width="36.5703125" style="49" bestFit="1" customWidth="1"/>
    <col min="7" max="7" width="48.5703125" style="53" bestFit="1" customWidth="1"/>
    <col min="8" max="8" width="38" style="53" customWidth="1"/>
    <col min="9" max="9" width="32.85546875" style="53" bestFit="1" customWidth="1"/>
    <col min="10" max="10" width="35.7109375" style="53" bestFit="1" customWidth="1"/>
    <col min="11" max="11" width="32.85546875" style="53" bestFit="1" customWidth="1"/>
    <col min="12" max="12" width="14.140625" style="53" customWidth="1"/>
    <col min="13" max="13" width="17.85546875" style="53" customWidth="1"/>
    <col min="14" max="14" width="13.5703125" style="53" bestFit="1" customWidth="1"/>
    <col min="15" max="15" width="10.5703125" style="45" bestFit="1" customWidth="1"/>
    <col min="16" max="16" width="23.140625" style="53" bestFit="1" customWidth="1"/>
    <col min="17" max="17" width="17.85546875" style="53" bestFit="1" customWidth="1"/>
    <col min="18" max="18" width="9.85546875" style="53" bestFit="1" customWidth="1"/>
    <col min="19" max="19" width="11.42578125" style="53" bestFit="1" customWidth="1"/>
    <col min="20" max="20" width="15.5703125" style="53" bestFit="1" customWidth="1"/>
    <col min="21" max="21" width="7.85546875" style="53" bestFit="1" customWidth="1"/>
    <col min="22" max="22" width="7" style="53" bestFit="1" customWidth="1"/>
    <col min="23" max="23" width="11" style="53" customWidth="1"/>
    <col min="24" max="24" width="11.28515625" style="53" customWidth="1"/>
    <col min="25" max="25" width="18.28515625" style="53" bestFit="1" customWidth="1"/>
    <col min="26" max="26" width="18.28515625" style="53" customWidth="1"/>
    <col min="27" max="27" width="17.5703125" style="53" customWidth="1"/>
    <col min="28" max="30" width="9.140625" style="49" customWidth="1"/>
    <col min="31" max="16384" width="9.140625" style="49"/>
  </cols>
  <sheetData>
    <row r="1" spans="1:27" ht="42.75" customHeight="1" thickBot="1" x14ac:dyDescent="1.2">
      <c r="A1" s="31" t="s">
        <v>0</v>
      </c>
      <c r="B1" s="33"/>
      <c r="C1" s="32"/>
      <c r="D1" s="33"/>
      <c r="G1" s="49"/>
      <c r="H1" s="49"/>
      <c r="I1" s="49"/>
      <c r="J1" s="49"/>
      <c r="K1" s="49"/>
      <c r="L1" s="49"/>
      <c r="M1" s="49"/>
      <c r="N1" s="49"/>
      <c r="O1" s="51"/>
      <c r="P1" s="49"/>
      <c r="Q1" s="49"/>
      <c r="R1" s="49"/>
      <c r="S1" s="49"/>
      <c r="T1" s="49"/>
      <c r="U1" s="49"/>
      <c r="V1" s="49"/>
      <c r="W1" s="51"/>
      <c r="X1" s="51"/>
      <c r="Y1" s="49"/>
      <c r="Z1" s="49"/>
      <c r="AA1" s="49"/>
    </row>
    <row r="2" spans="1:27" x14ac:dyDescent="0.55000000000000004">
      <c r="G2" s="49"/>
      <c r="H2" s="49"/>
      <c r="I2" s="49"/>
      <c r="J2" s="49"/>
      <c r="K2" s="49"/>
      <c r="L2" s="49"/>
      <c r="M2" s="49"/>
      <c r="N2" s="49"/>
      <c r="O2" s="51"/>
      <c r="P2" s="49"/>
      <c r="Q2" s="49"/>
      <c r="R2" s="49"/>
      <c r="S2" s="49"/>
      <c r="T2" s="49"/>
      <c r="U2" s="49"/>
      <c r="V2" s="49"/>
      <c r="W2" s="51"/>
      <c r="X2" s="51"/>
      <c r="Y2" s="49"/>
      <c r="Z2" s="49"/>
      <c r="AA2" s="49"/>
    </row>
    <row r="3" spans="1:27" x14ac:dyDescent="0.55000000000000004">
      <c r="G3" s="49"/>
      <c r="H3" s="49"/>
      <c r="I3" s="49"/>
      <c r="J3" s="49"/>
      <c r="K3" s="49"/>
      <c r="L3" s="49"/>
      <c r="M3" s="49"/>
      <c r="N3" s="49"/>
      <c r="O3" s="51"/>
      <c r="P3" s="49"/>
      <c r="Q3" s="49"/>
      <c r="R3" s="49"/>
      <c r="S3" s="49"/>
      <c r="T3" s="49"/>
      <c r="U3" s="49"/>
      <c r="V3" s="49"/>
      <c r="W3" s="51"/>
      <c r="X3" s="51"/>
      <c r="Y3" s="49"/>
      <c r="Z3" s="49"/>
      <c r="AA3" s="49"/>
    </row>
    <row r="4" spans="1:27" x14ac:dyDescent="0.55000000000000004">
      <c r="G4" s="49"/>
      <c r="H4" s="49"/>
      <c r="I4" s="49"/>
      <c r="J4" s="49"/>
      <c r="K4" s="49"/>
      <c r="L4" s="49"/>
      <c r="M4" s="49"/>
      <c r="N4" s="49"/>
      <c r="O4" s="51"/>
      <c r="P4" s="49"/>
      <c r="Q4" s="49"/>
      <c r="R4" s="49"/>
      <c r="S4" s="49"/>
      <c r="T4" s="49"/>
      <c r="U4" s="49"/>
      <c r="V4" s="49"/>
      <c r="W4" s="51"/>
      <c r="X4" s="51"/>
      <c r="Y4" s="49"/>
      <c r="Z4" s="49"/>
      <c r="AA4" s="49"/>
    </row>
    <row r="5" spans="1:27" ht="15.75" customHeight="1" x14ac:dyDescent="0.55000000000000004">
      <c r="C5" s="25"/>
      <c r="O5" s="25"/>
      <c r="S5" s="18"/>
      <c r="W5" s="25"/>
      <c r="X5" s="25"/>
    </row>
    <row r="6" spans="1:27" x14ac:dyDescent="0.55000000000000004">
      <c r="B6" s="47"/>
      <c r="C6" s="25"/>
      <c r="E6" s="47"/>
      <c r="F6" s="47"/>
      <c r="G6" s="47"/>
      <c r="H6" s="47"/>
      <c r="O6" s="25"/>
      <c r="W6" s="25"/>
      <c r="X6" s="25"/>
    </row>
    <row r="7" spans="1:27" s="28" customFormat="1" ht="24" customHeight="1" thickBot="1" x14ac:dyDescent="0.4">
      <c r="A7" s="27" t="s">
        <v>1</v>
      </c>
      <c r="G7" s="28" t="s">
        <v>2</v>
      </c>
      <c r="O7" s="29"/>
      <c r="W7" s="29"/>
      <c r="X7" s="29"/>
    </row>
    <row r="8" spans="1:27" s="26" customFormat="1" ht="27" customHeight="1" thickBot="1" x14ac:dyDescent="0.3">
      <c r="A8" s="42" t="s">
        <v>3</v>
      </c>
      <c r="B8" s="44" t="s">
        <v>4</v>
      </c>
      <c r="C8" s="43" t="s">
        <v>5</v>
      </c>
      <c r="D8" s="43" t="s">
        <v>6</v>
      </c>
      <c r="E8" s="43" t="s">
        <v>7</v>
      </c>
      <c r="F8" s="43" t="s">
        <v>8</v>
      </c>
      <c r="G8" s="35" t="s">
        <v>9</v>
      </c>
      <c r="H8" s="35" t="s">
        <v>10</v>
      </c>
      <c r="I8" s="35" t="s">
        <v>11</v>
      </c>
      <c r="J8" s="35" t="s">
        <v>12</v>
      </c>
      <c r="K8" s="35" t="s">
        <v>13</v>
      </c>
      <c r="L8" s="35" t="s">
        <v>14</v>
      </c>
      <c r="M8" s="35" t="s">
        <v>15</v>
      </c>
      <c r="N8" s="35" t="s">
        <v>16</v>
      </c>
      <c r="O8" s="36" t="s">
        <v>17</v>
      </c>
      <c r="P8" s="35" t="s">
        <v>18</v>
      </c>
      <c r="Q8" s="35" t="s">
        <v>19</v>
      </c>
      <c r="R8" s="35" t="s">
        <v>20</v>
      </c>
      <c r="S8" s="35" t="s">
        <v>21</v>
      </c>
      <c r="T8" s="35" t="s">
        <v>22</v>
      </c>
      <c r="U8" s="35" t="s">
        <v>23</v>
      </c>
      <c r="V8" s="35" t="s">
        <v>24</v>
      </c>
      <c r="W8" s="36" t="s">
        <v>25</v>
      </c>
      <c r="X8" s="36" t="s">
        <v>26</v>
      </c>
      <c r="Y8" s="35" t="s">
        <v>27</v>
      </c>
      <c r="Z8" s="35" t="s">
        <v>28</v>
      </c>
      <c r="AA8" s="37" t="s">
        <v>29</v>
      </c>
    </row>
    <row r="9" spans="1:27" x14ac:dyDescent="0.55000000000000004">
      <c r="A9" s="38"/>
      <c r="B9" s="48" t="s">
        <v>359</v>
      </c>
      <c r="C9" s="30" t="s">
        <v>30</v>
      </c>
      <c r="D9" s="39"/>
      <c r="E9" s="47"/>
      <c r="F9" s="47"/>
      <c r="G9" s="47" t="str">
        <f>+IF($B9="","",+IFERROR(+VLOOKUP(B9,padron!$A$2:$E$2,2,0),+IFERROR(VLOOKUP(B9,NAfiliado_NFarmacia!$A:$J,10,0),"Ingresar Nuevo Afiliado")))</f>
        <v>Ingresar Nuevo Afiliado</v>
      </c>
      <c r="H9" s="48" t="str">
        <f>+IF(B9="","",+IFERROR(+VLOOKUP($C9,materiales!$B$2:$D$101,2,0),"9999"))</f>
        <v>9999</v>
      </c>
      <c r="I9" s="49" t="str">
        <f>+IF($B9="","",+IF(OR($F9="Si",$F9=""),IF(ISERROR(VLOOKUP($B9,padron!#REF!,9,0)),+IF(ISERROR(VLOOKUP($B9,NAfiliado_NFarmacia!$A$2:$J$497,5,0)),"Ingresa Farmacia",VLOOKUP($B9,NAfiliado_NFarmacia!$A$2:$J$497,5,0)),VLOOKUP($B9,padron!#REF!,9,0)),+IF(ISERROR(VLOOKUP($B9,NAfiliado_NFarmacia!$A$2:$J$497,5,0)),"Ingresa Farmacia",VLOOKUP($B9,NAfiliado_NFarmacia!$A$2:$J$497,5,0))))</f>
        <v>Ingresa Farmacia</v>
      </c>
      <c r="J9" s="49" t="str">
        <f>+IF($B9="","",+IF(OR($F9="Si",$F9=""),IF(ISERROR(VLOOKUP($B9,padron!#REF!,10,0)),+IF(ISERROR(VLOOKUP($B9,NAfiliado_NFarmacia!$A$2:$J$497,5,0)),"Ingresa Direccion de Farmacia",VLOOKUP($B9,NAfiliado_NFarmacia!$A$2:$J$497,6,0)),VLOOKUP($B9,padron!#REF!,10,0)),+IF(ISERROR(VLOOKUP($B9,NAfiliado_NFarmacia!$A$2:$J$497,6,0)),"Ingresa Direccion de Farmacia",VLOOKUP($B9,NAfiliado_NFarmacia!$A$2:$J$497,6,0))))</f>
        <v>Ingresa Direccion de Farmacia</v>
      </c>
      <c r="K9" s="49" t="str">
        <f>+IF($B9="","",+IF(OR($F9="Si",$F9=""),IF(ISERROR(VLOOKUP($B9,padron!#REF!,10,0)),+IF(ISERROR(VLOOKUP($B9,NAfiliado_NFarmacia!$A$2:$J$497,5,0)),"Ingresa Localidad de Farmacia",VLOOKUP($B9,NAfiliado_NFarmacia!$A$2:$J$497,7,0)),VLOOKUP($B9,padron!#REF!,11,0)),+IF(ISERROR(VLOOKUP($B9,NAfiliado_NFarmacia!$A$2:$J$497,7,0)),"Ingresa Localidad de Farmacia",VLOOKUP($B9,NAfiliado_NFarmacia!$A$2:$J$497,7,0))))</f>
        <v>Ingresa Localidad de Farmacia</v>
      </c>
      <c r="L9" s="48" t="str">
        <f>+IF(B9="","",IF(F9="No","84005541",+IFERROR(+VLOOKUP(inicio!B9,padron!$A$2:$H$2,8,0),"84005541")))</f>
        <v>84005541</v>
      </c>
      <c r="M9" s="48" t="str">
        <f>+IF(B9="","",+IFERROR(+VLOOKUP(B9,padron!A:C,3,0),"no_cargado"))</f>
        <v>no_cargado</v>
      </c>
      <c r="N9" s="48">
        <f>+IF(C9="","",+IFERROR(+VLOOKUP($C9,materiales!$A$2:$D$5000,4,0),"9999"))</f>
        <v>1034043</v>
      </c>
      <c r="O9" s="48" t="str">
        <f t="shared" ref="O9:O72" si="0">+IF(D9="","","01")</f>
        <v/>
      </c>
      <c r="P9" s="48" t="str">
        <f t="shared" ref="P9:P72" si="1">+IF(B9="","","CONVENIO 100%")</f>
        <v>CONVENIO 100%</v>
      </c>
      <c r="Q9" s="48" t="str">
        <f t="shared" ref="Q9:Q72" si="2">+IF(I9="","","ZTRA")</f>
        <v>ZTRA</v>
      </c>
      <c r="R9" s="48" t="str">
        <f t="shared" ref="R9:R72" si="3">+IF(J9="","",+IFERROR(+IF(U9="DSZA","ALMA","1004"),"ALMA"))</f>
        <v>ALMA</v>
      </c>
      <c r="S9" s="48" t="str">
        <f>+IF(K9="","","20000123")</f>
        <v>20000123</v>
      </c>
      <c r="T9" s="48" t="str">
        <f t="shared" ref="T9:T72" ca="1" si="4">+IF(L9="","",+DAY(TODAY())&amp;"."&amp;TEXT(+TODAY(),"MM")&amp;"."&amp;+YEAR(TODAY()))</f>
        <v>17.12.2021</v>
      </c>
      <c r="U9" s="48" t="str">
        <f>+IF(M9="","",IFERROR(+VLOOKUP(C9,materiales!$B$2:$E$1000,4,0),"DSZA"))</f>
        <v>DSZA</v>
      </c>
      <c r="V9" s="48" t="str">
        <f t="shared" ref="V9:V72" si="5">+IF(N9="","","MAN")</f>
        <v>MAN</v>
      </c>
      <c r="W9" s="48" t="str">
        <f>IF(B9="","",IF(L9=84505050,"10","02"))</f>
        <v>02</v>
      </c>
      <c r="X9" s="48" t="str">
        <f t="shared" ref="X9:X72" si="6">IF(B9="","","01")</f>
        <v>01</v>
      </c>
      <c r="Y9" s="49" t="str">
        <f>+RIGHT(B9,10)</f>
        <v>CA12345987</v>
      </c>
      <c r="Z9" s="49" t="e">
        <f>IF(M9="no_cargado",VLOOKUP(B9,NAfiliado_NFarmacia!A:H,8,0),"")</f>
        <v>#N/A</v>
      </c>
      <c r="AA9" s="50"/>
    </row>
    <row r="10" spans="1:27" x14ac:dyDescent="0.55000000000000004">
      <c r="A10" s="61"/>
      <c r="B10" s="48" t="s">
        <v>360</v>
      </c>
      <c r="C10" s="30" t="s">
        <v>31</v>
      </c>
      <c r="D10" s="39"/>
      <c r="E10" s="47"/>
      <c r="F10" s="47"/>
      <c r="G10" s="47" t="str">
        <f>+IF($B10="","",+IFERROR(+VLOOKUP(B10,padron!$A$2:$E$2,2,0),+IFERROR(VLOOKUP(B10,NAfiliado_NFarmacia!$A:$J,10,0),"Ingresar Nuevo Afiliado")))</f>
        <v>Ingresar Nuevo Afiliado</v>
      </c>
      <c r="H10" s="48" t="str">
        <f>+IF(B10="","",+IFERROR(+VLOOKUP($C10,materiales!$B$2:$D$101,2,0),"9999"))</f>
        <v>9999</v>
      </c>
      <c r="I10" s="49" t="str">
        <f>+IF($B10="","",+IF(OR($F10="Si",$F10=""),IF(ISERROR(VLOOKUP($B10,padron!#REF!,9,0)),+IF(ISERROR(VLOOKUP($B10,NAfiliado_NFarmacia!$A$2:$J$497,5,0)),"Ingresa Farmacia",VLOOKUP($B10,NAfiliado_NFarmacia!$A$2:$J$497,5,0)),VLOOKUP($B10,padron!#REF!,9,0)),+IF(ISERROR(VLOOKUP($B10,NAfiliado_NFarmacia!$A$2:$J$497,5,0)),"Ingresa Farmacia",VLOOKUP($B10,NAfiliado_NFarmacia!$A$2:$J$497,5,0))))</f>
        <v>Ingresa Farmacia</v>
      </c>
      <c r="J10" s="49" t="str">
        <f>+IF($B10="","",+IF(OR($F10="Si",$F10=""),IF(ISERROR(VLOOKUP($B10,padron!#REF!,10,0)),+IF(ISERROR(VLOOKUP($B10,NAfiliado_NFarmacia!$A$2:$J$497,5,0)),"Ingresa Direccion de Farmacia",VLOOKUP($B10,NAfiliado_NFarmacia!$A$2:$J$497,6,0)),VLOOKUP($B10,padron!#REF!,10,0)),+IF(ISERROR(VLOOKUP($B10,NAfiliado_NFarmacia!$A$2:$J$497,6,0)),"Ingresa Direccion de Farmacia",VLOOKUP($B10,NAfiliado_NFarmacia!$A$2:$J$497,6,0))))</f>
        <v>Ingresa Direccion de Farmacia</v>
      </c>
      <c r="K10" s="49" t="str">
        <f>+IF($B10="","",+IF(OR($F10="Si",$F10=""),IF(ISERROR(VLOOKUP($B10,padron!#REF!,10,0)),+IF(ISERROR(VLOOKUP($B10,NAfiliado_NFarmacia!$A$2:$J$497,5,0)),"Ingresa Localidad de Farmacia",VLOOKUP($B10,NAfiliado_NFarmacia!$A$2:$J$497,7,0)),VLOOKUP($B10,padron!#REF!,11,0)),+IF(ISERROR(VLOOKUP($B10,NAfiliado_NFarmacia!$A$2:$J$497,7,0)),"Ingresa Localidad de Farmacia",VLOOKUP($B10,NAfiliado_NFarmacia!$A$2:$J$497,7,0))))</f>
        <v>Ingresa Localidad de Farmacia</v>
      </c>
      <c r="L10" s="48" t="str">
        <f>+IF(B10="","",IF(F10="No","84005541",+IFERROR(+VLOOKUP(inicio!B10,padron!$A$2:$H$2,8,0),"84005541")))</f>
        <v>84005541</v>
      </c>
      <c r="M10" s="48" t="str">
        <f>+IF(B10="","",+IFERROR(+VLOOKUP(B10,padron!A:C,3,0),"no_cargado"))</f>
        <v>no_cargado</v>
      </c>
      <c r="N10" s="48">
        <f>+IF(C10="","",+IFERROR(+VLOOKUP($C10,materiales!$A$2:$D$5000,4,0),"9999"))</f>
        <v>5212</v>
      </c>
      <c r="O10" s="48" t="str">
        <f t="shared" si="0"/>
        <v/>
      </c>
      <c r="P10" s="48" t="str">
        <f t="shared" si="1"/>
        <v>CONVENIO 100%</v>
      </c>
      <c r="Q10" s="48" t="str">
        <f t="shared" si="2"/>
        <v>ZTRA</v>
      </c>
      <c r="R10" s="48" t="str">
        <f t="shared" si="3"/>
        <v>ALMA</v>
      </c>
      <c r="S10" s="48" t="str">
        <f t="shared" ref="S10:S73" si="7">+IF(K10="","","20000123")</f>
        <v>20000123</v>
      </c>
      <c r="T10" s="48" t="str">
        <f t="shared" ca="1" si="4"/>
        <v>17.12.2021</v>
      </c>
      <c r="U10" s="48" t="str">
        <f>+IF(M10="","",IFERROR(+VLOOKUP(C10,materiales!$B$2:$E$1000,4,0),"DSZA"))</f>
        <v>DSZA</v>
      </c>
      <c r="V10" s="48" t="str">
        <f t="shared" si="5"/>
        <v>MAN</v>
      </c>
      <c r="W10" s="48" t="str">
        <f t="shared" ref="W10:W72" si="8">IF(B10="","","02")</f>
        <v>02</v>
      </c>
      <c r="X10" s="48" t="str">
        <f t="shared" si="6"/>
        <v>01</v>
      </c>
      <c r="Y10" s="49" t="str">
        <f t="shared" ref="Y10:Y73" si="9">+RIGHT(B10,8)</f>
        <v>15081982</v>
      </c>
      <c r="Z10" s="49" t="e">
        <f>IF(M10="no_cargado",VLOOKUP(B10,NAfiliado_NFarmacia!A:H,8,0),"")</f>
        <v>#N/A</v>
      </c>
      <c r="AA10" s="50"/>
    </row>
    <row r="11" spans="1:27" x14ac:dyDescent="0.55000000000000004">
      <c r="A11" s="38"/>
      <c r="B11" s="48" t="s">
        <v>32</v>
      </c>
      <c r="C11" s="30" t="s">
        <v>33</v>
      </c>
      <c r="D11" s="39"/>
      <c r="E11" s="47"/>
      <c r="F11" s="47"/>
      <c r="G11" s="47" t="str">
        <f>+IF($B11="","",+IFERROR(+VLOOKUP(B11,padron!$A$2:$E$2,2,0),+IFERROR(VLOOKUP(B11,NAfiliado_NFarmacia!$A:$J,10,0),"Ingresar Nuevo Afiliado")))</f>
        <v>Ingresar Nuevo Afiliado</v>
      </c>
      <c r="H11" s="48" t="str">
        <f>+IF(B11="","",+IFERROR(+VLOOKUP($C11,materiales!$B$2:$D$101,2,0),"9999"))</f>
        <v>9999</v>
      </c>
      <c r="I11" s="49" t="str">
        <f>+IF($B11="","",+IF(OR($F11="Si",$F11=""),IF(ISERROR(VLOOKUP($B11,padron!#REF!,9,0)),+IF(ISERROR(VLOOKUP($B11,NAfiliado_NFarmacia!$A$2:$J$497,5,0)),"Ingresa Farmacia",VLOOKUP($B11,NAfiliado_NFarmacia!$A$2:$J$497,5,0)),VLOOKUP($B11,padron!#REF!,9,0)),+IF(ISERROR(VLOOKUP($B11,NAfiliado_NFarmacia!$A$2:$J$497,5,0)),"Ingresa Farmacia",VLOOKUP($B11,NAfiliado_NFarmacia!$A$2:$J$497,5,0))))</f>
        <v>Ingresa Farmacia</v>
      </c>
      <c r="J11" s="49" t="str">
        <f>+IF($B11="","",+IF(OR($F11="Si",$F11=""),IF(ISERROR(VLOOKUP($B11,padron!#REF!,10,0)),+IF(ISERROR(VLOOKUP($B11,NAfiliado_NFarmacia!$A$2:$J$497,5,0)),"Ingresa Direccion de Farmacia",VLOOKUP($B11,NAfiliado_NFarmacia!$A$2:$J$497,6,0)),VLOOKUP($B11,padron!#REF!,10,0)),+IF(ISERROR(VLOOKUP($B11,NAfiliado_NFarmacia!$A$2:$J$497,6,0)),"Ingresa Direccion de Farmacia",VLOOKUP($B11,NAfiliado_NFarmacia!$A$2:$J$497,6,0))))</f>
        <v>Ingresa Direccion de Farmacia</v>
      </c>
      <c r="K11" s="49" t="str">
        <f>+IF($B11="","",+IF(OR($F11="Si",$F11=""),IF(ISERROR(VLOOKUP($B11,padron!#REF!,10,0)),+IF(ISERROR(VLOOKUP($B11,NAfiliado_NFarmacia!$A$2:$J$497,5,0)),"Ingresa Localidad de Farmacia",VLOOKUP($B11,NAfiliado_NFarmacia!$A$2:$J$497,7,0)),VLOOKUP($B11,padron!#REF!,11,0)),+IF(ISERROR(VLOOKUP($B11,NAfiliado_NFarmacia!$A$2:$J$497,7,0)),"Ingresa Localidad de Farmacia",VLOOKUP($B11,NAfiliado_NFarmacia!$A$2:$J$497,7,0))))</f>
        <v>Ingresa Localidad de Farmacia</v>
      </c>
      <c r="L11" s="48" t="str">
        <f>+IF(B11="","",IF(F11="No","84005541",+IFERROR(+VLOOKUP(inicio!B11,padron!$A$2:$H$2,8,0),"84005541")))</f>
        <v>84005541</v>
      </c>
      <c r="M11" s="48" t="str">
        <f>+IF(B11="","",+IFERROR(+VLOOKUP(B11,padron!A:C,3,0),"no_cargado"))</f>
        <v>no_cargado</v>
      </c>
      <c r="N11" s="48">
        <f>+IF(C11="","",+IFERROR(+VLOOKUP($C11,materiales!$A$2:$D$5000,4,0),"9999"))</f>
        <v>29878</v>
      </c>
      <c r="O11" s="48" t="str">
        <f t="shared" si="0"/>
        <v/>
      </c>
      <c r="P11" s="48" t="str">
        <f t="shared" si="1"/>
        <v>CONVENIO 100%</v>
      </c>
      <c r="Q11" s="48" t="str">
        <f t="shared" si="2"/>
        <v>ZTRA</v>
      </c>
      <c r="R11" s="48" t="str">
        <f t="shared" si="3"/>
        <v>ALMA</v>
      </c>
      <c r="S11" s="48" t="str">
        <f t="shared" si="7"/>
        <v>20000123</v>
      </c>
      <c r="T11" s="48" t="str">
        <f t="shared" ca="1" si="4"/>
        <v>17.12.2021</v>
      </c>
      <c r="U11" s="48" t="str">
        <f>+IF(M11="","",IFERROR(+VLOOKUP(C11,materiales!$B$2:$E$1000,4,0),"DSZA"))</f>
        <v>DSZA</v>
      </c>
      <c r="V11" s="48" t="str">
        <f t="shared" si="5"/>
        <v>MAN</v>
      </c>
      <c r="W11" s="48" t="str">
        <f t="shared" si="8"/>
        <v>02</v>
      </c>
      <c r="X11" s="48" t="str">
        <f t="shared" si="6"/>
        <v>01</v>
      </c>
      <c r="Y11" s="49" t="str">
        <f t="shared" si="9"/>
        <v>09230/01</v>
      </c>
      <c r="Z11" s="49" t="e">
        <f>IF(M11="no_cargado",VLOOKUP(B11,NAfiliado_NFarmacia!A:H,8,0),"")</f>
        <v>#N/A</v>
      </c>
      <c r="AA11" s="50"/>
    </row>
    <row r="12" spans="1:27" x14ac:dyDescent="0.55000000000000004">
      <c r="A12" s="38"/>
      <c r="B12" s="48"/>
      <c r="C12" s="30"/>
      <c r="D12" s="39"/>
      <c r="E12" s="47"/>
      <c r="F12" s="47"/>
      <c r="G12" s="47" t="str">
        <f>+IF($B12="","",+IFERROR(+VLOOKUP(B12,padron!$A$2:$E$2,2,0),+IFERROR(VLOOKUP(B12,NAfiliado_NFarmacia!$A:$J,10,0),"Ingresar Nuevo Afiliado")))</f>
        <v/>
      </c>
      <c r="H12" s="48" t="str">
        <f>+IF(B12="","",+IFERROR(+VLOOKUP($C12,materiales!$B$2:$D$101,2,0),"9999"))</f>
        <v/>
      </c>
      <c r="I12" s="49" t="str">
        <f>+IF($B12="","",+IF(OR($F12="Si",$F12=""),IF(ISERROR(VLOOKUP($B12,padron!#REF!,9,0)),+IF(ISERROR(VLOOKUP($B12,NAfiliado_NFarmacia!$A$2:$J$497,5,0)),"Ingresa Farmacia",VLOOKUP($B12,NAfiliado_NFarmacia!$A$2:$J$497,5,0)),VLOOKUP($B12,padron!#REF!,9,0)),+IF(ISERROR(VLOOKUP($B12,NAfiliado_NFarmacia!$A$2:$J$497,5,0)),"Ingresa Farmacia",VLOOKUP($B12,NAfiliado_NFarmacia!$A$2:$J$497,5,0))))</f>
        <v/>
      </c>
      <c r="J12" s="49" t="str">
        <f>+IF($B12="","",+IF(OR($F12="Si",$F12=""),IF(ISERROR(VLOOKUP($B12,padron!#REF!,10,0)),+IF(ISERROR(VLOOKUP($B12,NAfiliado_NFarmacia!$A$2:$J$497,5,0)),"Ingresa Direccion de Farmacia",VLOOKUP($B12,NAfiliado_NFarmacia!$A$2:$J$497,6,0)),VLOOKUP($B12,padron!#REF!,10,0)),+IF(ISERROR(VLOOKUP($B12,NAfiliado_NFarmacia!$A$2:$J$497,6,0)),"Ingresa Direccion de Farmacia",VLOOKUP($B12,NAfiliado_NFarmacia!$A$2:$J$497,6,0))))</f>
        <v/>
      </c>
      <c r="K12" s="49" t="str">
        <f>+IF($B12="","",+IF(OR($F12="Si",$F12=""),IF(ISERROR(VLOOKUP($B12,padron!#REF!,10,0)),+IF(ISERROR(VLOOKUP($B12,NAfiliado_NFarmacia!$A$2:$J$497,5,0)),"Ingresa Localidad de Farmacia",VLOOKUP($B12,NAfiliado_NFarmacia!$A$2:$J$497,7,0)),VLOOKUP($B12,padron!#REF!,11,0)),+IF(ISERROR(VLOOKUP($B12,NAfiliado_NFarmacia!$A$2:$J$497,7,0)),"Ingresa Localidad de Farmacia",VLOOKUP($B12,NAfiliado_NFarmacia!$A$2:$J$497,7,0))))</f>
        <v/>
      </c>
      <c r="L12" s="48" t="str">
        <f>+IF(B12="","",IF(F12="No","84005541",+IFERROR(+VLOOKUP(inicio!B12,padron!$A$2:$H$2,8,0),"84005541")))</f>
        <v/>
      </c>
      <c r="M12" s="48" t="str">
        <f>+IF(B12="","",+IFERROR(+VLOOKUP(B12,padron!A:C,3,0),"no_cargado"))</f>
        <v/>
      </c>
      <c r="N12" s="48" t="str">
        <f>+IF(C12="","",+IFERROR(+VLOOKUP($C12,materiales!$A$2:$D$5000,4,0),"9999"))</f>
        <v/>
      </c>
      <c r="O12" s="48" t="str">
        <f t="shared" si="0"/>
        <v/>
      </c>
      <c r="P12" s="48" t="str">
        <f t="shared" si="1"/>
        <v/>
      </c>
      <c r="Q12" s="48" t="str">
        <f t="shared" si="2"/>
        <v/>
      </c>
      <c r="R12" s="48" t="str">
        <f t="shared" si="3"/>
        <v/>
      </c>
      <c r="S12" s="48" t="str">
        <f t="shared" si="7"/>
        <v/>
      </c>
      <c r="T12" s="48" t="str">
        <f t="shared" ca="1" si="4"/>
        <v/>
      </c>
      <c r="U12" s="48" t="str">
        <f>+IF(M12="","",IFERROR(+VLOOKUP(C12,materiales!$B$2:$E$1000,4,0),"DSZA"))</f>
        <v/>
      </c>
      <c r="V12" s="48" t="str">
        <f t="shared" si="5"/>
        <v/>
      </c>
      <c r="W12" s="48" t="str">
        <f t="shared" si="8"/>
        <v/>
      </c>
      <c r="X12" s="48" t="str">
        <f t="shared" si="6"/>
        <v/>
      </c>
      <c r="Y12" s="49" t="str">
        <f t="shared" si="9"/>
        <v/>
      </c>
      <c r="Z12" s="49" t="str">
        <f>IF(M12="no_cargado",VLOOKUP(B12,NAfiliado_NFarmacia!A:H,8,0),"")</f>
        <v/>
      </c>
      <c r="AA12" s="50"/>
    </row>
    <row r="13" spans="1:27" x14ac:dyDescent="0.55000000000000004">
      <c r="A13" s="38"/>
      <c r="B13" s="48"/>
      <c r="C13" s="30"/>
      <c r="D13" s="39"/>
      <c r="E13" s="47"/>
      <c r="F13" s="47"/>
      <c r="G13" s="47" t="str">
        <f>+IF($B13="","",+IFERROR(+VLOOKUP(B13,padron!$A$2:$E$2,2,0),+IFERROR(VLOOKUP(B13,NAfiliado_NFarmacia!$A:$J,10,0),"Ingresar Nuevo Afiliado")))</f>
        <v/>
      </c>
      <c r="H13" s="48" t="str">
        <f>+IF(B13="","",+IFERROR(+VLOOKUP($C13,materiales!$B$2:$D$101,2,0),"9999"))</f>
        <v/>
      </c>
      <c r="I13" s="49" t="str">
        <f>+IF($B13="","",+IF(OR($F13="Si",$F13=""),IF(ISERROR(VLOOKUP($B13,padron!#REF!,9,0)),+IF(ISERROR(VLOOKUP($B13,NAfiliado_NFarmacia!$A$2:$J$497,5,0)),"Ingresa Farmacia",VLOOKUP($B13,NAfiliado_NFarmacia!$A$2:$J$497,5,0)),VLOOKUP($B13,padron!#REF!,9,0)),+IF(ISERROR(VLOOKUP($B13,NAfiliado_NFarmacia!$A$2:$J$497,5,0)),"Ingresa Farmacia",VLOOKUP($B13,NAfiliado_NFarmacia!$A$2:$J$497,5,0))))</f>
        <v/>
      </c>
      <c r="J13" s="49" t="str">
        <f>+IF($B13="","",+IF(OR($F13="Si",$F13=""),IF(ISERROR(VLOOKUP($B13,padron!#REF!,10,0)),+IF(ISERROR(VLOOKUP($B13,NAfiliado_NFarmacia!$A$2:$J$497,5,0)),"Ingresa Direccion de Farmacia",VLOOKUP($B13,NAfiliado_NFarmacia!$A$2:$J$497,6,0)),VLOOKUP($B13,padron!#REF!,10,0)),+IF(ISERROR(VLOOKUP($B13,NAfiliado_NFarmacia!$A$2:$J$497,6,0)),"Ingresa Direccion de Farmacia",VLOOKUP($B13,NAfiliado_NFarmacia!$A$2:$J$497,6,0))))</f>
        <v/>
      </c>
      <c r="K13" s="49" t="str">
        <f>+IF($B13="","",+IF(OR($F13="Si",$F13=""),IF(ISERROR(VLOOKUP($B13,padron!#REF!,10,0)),+IF(ISERROR(VLOOKUP($B13,NAfiliado_NFarmacia!$A$2:$J$497,5,0)),"Ingresa Localidad de Farmacia",VLOOKUP($B13,NAfiliado_NFarmacia!$A$2:$J$497,7,0)),VLOOKUP($B13,padron!#REF!,11,0)),+IF(ISERROR(VLOOKUP($B13,NAfiliado_NFarmacia!$A$2:$J$497,7,0)),"Ingresa Localidad de Farmacia",VLOOKUP($B13,NAfiliado_NFarmacia!$A$2:$J$497,7,0))))</f>
        <v/>
      </c>
      <c r="L13" s="48" t="str">
        <f>+IF(B13="","",IF(F13="No","84005541",+IFERROR(+VLOOKUP(inicio!B13,padron!$A$2:$H$2,8,0),"84005541")))</f>
        <v/>
      </c>
      <c r="M13" s="48" t="str">
        <f>+IF(B13="","",+IFERROR(+VLOOKUP(B13,padron!A:C,3,0),"no_cargado"))</f>
        <v/>
      </c>
      <c r="N13" s="48" t="str">
        <f>+IF(C13="","",+IFERROR(+VLOOKUP($C13,materiales!$A$2:$D$5000,4,0),"9999"))</f>
        <v/>
      </c>
      <c r="O13" s="48" t="str">
        <f t="shared" si="0"/>
        <v/>
      </c>
      <c r="P13" s="48" t="str">
        <f t="shared" si="1"/>
        <v/>
      </c>
      <c r="Q13" s="48" t="str">
        <f t="shared" si="2"/>
        <v/>
      </c>
      <c r="R13" s="48" t="str">
        <f t="shared" si="3"/>
        <v/>
      </c>
      <c r="S13" s="48" t="str">
        <f t="shared" si="7"/>
        <v/>
      </c>
      <c r="T13" s="48" t="str">
        <f t="shared" ca="1" si="4"/>
        <v/>
      </c>
      <c r="U13" s="48" t="str">
        <f>+IF(M13="","",IFERROR(+VLOOKUP(C13,materiales!$B$2:$E$1000,4,0),"DSZA"))</f>
        <v/>
      </c>
      <c r="V13" s="48" t="str">
        <f t="shared" si="5"/>
        <v/>
      </c>
      <c r="W13" s="48" t="str">
        <f t="shared" si="8"/>
        <v/>
      </c>
      <c r="X13" s="48" t="str">
        <f t="shared" si="6"/>
        <v/>
      </c>
      <c r="Y13" s="49" t="str">
        <f t="shared" si="9"/>
        <v/>
      </c>
      <c r="Z13" s="49" t="str">
        <f>IF(M13="no_cargado",VLOOKUP(B13,NAfiliado_NFarmacia!A:H,8,0),"")</f>
        <v/>
      </c>
      <c r="AA13" s="50"/>
    </row>
    <row r="14" spans="1:27" x14ac:dyDescent="0.55000000000000004">
      <c r="A14" s="38"/>
      <c r="B14" s="46"/>
      <c r="C14" s="30"/>
      <c r="D14" s="39"/>
      <c r="E14" s="47"/>
      <c r="F14" s="47"/>
      <c r="G14" s="47" t="str">
        <f>+IF($B14="","",+IFERROR(+VLOOKUP(B14,padron!$A$2:$E$2,2,0),+IFERROR(VLOOKUP(B14,NAfiliado_NFarmacia!$A:$J,10,0),"Ingresar Nuevo Afiliado")))</f>
        <v/>
      </c>
      <c r="H14" s="48" t="str">
        <f>+IF(B14="","",+IFERROR(+VLOOKUP($C14,materiales!$B$2:$D$101,2,0),"9999"))</f>
        <v/>
      </c>
      <c r="I14" s="49" t="str">
        <f>+IF($B14="","",+IF(OR($F14="Si",$F14=""),IF(ISERROR(VLOOKUP($B14,padron!#REF!,9,0)),+IF(ISERROR(VLOOKUP($B14,NAfiliado_NFarmacia!$A$2:$J$497,5,0)),"Ingresa Farmacia",VLOOKUP($B14,NAfiliado_NFarmacia!$A$2:$J$497,5,0)),VLOOKUP($B14,padron!#REF!,9,0)),+IF(ISERROR(VLOOKUP($B14,NAfiliado_NFarmacia!$A$2:$J$497,5,0)),"Ingresa Farmacia",VLOOKUP($B14,NAfiliado_NFarmacia!$A$2:$J$497,5,0))))</f>
        <v/>
      </c>
      <c r="J14" s="49" t="str">
        <f>+IF($B14="","",+IF(OR($F14="Si",$F14=""),IF(ISERROR(VLOOKUP($B14,padron!#REF!,10,0)),+IF(ISERROR(VLOOKUP($B14,NAfiliado_NFarmacia!$A$2:$J$497,5,0)),"Ingresa Direccion de Farmacia",VLOOKUP($B14,NAfiliado_NFarmacia!$A$2:$J$497,6,0)),VLOOKUP($B14,padron!#REF!,10,0)),+IF(ISERROR(VLOOKUP($B14,NAfiliado_NFarmacia!$A$2:$J$497,6,0)),"Ingresa Direccion de Farmacia",VLOOKUP($B14,NAfiliado_NFarmacia!$A$2:$J$497,6,0))))</f>
        <v/>
      </c>
      <c r="K14" s="49" t="str">
        <f>+IF($B14="","",+IF(OR($F14="Si",$F14=""),IF(ISERROR(VLOOKUP($B14,padron!#REF!,10,0)),+IF(ISERROR(VLOOKUP($B14,NAfiliado_NFarmacia!$A$2:$J$497,5,0)),"Ingresa Localidad de Farmacia",VLOOKUP($B14,NAfiliado_NFarmacia!$A$2:$J$497,7,0)),VLOOKUP($B14,padron!#REF!,11,0)),+IF(ISERROR(VLOOKUP($B14,NAfiliado_NFarmacia!$A$2:$J$497,7,0)),"Ingresa Localidad de Farmacia",VLOOKUP($B14,NAfiliado_NFarmacia!$A$2:$J$497,7,0))))</f>
        <v/>
      </c>
      <c r="L14" s="48" t="str">
        <f>+IF(B14="","",IF(F14="No","84005541",+IFERROR(+VLOOKUP(inicio!B14,padron!$A$2:$H$2,8,0),"84005541")))</f>
        <v/>
      </c>
      <c r="M14" s="48" t="str">
        <f>+IF(B14="","",+IFERROR(+VLOOKUP(B14,padron!A:C,3,0),"no_cargado"))</f>
        <v/>
      </c>
      <c r="N14" s="48" t="str">
        <f>+IF(C14="","",+IFERROR(+VLOOKUP($C14,materiales!$A$2:$D$5000,4,0),"9999"))</f>
        <v/>
      </c>
      <c r="O14" s="48" t="str">
        <f t="shared" si="0"/>
        <v/>
      </c>
      <c r="P14" s="48" t="str">
        <f t="shared" si="1"/>
        <v/>
      </c>
      <c r="Q14" s="48" t="str">
        <f t="shared" si="2"/>
        <v/>
      </c>
      <c r="R14" s="48" t="str">
        <f t="shared" si="3"/>
        <v/>
      </c>
      <c r="S14" s="48" t="str">
        <f t="shared" si="7"/>
        <v/>
      </c>
      <c r="T14" s="48" t="str">
        <f t="shared" ca="1" si="4"/>
        <v/>
      </c>
      <c r="U14" s="48" t="str">
        <f>+IF(M14="","",IFERROR(+VLOOKUP(C14,materiales!$B$2:$E$1000,4,0),"DSZA"))</f>
        <v/>
      </c>
      <c r="V14" s="48" t="str">
        <f t="shared" si="5"/>
        <v/>
      </c>
      <c r="W14" s="48" t="str">
        <f t="shared" si="8"/>
        <v/>
      </c>
      <c r="X14" s="48" t="str">
        <f t="shared" si="6"/>
        <v/>
      </c>
      <c r="Y14" s="49" t="str">
        <f t="shared" si="9"/>
        <v/>
      </c>
      <c r="Z14" s="49" t="str">
        <f>IF(M14="no_cargado",VLOOKUP(B14,NAfiliado_NFarmacia!A:H,8,0),"")</f>
        <v/>
      </c>
      <c r="AA14" s="50"/>
    </row>
    <row r="15" spans="1:27" x14ac:dyDescent="0.55000000000000004">
      <c r="A15" s="38"/>
      <c r="B15" s="48"/>
      <c r="C15" s="30"/>
      <c r="D15" s="39"/>
      <c r="E15" s="47"/>
      <c r="F15" s="47"/>
      <c r="G15" s="47" t="str">
        <f>+IF($B15="","",+IFERROR(+VLOOKUP(B15,padron!$A$2:$E$2,2,0),+IFERROR(VLOOKUP(B15,NAfiliado_NFarmacia!$A:$J,10,0),"Ingresar Nuevo Afiliado")))</f>
        <v/>
      </c>
      <c r="H15" s="48" t="str">
        <f>+IF(B15="","",+IFERROR(+VLOOKUP($C15,materiales!$B$2:$D$101,2,0),"9999"))</f>
        <v/>
      </c>
      <c r="I15" s="49" t="str">
        <f>+IF($B15="","",+IF(OR($F15="Si",$F15=""),IF(ISERROR(VLOOKUP($B15,padron!#REF!,9,0)),+IF(ISERROR(VLOOKUP($B15,NAfiliado_NFarmacia!$A$2:$J$497,5,0)),"Ingresa Farmacia",VLOOKUP($B15,NAfiliado_NFarmacia!$A$2:$J$497,5,0)),VLOOKUP($B15,padron!#REF!,9,0)),+IF(ISERROR(VLOOKUP($B15,NAfiliado_NFarmacia!$A$2:$J$497,5,0)),"Ingresa Farmacia",VLOOKUP($B15,NAfiliado_NFarmacia!$A$2:$J$497,5,0))))</f>
        <v/>
      </c>
      <c r="J15" s="49" t="str">
        <f>+IF($B15="","",+IF(OR($F15="Si",$F15=""),IF(ISERROR(VLOOKUP($B15,padron!#REF!,10,0)),+IF(ISERROR(VLOOKUP($B15,NAfiliado_NFarmacia!$A$2:$J$497,5,0)),"Ingresa Direccion de Farmacia",VLOOKUP($B15,NAfiliado_NFarmacia!$A$2:$J$497,6,0)),VLOOKUP($B15,padron!#REF!,10,0)),+IF(ISERROR(VLOOKUP($B15,NAfiliado_NFarmacia!$A$2:$J$497,6,0)),"Ingresa Direccion de Farmacia",VLOOKUP($B15,NAfiliado_NFarmacia!$A$2:$J$497,6,0))))</f>
        <v/>
      </c>
      <c r="K15" s="49" t="str">
        <f>+IF($B15="","",+IF(OR($F15="Si",$F15=""),IF(ISERROR(VLOOKUP($B15,padron!#REF!,10,0)),+IF(ISERROR(VLOOKUP($B15,NAfiliado_NFarmacia!$A$2:$J$497,5,0)),"Ingresa Localidad de Farmacia",VLOOKUP($B15,NAfiliado_NFarmacia!$A$2:$J$497,7,0)),VLOOKUP($B15,padron!#REF!,11,0)),+IF(ISERROR(VLOOKUP($B15,NAfiliado_NFarmacia!$A$2:$J$497,7,0)),"Ingresa Localidad de Farmacia",VLOOKUP($B15,NAfiliado_NFarmacia!$A$2:$J$497,7,0))))</f>
        <v/>
      </c>
      <c r="L15" s="48" t="str">
        <f>+IF(B15="","",IF(F15="No","84005541",+IFERROR(+VLOOKUP(inicio!B15,padron!$A$2:$H$2,8,0),"84005541")))</f>
        <v/>
      </c>
      <c r="M15" s="48" t="str">
        <f>+IF(B15="","",+IFERROR(+VLOOKUP(B15,padron!A:C,3,0),"no_cargado"))</f>
        <v/>
      </c>
      <c r="N15" s="48" t="str">
        <f>+IF(C15="","",+IFERROR(+VLOOKUP($C15,materiales!$A$2:$D$5000,4,0),"9999"))</f>
        <v/>
      </c>
      <c r="O15" s="48" t="str">
        <f t="shared" si="0"/>
        <v/>
      </c>
      <c r="P15" s="48" t="str">
        <f t="shared" si="1"/>
        <v/>
      </c>
      <c r="Q15" s="48" t="str">
        <f t="shared" si="2"/>
        <v/>
      </c>
      <c r="R15" s="48" t="str">
        <f t="shared" si="3"/>
        <v/>
      </c>
      <c r="S15" s="48" t="str">
        <f t="shared" si="7"/>
        <v/>
      </c>
      <c r="T15" s="48" t="str">
        <f t="shared" ca="1" si="4"/>
        <v/>
      </c>
      <c r="U15" s="48" t="str">
        <f>+IF(M15="","",IFERROR(+VLOOKUP(C15,materiales!$B$2:$E$1000,4,0),"DSZA"))</f>
        <v/>
      </c>
      <c r="V15" s="48" t="str">
        <f t="shared" si="5"/>
        <v/>
      </c>
      <c r="W15" s="48" t="str">
        <f t="shared" si="8"/>
        <v/>
      </c>
      <c r="X15" s="48" t="str">
        <f t="shared" si="6"/>
        <v/>
      </c>
      <c r="Y15" s="49" t="str">
        <f t="shared" si="9"/>
        <v/>
      </c>
      <c r="Z15" s="49" t="str">
        <f>IF(M15="no_cargado",VLOOKUP(B15,NAfiliado_NFarmacia!A:H,8,0),"")</f>
        <v/>
      </c>
      <c r="AA15" s="50"/>
    </row>
    <row r="16" spans="1:27" x14ac:dyDescent="0.55000000000000004">
      <c r="A16" s="38"/>
      <c r="B16" s="46"/>
      <c r="C16" s="30"/>
      <c r="D16" s="39"/>
      <c r="E16" s="47"/>
      <c r="F16" s="47"/>
      <c r="G16" s="47" t="str">
        <f>+IF($B16="","",+IFERROR(+VLOOKUP(B16,padron!$A$2:$E$2,2,0),+IFERROR(VLOOKUP(B16,NAfiliado_NFarmacia!$A:$J,10,0),"Ingresar Nuevo Afiliado")))</f>
        <v/>
      </c>
      <c r="H16" s="48" t="str">
        <f>+IF(B16="","",+IFERROR(+VLOOKUP($C16,materiales!$B$2:$D$101,2,0),"9999"))</f>
        <v/>
      </c>
      <c r="I16" s="49" t="str">
        <f>+IF($B16="","",+IF(OR($F16="Si",$F16=""),IF(ISERROR(VLOOKUP($B16,padron!#REF!,9,0)),+IF(ISERROR(VLOOKUP($B16,NAfiliado_NFarmacia!$A$2:$J$497,5,0)),"Ingresa Farmacia",VLOOKUP($B16,NAfiliado_NFarmacia!$A$2:$J$497,5,0)),VLOOKUP($B16,padron!#REF!,9,0)),+IF(ISERROR(VLOOKUP($B16,NAfiliado_NFarmacia!$A$2:$J$497,5,0)),"Ingresa Farmacia",VLOOKUP($B16,NAfiliado_NFarmacia!$A$2:$J$497,5,0))))</f>
        <v/>
      </c>
      <c r="J16" s="49" t="str">
        <f>+IF($B16="","",+IF(OR($F16="Si",$F16=""),IF(ISERROR(VLOOKUP($B16,padron!#REF!,10,0)),+IF(ISERROR(VLOOKUP($B16,NAfiliado_NFarmacia!$A$2:$J$497,5,0)),"Ingresa Direccion de Farmacia",VLOOKUP($B16,NAfiliado_NFarmacia!$A$2:$J$497,6,0)),VLOOKUP($B16,padron!#REF!,10,0)),+IF(ISERROR(VLOOKUP($B16,NAfiliado_NFarmacia!$A$2:$J$497,6,0)),"Ingresa Direccion de Farmacia",VLOOKUP($B16,NAfiliado_NFarmacia!$A$2:$J$497,6,0))))</f>
        <v/>
      </c>
      <c r="K16" s="49" t="str">
        <f>+IF($B16="","",+IF(OR($F16="Si",$F16=""),IF(ISERROR(VLOOKUP($B16,padron!#REF!,10,0)),+IF(ISERROR(VLOOKUP($B16,NAfiliado_NFarmacia!$A$2:$J$497,5,0)),"Ingresa Localidad de Farmacia",VLOOKUP($B16,NAfiliado_NFarmacia!$A$2:$J$497,7,0)),VLOOKUP($B16,padron!#REF!,11,0)),+IF(ISERROR(VLOOKUP($B16,NAfiliado_NFarmacia!$A$2:$J$497,7,0)),"Ingresa Localidad de Farmacia",VLOOKUP($B16,NAfiliado_NFarmacia!$A$2:$J$497,7,0))))</f>
        <v/>
      </c>
      <c r="L16" s="48" t="str">
        <f>+IF(B16="","",IF(F16="No","84005541",+IFERROR(+VLOOKUP(inicio!B16,padron!$A$2:$H$2,8,0),"84005541")))</f>
        <v/>
      </c>
      <c r="M16" s="48" t="str">
        <f>+IF(B16="","",+IFERROR(+VLOOKUP(B16,padron!A:C,3,0),"no_cargado"))</f>
        <v/>
      </c>
      <c r="N16" s="48" t="str">
        <f>+IF(C16="","",+IFERROR(+VLOOKUP($C16,materiales!$A$2:$D$5000,4,0),"9999"))</f>
        <v/>
      </c>
      <c r="O16" s="48" t="str">
        <f t="shared" si="0"/>
        <v/>
      </c>
      <c r="P16" s="48" t="str">
        <f t="shared" si="1"/>
        <v/>
      </c>
      <c r="Q16" s="48" t="str">
        <f t="shared" si="2"/>
        <v/>
      </c>
      <c r="R16" s="48" t="str">
        <f t="shared" si="3"/>
        <v/>
      </c>
      <c r="S16" s="48" t="str">
        <f t="shared" si="7"/>
        <v/>
      </c>
      <c r="T16" s="48" t="str">
        <f t="shared" ca="1" si="4"/>
        <v/>
      </c>
      <c r="U16" s="48" t="str">
        <f>+IF(M16="","",IFERROR(+VLOOKUP(C16,materiales!$B$2:$E$1000,4,0),"DSZA"))</f>
        <v/>
      </c>
      <c r="V16" s="48" t="str">
        <f t="shared" si="5"/>
        <v/>
      </c>
      <c r="W16" s="48" t="str">
        <f t="shared" si="8"/>
        <v/>
      </c>
      <c r="X16" s="48" t="str">
        <f t="shared" si="6"/>
        <v/>
      </c>
      <c r="Y16" s="49" t="str">
        <f t="shared" si="9"/>
        <v/>
      </c>
      <c r="Z16" s="49" t="str">
        <f>IF(M16="no_cargado",VLOOKUP(B16,NAfiliado_NFarmacia!A:H,8,0),"")</f>
        <v/>
      </c>
      <c r="AA16" s="50"/>
    </row>
    <row r="17" spans="1:27" x14ac:dyDescent="0.55000000000000004">
      <c r="A17" s="38"/>
      <c r="B17" s="48"/>
      <c r="C17" s="30"/>
      <c r="D17" s="39"/>
      <c r="E17" s="47"/>
      <c r="F17" s="47"/>
      <c r="G17" s="47" t="str">
        <f>+IF($B17="","",+IFERROR(+VLOOKUP(B17,padron!$A$2:$E$2,2,0),+IFERROR(VLOOKUP(B17,NAfiliado_NFarmacia!$A:$J,10,0),"Ingresar Nuevo Afiliado")))</f>
        <v/>
      </c>
      <c r="H17" s="48" t="str">
        <f>+IF(B17="","",+IFERROR(+VLOOKUP($C17,materiales!$B$2:$D$101,2,0),"9999"))</f>
        <v/>
      </c>
      <c r="I17" s="49" t="str">
        <f>+IF($B17="","",+IF(OR($F17="Si",$F17=""),IF(ISERROR(VLOOKUP($B17,padron!#REF!,9,0)),+IF(ISERROR(VLOOKUP($B17,NAfiliado_NFarmacia!$A$2:$J$497,5,0)),"Ingresa Farmacia",VLOOKUP($B17,NAfiliado_NFarmacia!$A$2:$J$497,5,0)),VLOOKUP($B17,padron!#REF!,9,0)),+IF(ISERROR(VLOOKUP($B17,NAfiliado_NFarmacia!$A$2:$J$497,5,0)),"Ingresa Farmacia",VLOOKUP($B17,NAfiliado_NFarmacia!$A$2:$J$497,5,0))))</f>
        <v/>
      </c>
      <c r="J17" s="49" t="str">
        <f>+IF($B17="","",+IF(OR($F17="Si",$F17=""),IF(ISERROR(VLOOKUP($B17,padron!#REF!,10,0)),+IF(ISERROR(VLOOKUP($B17,NAfiliado_NFarmacia!$A$2:$J$497,5,0)),"Ingresa Direccion de Farmacia",VLOOKUP($B17,NAfiliado_NFarmacia!$A$2:$J$497,6,0)),VLOOKUP($B17,padron!#REF!,10,0)),+IF(ISERROR(VLOOKUP($B17,NAfiliado_NFarmacia!$A$2:$J$497,6,0)),"Ingresa Direccion de Farmacia",VLOOKUP($B17,NAfiliado_NFarmacia!$A$2:$J$497,6,0))))</f>
        <v/>
      </c>
      <c r="K17" s="49" t="str">
        <f>+IF($B17="","",+IF(OR($F17="Si",$F17=""),IF(ISERROR(VLOOKUP($B17,padron!#REF!,10,0)),+IF(ISERROR(VLOOKUP($B17,NAfiliado_NFarmacia!$A$2:$J$497,5,0)),"Ingresa Localidad de Farmacia",VLOOKUP($B17,NAfiliado_NFarmacia!$A$2:$J$497,7,0)),VLOOKUP($B17,padron!#REF!,11,0)),+IF(ISERROR(VLOOKUP($B17,NAfiliado_NFarmacia!$A$2:$J$497,7,0)),"Ingresa Localidad de Farmacia",VLOOKUP($B17,NAfiliado_NFarmacia!$A$2:$J$497,7,0))))</f>
        <v/>
      </c>
      <c r="L17" s="48" t="str">
        <f>+IF(B17="","",IF(F17="No","84005541",+IFERROR(+VLOOKUP(inicio!B17,padron!$A$2:$H$2,8,0),"84005541")))</f>
        <v/>
      </c>
      <c r="M17" s="48" t="str">
        <f>+IF(B17="","",+IFERROR(+VLOOKUP(B17,padron!A:C,3,0),"no_cargado"))</f>
        <v/>
      </c>
      <c r="N17" s="48" t="str">
        <f>+IF(C17="","",+IFERROR(+VLOOKUP($C17,materiales!$A$2:$D$5000,4,0),"9999"))</f>
        <v/>
      </c>
      <c r="O17" s="48" t="str">
        <f t="shared" si="0"/>
        <v/>
      </c>
      <c r="P17" s="48" t="str">
        <f t="shared" si="1"/>
        <v/>
      </c>
      <c r="Q17" s="48" t="str">
        <f t="shared" si="2"/>
        <v/>
      </c>
      <c r="R17" s="48" t="str">
        <f t="shared" si="3"/>
        <v/>
      </c>
      <c r="S17" s="48" t="str">
        <f t="shared" si="7"/>
        <v/>
      </c>
      <c r="T17" s="48" t="str">
        <f t="shared" ca="1" si="4"/>
        <v/>
      </c>
      <c r="U17" s="48" t="str">
        <f>+IF(M17="","",IFERROR(+VLOOKUP(C17,materiales!$B$2:$E$1000,4,0),"DSZA"))</f>
        <v/>
      </c>
      <c r="V17" s="48" t="str">
        <f t="shared" si="5"/>
        <v/>
      </c>
      <c r="W17" s="48" t="str">
        <f t="shared" si="8"/>
        <v/>
      </c>
      <c r="X17" s="48" t="str">
        <f t="shared" si="6"/>
        <v/>
      </c>
      <c r="Y17" s="49" t="str">
        <f t="shared" si="9"/>
        <v/>
      </c>
      <c r="Z17" s="49" t="str">
        <f>IF(M17="no_cargado",VLOOKUP(B17,NAfiliado_NFarmacia!A:H,8,0),"")</f>
        <v/>
      </c>
      <c r="AA17" s="50"/>
    </row>
    <row r="18" spans="1:27" x14ac:dyDescent="0.55000000000000004">
      <c r="A18" s="38"/>
      <c r="B18" s="48"/>
      <c r="C18" s="30"/>
      <c r="D18" s="39"/>
      <c r="E18" s="47"/>
      <c r="F18" s="47"/>
      <c r="G18" s="47" t="str">
        <f>+IF($B18="","",+IFERROR(+VLOOKUP(B18,padron!$A$2:$E$2,2,0),+IFERROR(VLOOKUP(B18,NAfiliado_NFarmacia!$A:$J,10,0),"Ingresar Nuevo Afiliado")))</f>
        <v/>
      </c>
      <c r="H18" s="48" t="str">
        <f>+IF(B18="","",+IFERROR(+VLOOKUP($C18,materiales!$B$2:$D$101,2,0),"9999"))</f>
        <v/>
      </c>
      <c r="I18" s="49" t="str">
        <f>+IF($B18="","",+IF(OR($F18="Si",$F18=""),IF(ISERROR(VLOOKUP($B18,padron!#REF!,9,0)),+IF(ISERROR(VLOOKUP($B18,NAfiliado_NFarmacia!$A$2:$J$497,5,0)),"Ingresa Farmacia",VLOOKUP($B18,NAfiliado_NFarmacia!$A$2:$J$497,5,0)),VLOOKUP($B18,padron!#REF!,9,0)),+IF(ISERROR(VLOOKUP($B18,NAfiliado_NFarmacia!$A$2:$J$497,5,0)),"Ingresa Farmacia",VLOOKUP($B18,NAfiliado_NFarmacia!$A$2:$J$497,5,0))))</f>
        <v/>
      </c>
      <c r="J18" s="49" t="str">
        <f>+IF($B18="","",+IF(OR($F18="Si",$F18=""),IF(ISERROR(VLOOKUP($B18,padron!#REF!,10,0)),+IF(ISERROR(VLOOKUP($B18,NAfiliado_NFarmacia!$A$2:$J$497,5,0)),"Ingresa Direccion de Farmacia",VLOOKUP($B18,NAfiliado_NFarmacia!$A$2:$J$497,6,0)),VLOOKUP($B18,padron!#REF!,10,0)),+IF(ISERROR(VLOOKUP($B18,NAfiliado_NFarmacia!$A$2:$J$497,6,0)),"Ingresa Direccion de Farmacia",VLOOKUP($B18,NAfiliado_NFarmacia!$A$2:$J$497,6,0))))</f>
        <v/>
      </c>
      <c r="K18" s="49" t="str">
        <f>+IF($B18="","",+IF(OR($F18="Si",$F18=""),IF(ISERROR(VLOOKUP($B18,padron!#REF!,10,0)),+IF(ISERROR(VLOOKUP($B18,NAfiliado_NFarmacia!$A$2:$J$497,5,0)),"Ingresa Localidad de Farmacia",VLOOKUP($B18,NAfiliado_NFarmacia!$A$2:$J$497,7,0)),VLOOKUP($B18,padron!#REF!,11,0)),+IF(ISERROR(VLOOKUP($B18,NAfiliado_NFarmacia!$A$2:$J$497,7,0)),"Ingresa Localidad de Farmacia",VLOOKUP($B18,NAfiliado_NFarmacia!$A$2:$J$497,7,0))))</f>
        <v/>
      </c>
      <c r="L18" s="48" t="str">
        <f>+IF(B18="","",IF(F18="No","84005541",+IFERROR(+VLOOKUP(inicio!B18,padron!$A$2:$H$2,8,0),"84005541")))</f>
        <v/>
      </c>
      <c r="M18" s="48" t="str">
        <f>+IF(B18="","",+IFERROR(+VLOOKUP(B18,padron!A:C,3,0),"no_cargado"))</f>
        <v/>
      </c>
      <c r="N18" s="48" t="str">
        <f>+IF(C18="","",+IFERROR(+VLOOKUP($C18,materiales!$A$2:$D$5000,4,0),"9999"))</f>
        <v/>
      </c>
      <c r="O18" s="48" t="str">
        <f t="shared" si="0"/>
        <v/>
      </c>
      <c r="P18" s="48" t="str">
        <f t="shared" si="1"/>
        <v/>
      </c>
      <c r="Q18" s="48" t="str">
        <f t="shared" si="2"/>
        <v/>
      </c>
      <c r="R18" s="48" t="str">
        <f t="shared" si="3"/>
        <v/>
      </c>
      <c r="S18" s="48" t="str">
        <f t="shared" si="7"/>
        <v/>
      </c>
      <c r="T18" s="48" t="str">
        <f t="shared" ca="1" si="4"/>
        <v/>
      </c>
      <c r="U18" s="48" t="str">
        <f>+IF(M18="","",IFERROR(+VLOOKUP(C18,materiales!$B$2:$E$1000,4,0),"DSZA"))</f>
        <v/>
      </c>
      <c r="V18" s="48" t="str">
        <f t="shared" si="5"/>
        <v/>
      </c>
      <c r="W18" s="48" t="str">
        <f t="shared" si="8"/>
        <v/>
      </c>
      <c r="X18" s="48" t="str">
        <f t="shared" si="6"/>
        <v/>
      </c>
      <c r="Y18" s="49" t="str">
        <f t="shared" si="9"/>
        <v/>
      </c>
      <c r="Z18" s="49" t="str">
        <f>IF(M18="no_cargado",VLOOKUP(B18,NAfiliado_NFarmacia!A:H,8,0),"")</f>
        <v/>
      </c>
      <c r="AA18" s="50"/>
    </row>
    <row r="19" spans="1:27" x14ac:dyDescent="0.55000000000000004">
      <c r="A19" s="38"/>
      <c r="B19" s="47"/>
      <c r="C19" s="40"/>
      <c r="D19" s="39"/>
      <c r="E19" s="47"/>
      <c r="F19" s="47"/>
      <c r="G19" s="47" t="str">
        <f>+IF($B19="","",+IFERROR(+VLOOKUP(B19,padron!$A$2:$E$2,2,0),+IFERROR(VLOOKUP(B19,NAfiliado_NFarmacia!$A:$J,10,0),"Ingresar Nuevo Afiliado")))</f>
        <v/>
      </c>
      <c r="H19" s="48" t="str">
        <f>+IF(B19="","",+IFERROR(+VLOOKUP($C19,materiales!$B$2:$D$101,2,0),"9999"))</f>
        <v/>
      </c>
      <c r="I19" s="49" t="str">
        <f>+IF($B19="","",+IF(OR($F19="Si",$F19=""),IF(ISERROR(VLOOKUP($B19,padron!#REF!,9,0)),+IF(ISERROR(VLOOKUP($B19,NAfiliado_NFarmacia!$A$2:$J$497,5,0)),"Ingresa Farmacia",VLOOKUP($B19,NAfiliado_NFarmacia!$A$2:$J$497,5,0)),VLOOKUP($B19,padron!#REF!,9,0)),+IF(ISERROR(VLOOKUP($B19,NAfiliado_NFarmacia!$A$2:$J$497,5,0)),"Ingresa Farmacia",VLOOKUP($B19,NAfiliado_NFarmacia!$A$2:$J$497,5,0))))</f>
        <v/>
      </c>
      <c r="J19" s="49" t="str">
        <f>+IF($B19="","",+IF(OR($F19="Si",$F19=""),IF(ISERROR(VLOOKUP($B19,padron!#REF!,10,0)),+IF(ISERROR(VLOOKUP($B19,NAfiliado_NFarmacia!$A$2:$J$497,5,0)),"Ingresa Direccion de Farmacia",VLOOKUP($B19,NAfiliado_NFarmacia!$A$2:$J$497,6,0)),VLOOKUP($B19,padron!#REF!,10,0)),+IF(ISERROR(VLOOKUP($B19,NAfiliado_NFarmacia!$A$2:$J$497,6,0)),"Ingresa Direccion de Farmacia",VLOOKUP($B19,NAfiliado_NFarmacia!$A$2:$J$497,6,0))))</f>
        <v/>
      </c>
      <c r="K19" s="49" t="str">
        <f>+IF($B19="","",+IF(OR($F19="Si",$F19=""),IF(ISERROR(VLOOKUP($B19,padron!#REF!,10,0)),+IF(ISERROR(VLOOKUP($B19,NAfiliado_NFarmacia!$A$2:$J$497,5,0)),"Ingresa Localidad de Farmacia",VLOOKUP($B19,NAfiliado_NFarmacia!$A$2:$J$497,7,0)),VLOOKUP($B19,padron!#REF!,11,0)),+IF(ISERROR(VLOOKUP($B19,NAfiliado_NFarmacia!$A$2:$J$497,7,0)),"Ingresa Localidad de Farmacia",VLOOKUP($B19,NAfiliado_NFarmacia!$A$2:$J$497,7,0))))</f>
        <v/>
      </c>
      <c r="L19" s="48" t="str">
        <f>+IF(B19="","",IF(F19="No","84005541",+IFERROR(+VLOOKUP(inicio!B19,padron!$A$2:$H$2,8,0),"84005541")))</f>
        <v/>
      </c>
      <c r="M19" s="48" t="str">
        <f>+IF(B19="","",+IFERROR(+VLOOKUP(B19,padron!A:C,3,0),"no_cargado"))</f>
        <v/>
      </c>
      <c r="N19" s="48" t="str">
        <f>+IF(C19="","",+IFERROR(+VLOOKUP($C19,materiales!$A$2:$D$5000,4,0),"9999"))</f>
        <v/>
      </c>
      <c r="O19" s="48" t="str">
        <f t="shared" si="0"/>
        <v/>
      </c>
      <c r="P19" s="48" t="str">
        <f t="shared" si="1"/>
        <v/>
      </c>
      <c r="Q19" s="48" t="str">
        <f t="shared" si="2"/>
        <v/>
      </c>
      <c r="R19" s="48" t="str">
        <f t="shared" si="3"/>
        <v/>
      </c>
      <c r="S19" s="48" t="str">
        <f t="shared" si="7"/>
        <v/>
      </c>
      <c r="T19" s="48" t="str">
        <f t="shared" ca="1" si="4"/>
        <v/>
      </c>
      <c r="U19" s="48" t="str">
        <f>+IF(M19="","",IFERROR(+VLOOKUP(C19,materiales!$B$2:$E$1000,4,0),"DSZA"))</f>
        <v/>
      </c>
      <c r="V19" s="48" t="str">
        <f t="shared" si="5"/>
        <v/>
      </c>
      <c r="W19" s="48" t="str">
        <f t="shared" si="8"/>
        <v/>
      </c>
      <c r="X19" s="48" t="str">
        <f t="shared" si="6"/>
        <v/>
      </c>
      <c r="Y19" s="49" t="str">
        <f t="shared" si="9"/>
        <v/>
      </c>
      <c r="Z19" s="49" t="str">
        <f>IF(M19="no_cargado",VLOOKUP(B19,NAfiliado_NFarmacia!A:H,8,0),"")</f>
        <v/>
      </c>
      <c r="AA19" s="50"/>
    </row>
    <row r="20" spans="1:27" x14ac:dyDescent="0.55000000000000004">
      <c r="A20" s="38"/>
      <c r="B20" s="47"/>
      <c r="C20" s="40"/>
      <c r="D20" s="39"/>
      <c r="E20" s="47"/>
      <c r="F20" s="47"/>
      <c r="G20" s="47" t="str">
        <f>+IF($B20="","",+IFERROR(+VLOOKUP(B20,padron!$A$2:$E$2,2,0),+IFERROR(VLOOKUP(B20,NAfiliado_NFarmacia!$A:$J,10,0),"Ingresar Nuevo Afiliado")))</f>
        <v/>
      </c>
      <c r="H20" s="48" t="str">
        <f>+IF(B20="","",+IFERROR(+VLOOKUP($C20,materiales!$B$2:$D$101,2,0),"9999"))</f>
        <v/>
      </c>
      <c r="I20" s="49" t="str">
        <f>+IF($B20="","",+IF(OR($F20="Si",$F20=""),IF(ISERROR(VLOOKUP($B20,padron!#REF!,9,0)),+IF(ISERROR(VLOOKUP($B20,NAfiliado_NFarmacia!$A$2:$J$497,5,0)),"Ingresa Farmacia",VLOOKUP($B20,NAfiliado_NFarmacia!$A$2:$J$497,5,0)),VLOOKUP($B20,padron!#REF!,9,0)),+IF(ISERROR(VLOOKUP($B20,NAfiliado_NFarmacia!$A$2:$J$497,5,0)),"Ingresa Farmacia",VLOOKUP($B20,NAfiliado_NFarmacia!$A$2:$J$497,5,0))))</f>
        <v/>
      </c>
      <c r="J20" s="49" t="str">
        <f>+IF($B20="","",+IF(OR($F20="Si",$F20=""),IF(ISERROR(VLOOKUP($B20,padron!#REF!,10,0)),+IF(ISERROR(VLOOKUP($B20,NAfiliado_NFarmacia!$A$2:$J$497,5,0)),"Ingresa Direccion de Farmacia",VLOOKUP($B20,NAfiliado_NFarmacia!$A$2:$J$497,6,0)),VLOOKUP($B20,padron!#REF!,10,0)),+IF(ISERROR(VLOOKUP($B20,NAfiliado_NFarmacia!$A$2:$J$497,6,0)),"Ingresa Direccion de Farmacia",VLOOKUP($B20,NAfiliado_NFarmacia!$A$2:$J$497,6,0))))</f>
        <v/>
      </c>
      <c r="K20" s="49" t="str">
        <f>+IF($B20="","",+IF(OR($F20="Si",$F20=""),IF(ISERROR(VLOOKUP($B20,padron!#REF!,10,0)),+IF(ISERROR(VLOOKUP($B20,NAfiliado_NFarmacia!$A$2:$J$497,5,0)),"Ingresa Localidad de Farmacia",VLOOKUP($B20,NAfiliado_NFarmacia!$A$2:$J$497,7,0)),VLOOKUP($B20,padron!#REF!,11,0)),+IF(ISERROR(VLOOKUP($B20,NAfiliado_NFarmacia!$A$2:$J$497,7,0)),"Ingresa Localidad de Farmacia",VLOOKUP($B20,NAfiliado_NFarmacia!$A$2:$J$497,7,0))))</f>
        <v/>
      </c>
      <c r="L20" s="48" t="str">
        <f>+IF(B20="","",IF(F20="No","84005541",+IFERROR(+VLOOKUP(inicio!B20,padron!$A$2:$H$2,8,0),"84005541")))</f>
        <v/>
      </c>
      <c r="M20" s="48" t="str">
        <f>+IF(B20="","",+IFERROR(+VLOOKUP(B20,padron!A:C,3,0),"no_cargado"))</f>
        <v/>
      </c>
      <c r="N20" s="48" t="str">
        <f>+IF(C20="","",+IFERROR(+VLOOKUP($C20,materiales!$A$2:$D$5000,4,0),"9999"))</f>
        <v/>
      </c>
      <c r="O20" s="48" t="str">
        <f t="shared" si="0"/>
        <v/>
      </c>
      <c r="P20" s="48" t="str">
        <f t="shared" si="1"/>
        <v/>
      </c>
      <c r="Q20" s="48" t="str">
        <f t="shared" si="2"/>
        <v/>
      </c>
      <c r="R20" s="48" t="str">
        <f t="shared" si="3"/>
        <v/>
      </c>
      <c r="S20" s="48" t="str">
        <f t="shared" si="7"/>
        <v/>
      </c>
      <c r="T20" s="48" t="str">
        <f t="shared" ca="1" si="4"/>
        <v/>
      </c>
      <c r="U20" s="48" t="str">
        <f>+IF(M20="","",IFERROR(+VLOOKUP(C20,materiales!$B$2:$E$1000,4,0),"DSZA"))</f>
        <v/>
      </c>
      <c r="V20" s="48" t="str">
        <f t="shared" si="5"/>
        <v/>
      </c>
      <c r="W20" s="48" t="str">
        <f t="shared" si="8"/>
        <v/>
      </c>
      <c r="X20" s="48" t="str">
        <f t="shared" si="6"/>
        <v/>
      </c>
      <c r="Y20" s="49" t="str">
        <f t="shared" si="9"/>
        <v/>
      </c>
      <c r="Z20" s="49" t="str">
        <f>IF(M20="no_cargado",VLOOKUP(B20,NAfiliado_NFarmacia!A:H,8,0),"")</f>
        <v/>
      </c>
      <c r="AA20" s="50"/>
    </row>
    <row r="21" spans="1:27" x14ac:dyDescent="0.55000000000000004">
      <c r="A21" s="38"/>
      <c r="B21" s="47"/>
      <c r="C21" s="40"/>
      <c r="D21" s="39"/>
      <c r="E21" s="47"/>
      <c r="F21" s="47"/>
      <c r="G21" s="47" t="str">
        <f>+IF($B21="","",+IFERROR(+VLOOKUP(B21,padron!$A$2:$E$2,2,0),+IFERROR(VLOOKUP(B21,NAfiliado_NFarmacia!$A:$J,10,0),"Ingresar Nuevo Afiliado")))</f>
        <v/>
      </c>
      <c r="H21" s="48" t="str">
        <f>+IF(B21="","",+IFERROR(+VLOOKUP($C21,materiales!$B$2:$D$101,2,0),"9999"))</f>
        <v/>
      </c>
      <c r="I21" s="49" t="str">
        <f>+IF($B21="","",+IF(OR($F21="Si",$F21=""),IF(ISERROR(VLOOKUP($B21,padron!#REF!,9,0)),+IF(ISERROR(VLOOKUP($B21,NAfiliado_NFarmacia!$A$2:$J$497,5,0)),"Ingresa Farmacia",VLOOKUP($B21,NAfiliado_NFarmacia!$A$2:$J$497,5,0)),VLOOKUP($B21,padron!#REF!,9,0)),+IF(ISERROR(VLOOKUP($B21,NAfiliado_NFarmacia!$A$2:$J$497,5,0)),"Ingresa Farmacia",VLOOKUP($B21,NAfiliado_NFarmacia!$A$2:$J$497,5,0))))</f>
        <v/>
      </c>
      <c r="J21" s="49" t="str">
        <f>+IF($B21="","",+IF(OR($F21="Si",$F21=""),IF(ISERROR(VLOOKUP($B21,padron!#REF!,10,0)),+IF(ISERROR(VLOOKUP($B21,NAfiliado_NFarmacia!$A$2:$J$497,5,0)),"Ingresa Direccion de Farmacia",VLOOKUP($B21,NAfiliado_NFarmacia!$A$2:$J$497,6,0)),VLOOKUP($B21,padron!#REF!,10,0)),+IF(ISERROR(VLOOKUP($B21,NAfiliado_NFarmacia!$A$2:$J$497,6,0)),"Ingresa Direccion de Farmacia",VLOOKUP($B21,NAfiliado_NFarmacia!$A$2:$J$497,6,0))))</f>
        <v/>
      </c>
      <c r="K21" s="49" t="str">
        <f>+IF($B21="","",+IF(OR($F21="Si",$F21=""),IF(ISERROR(VLOOKUP($B21,padron!#REF!,10,0)),+IF(ISERROR(VLOOKUP($B21,NAfiliado_NFarmacia!$A$2:$J$497,5,0)),"Ingresa Localidad de Farmacia",VLOOKUP($B21,NAfiliado_NFarmacia!$A$2:$J$497,7,0)),VLOOKUP($B21,padron!#REF!,11,0)),+IF(ISERROR(VLOOKUP($B21,NAfiliado_NFarmacia!$A$2:$J$497,7,0)),"Ingresa Localidad de Farmacia",VLOOKUP($B21,NAfiliado_NFarmacia!$A$2:$J$497,7,0))))</f>
        <v/>
      </c>
      <c r="L21" s="48" t="str">
        <f>+IF(B21="","",IF(F21="No","84005541",+IFERROR(+VLOOKUP(inicio!B21,padron!$A$2:$H$2,8,0),"84005541")))</f>
        <v/>
      </c>
      <c r="M21" s="48" t="str">
        <f>+IF(B21="","",+IFERROR(+VLOOKUP(B21,padron!A:C,3,0),"no_cargado"))</f>
        <v/>
      </c>
      <c r="N21" s="48" t="str">
        <f>+IF(C21="","",+IFERROR(+VLOOKUP($C21,materiales!$A$2:$D$5000,4,0),"9999"))</f>
        <v/>
      </c>
      <c r="O21" s="48" t="str">
        <f t="shared" si="0"/>
        <v/>
      </c>
      <c r="P21" s="48" t="str">
        <f t="shared" si="1"/>
        <v/>
      </c>
      <c r="Q21" s="48" t="str">
        <f t="shared" si="2"/>
        <v/>
      </c>
      <c r="R21" s="48" t="str">
        <f t="shared" si="3"/>
        <v/>
      </c>
      <c r="S21" s="48" t="str">
        <f t="shared" si="7"/>
        <v/>
      </c>
      <c r="T21" s="48" t="str">
        <f t="shared" ca="1" si="4"/>
        <v/>
      </c>
      <c r="U21" s="48" t="str">
        <f>+IF(M21="","",IFERROR(+VLOOKUP(C21,materiales!$B$2:$E$1000,4,0),"DSZA"))</f>
        <v/>
      </c>
      <c r="V21" s="48" t="str">
        <f t="shared" si="5"/>
        <v/>
      </c>
      <c r="W21" s="48" t="str">
        <f t="shared" si="8"/>
        <v/>
      </c>
      <c r="X21" s="48" t="str">
        <f t="shared" si="6"/>
        <v/>
      </c>
      <c r="Y21" s="49" t="str">
        <f t="shared" si="9"/>
        <v/>
      </c>
      <c r="Z21" s="49" t="str">
        <f>IF(M21="no_cargado",VLOOKUP(B21,NAfiliado_NFarmacia!A:H,8,0),"")</f>
        <v/>
      </c>
      <c r="AA21" s="50"/>
    </row>
    <row r="22" spans="1:27" x14ac:dyDescent="0.55000000000000004">
      <c r="A22" s="38"/>
      <c r="B22" s="47"/>
      <c r="C22" s="40"/>
      <c r="D22" s="39"/>
      <c r="E22" s="47"/>
      <c r="F22" s="47"/>
      <c r="G22" s="47" t="str">
        <f>+IF($B22="","",+IFERROR(+VLOOKUP(B22,padron!$A$2:$E$2,2,0),+IFERROR(VLOOKUP(B22,NAfiliado_NFarmacia!$A:$J,10,0),"Ingresar Nuevo Afiliado")))</f>
        <v/>
      </c>
      <c r="H22" s="48" t="str">
        <f>+IF(B22="","",+IFERROR(+VLOOKUP($C22,materiales!$B$2:$D$101,2,0),"9999"))</f>
        <v/>
      </c>
      <c r="I22" s="49" t="str">
        <f>+IF($B22="","",+IF(OR($F22="Si",$F22=""),IF(ISERROR(VLOOKUP($B22,padron!#REF!,9,0)),+IF(ISERROR(VLOOKUP($B22,NAfiliado_NFarmacia!$A$2:$J$497,5,0)),"Ingresa Farmacia",VLOOKUP($B22,NAfiliado_NFarmacia!$A$2:$J$497,5,0)),VLOOKUP($B22,padron!#REF!,9,0)),+IF(ISERROR(VLOOKUP($B22,NAfiliado_NFarmacia!$A$2:$J$497,5,0)),"Ingresa Farmacia",VLOOKUP($B22,NAfiliado_NFarmacia!$A$2:$J$497,5,0))))</f>
        <v/>
      </c>
      <c r="J22" s="49" t="str">
        <f>+IF($B22="","",+IF(OR($F22="Si",$F22=""),IF(ISERROR(VLOOKUP($B22,padron!#REF!,10,0)),+IF(ISERROR(VLOOKUP($B22,NAfiliado_NFarmacia!$A$2:$J$497,5,0)),"Ingresa Direccion de Farmacia",VLOOKUP($B22,NAfiliado_NFarmacia!$A$2:$J$497,6,0)),VLOOKUP($B22,padron!#REF!,10,0)),+IF(ISERROR(VLOOKUP($B22,NAfiliado_NFarmacia!$A$2:$J$497,6,0)),"Ingresa Direccion de Farmacia",VLOOKUP($B22,NAfiliado_NFarmacia!$A$2:$J$497,6,0))))</f>
        <v/>
      </c>
      <c r="K22" s="49" t="str">
        <f>+IF($B22="","",+IF(OR($F22="Si",$F22=""),IF(ISERROR(VLOOKUP($B22,padron!#REF!,10,0)),+IF(ISERROR(VLOOKUP($B22,NAfiliado_NFarmacia!$A$2:$J$497,5,0)),"Ingresa Localidad de Farmacia",VLOOKUP($B22,NAfiliado_NFarmacia!$A$2:$J$497,7,0)),VLOOKUP($B22,padron!#REF!,11,0)),+IF(ISERROR(VLOOKUP($B22,NAfiliado_NFarmacia!$A$2:$J$497,7,0)),"Ingresa Localidad de Farmacia",VLOOKUP($B22,NAfiliado_NFarmacia!$A$2:$J$497,7,0))))</f>
        <v/>
      </c>
      <c r="L22" s="48" t="str">
        <f>+IF(B22="","",IF(F22="No","84005541",+IFERROR(+VLOOKUP(inicio!B22,padron!$A$2:$H$2,8,0),"84005541")))</f>
        <v/>
      </c>
      <c r="M22" s="48" t="str">
        <f>+IF(B22="","",+IFERROR(+VLOOKUP(B22,padron!A:C,3,0),"no_cargado"))</f>
        <v/>
      </c>
      <c r="N22" s="48" t="str">
        <f>+IF(C22="","",+IFERROR(+VLOOKUP($C22,materiales!$A$2:$D$5000,4,0),"9999"))</f>
        <v/>
      </c>
      <c r="O22" s="48" t="str">
        <f t="shared" si="0"/>
        <v/>
      </c>
      <c r="P22" s="48" t="str">
        <f t="shared" si="1"/>
        <v/>
      </c>
      <c r="Q22" s="48" t="str">
        <f t="shared" si="2"/>
        <v/>
      </c>
      <c r="R22" s="48" t="str">
        <f t="shared" si="3"/>
        <v/>
      </c>
      <c r="S22" s="48" t="str">
        <f t="shared" si="7"/>
        <v/>
      </c>
      <c r="T22" s="48" t="str">
        <f t="shared" ca="1" si="4"/>
        <v/>
      </c>
      <c r="U22" s="48" t="str">
        <f>+IF(M22="","",IFERROR(+VLOOKUP(C22,materiales!$B$2:$E$1000,4,0),"DSZA"))</f>
        <v/>
      </c>
      <c r="V22" s="48" t="str">
        <f t="shared" si="5"/>
        <v/>
      </c>
      <c r="W22" s="48" t="str">
        <f t="shared" si="8"/>
        <v/>
      </c>
      <c r="X22" s="48" t="str">
        <f t="shared" si="6"/>
        <v/>
      </c>
      <c r="Y22" s="49" t="str">
        <f t="shared" si="9"/>
        <v/>
      </c>
      <c r="Z22" s="49" t="str">
        <f>IF(M22="no_cargado",VLOOKUP(B22,NAfiliado_NFarmacia!A:H,8,0),"")</f>
        <v/>
      </c>
      <c r="AA22" s="50"/>
    </row>
    <row r="23" spans="1:27" x14ac:dyDescent="0.55000000000000004">
      <c r="A23" s="38"/>
      <c r="B23" s="47"/>
      <c r="C23" s="40"/>
      <c r="D23" s="39"/>
      <c r="E23" s="47"/>
      <c r="F23" s="47"/>
      <c r="G23" s="47" t="str">
        <f>+IF($B23="","",+IFERROR(+VLOOKUP(B23,padron!$A$2:$E$2,2,0),+IFERROR(VLOOKUP(B23,NAfiliado_NFarmacia!$A:$J,10,0),"Ingresar Nuevo Afiliado")))</f>
        <v/>
      </c>
      <c r="H23" s="48" t="str">
        <f>+IF(B23="","",+IFERROR(+VLOOKUP($C23,materiales!$B$2:$D$101,2,0),"9999"))</f>
        <v/>
      </c>
      <c r="I23" s="49" t="str">
        <f>+IF($B23="","",+IF(OR($F23="Si",$F23=""),IF(ISERROR(VLOOKUP($B23,padron!#REF!,9,0)),+IF(ISERROR(VLOOKUP($B23,NAfiliado_NFarmacia!$A$2:$J$497,5,0)),"Ingresa Farmacia",VLOOKUP($B23,NAfiliado_NFarmacia!$A$2:$J$497,5,0)),VLOOKUP($B23,padron!#REF!,9,0)),+IF(ISERROR(VLOOKUP($B23,NAfiliado_NFarmacia!$A$2:$J$497,5,0)),"Ingresa Farmacia",VLOOKUP($B23,NAfiliado_NFarmacia!$A$2:$J$497,5,0))))</f>
        <v/>
      </c>
      <c r="J23" s="49" t="str">
        <f>+IF($B23="","",+IF(OR($F23="Si",$F23=""),IF(ISERROR(VLOOKUP($B23,padron!#REF!,10,0)),+IF(ISERROR(VLOOKUP($B23,NAfiliado_NFarmacia!$A$2:$J$497,5,0)),"Ingresa Direccion de Farmacia",VLOOKUP($B23,NAfiliado_NFarmacia!$A$2:$J$497,6,0)),VLOOKUP($B23,padron!#REF!,10,0)),+IF(ISERROR(VLOOKUP($B23,NAfiliado_NFarmacia!$A$2:$J$497,6,0)),"Ingresa Direccion de Farmacia",VLOOKUP($B23,NAfiliado_NFarmacia!$A$2:$J$497,6,0))))</f>
        <v/>
      </c>
      <c r="K23" s="49" t="str">
        <f>+IF($B23="","",+IF(OR($F23="Si",$F23=""),IF(ISERROR(VLOOKUP($B23,padron!#REF!,10,0)),+IF(ISERROR(VLOOKUP($B23,NAfiliado_NFarmacia!$A$2:$J$497,5,0)),"Ingresa Localidad de Farmacia",VLOOKUP($B23,NAfiliado_NFarmacia!$A$2:$J$497,7,0)),VLOOKUP($B23,padron!#REF!,11,0)),+IF(ISERROR(VLOOKUP($B23,NAfiliado_NFarmacia!$A$2:$J$497,7,0)),"Ingresa Localidad de Farmacia",VLOOKUP($B23,NAfiliado_NFarmacia!$A$2:$J$497,7,0))))</f>
        <v/>
      </c>
      <c r="L23" s="48" t="str">
        <f>+IF(B23="","",IF(F23="No","84005541",+IFERROR(+VLOOKUP(inicio!B23,padron!$A$2:$H$2,8,0),"84005541")))</f>
        <v/>
      </c>
      <c r="M23" s="48" t="str">
        <f>+IF(B23="","",+IFERROR(+VLOOKUP(B23,padron!A:C,3,0),"no_cargado"))</f>
        <v/>
      </c>
      <c r="N23" s="48" t="str">
        <f>+IF(C23="","",+IFERROR(+VLOOKUP($C23,materiales!$A$2:$D$5000,4,0),"9999"))</f>
        <v/>
      </c>
      <c r="O23" s="48" t="str">
        <f t="shared" si="0"/>
        <v/>
      </c>
      <c r="P23" s="48" t="str">
        <f t="shared" si="1"/>
        <v/>
      </c>
      <c r="Q23" s="48" t="str">
        <f t="shared" si="2"/>
        <v/>
      </c>
      <c r="R23" s="48" t="str">
        <f t="shared" si="3"/>
        <v/>
      </c>
      <c r="S23" s="48" t="str">
        <f t="shared" si="7"/>
        <v/>
      </c>
      <c r="T23" s="48" t="str">
        <f t="shared" ca="1" si="4"/>
        <v/>
      </c>
      <c r="U23" s="48" t="str">
        <f>+IF(M23="","",IFERROR(+VLOOKUP(C23,materiales!$B$2:$E$1000,4,0),"DSZA"))</f>
        <v/>
      </c>
      <c r="V23" s="48" t="str">
        <f t="shared" si="5"/>
        <v/>
      </c>
      <c r="W23" s="48" t="str">
        <f t="shared" si="8"/>
        <v/>
      </c>
      <c r="X23" s="48" t="str">
        <f t="shared" si="6"/>
        <v/>
      </c>
      <c r="Y23" s="49" t="str">
        <f t="shared" si="9"/>
        <v/>
      </c>
      <c r="Z23" s="49" t="str">
        <f>IF(M23="no_cargado",VLOOKUP(B23,NAfiliado_NFarmacia!A:H,8,0),"")</f>
        <v/>
      </c>
      <c r="AA23" s="50"/>
    </row>
    <row r="24" spans="1:27" x14ac:dyDescent="0.55000000000000004">
      <c r="A24" s="38"/>
      <c r="B24" s="47"/>
      <c r="C24" s="40"/>
      <c r="D24" s="39"/>
      <c r="E24" s="47"/>
      <c r="F24" s="47"/>
      <c r="G24" s="47" t="str">
        <f>+IF($B24="","",+IFERROR(+VLOOKUP(B24,padron!$A$2:$E$2,2,0),+IFERROR(VLOOKUP(B24,NAfiliado_NFarmacia!$A:$J,10,0),"Ingresar Nuevo Afiliado")))</f>
        <v/>
      </c>
      <c r="H24" s="48" t="str">
        <f>+IF(B24="","",+IFERROR(+VLOOKUP($C24,materiales!$B$2:$D$101,2,0),"9999"))</f>
        <v/>
      </c>
      <c r="I24" s="49" t="str">
        <f>+IF($B24="","",+IF(OR($F24="Si",$F24=""),IF(ISERROR(VLOOKUP($B24,padron!#REF!,9,0)),+IF(ISERROR(VLOOKUP($B24,NAfiliado_NFarmacia!$A$2:$J$497,5,0)),"Ingresa Farmacia",VLOOKUP($B24,NAfiliado_NFarmacia!$A$2:$J$497,5,0)),VLOOKUP($B24,padron!#REF!,9,0)),+IF(ISERROR(VLOOKUP($B24,NAfiliado_NFarmacia!$A$2:$J$497,5,0)),"Ingresa Farmacia",VLOOKUP($B24,NAfiliado_NFarmacia!$A$2:$J$497,5,0))))</f>
        <v/>
      </c>
      <c r="J24" s="49" t="str">
        <f>+IF($B24="","",+IF(OR($F24="Si",$F24=""),IF(ISERROR(VLOOKUP($B24,padron!#REF!,10,0)),+IF(ISERROR(VLOOKUP($B24,NAfiliado_NFarmacia!$A$2:$J$497,5,0)),"Ingresa Direccion de Farmacia",VLOOKUP($B24,NAfiliado_NFarmacia!$A$2:$J$497,6,0)),VLOOKUP($B24,padron!#REF!,10,0)),+IF(ISERROR(VLOOKUP($B24,NAfiliado_NFarmacia!$A$2:$J$497,6,0)),"Ingresa Direccion de Farmacia",VLOOKUP($B24,NAfiliado_NFarmacia!$A$2:$J$497,6,0))))</f>
        <v/>
      </c>
      <c r="K24" s="49" t="str">
        <f>+IF($B24="","",+IF(OR($F24="Si",$F24=""),IF(ISERROR(VLOOKUP($B24,padron!#REF!,10,0)),+IF(ISERROR(VLOOKUP($B24,NAfiliado_NFarmacia!$A$2:$J$497,5,0)),"Ingresa Localidad de Farmacia",VLOOKUP($B24,NAfiliado_NFarmacia!$A$2:$J$497,7,0)),VLOOKUP($B24,padron!#REF!,11,0)),+IF(ISERROR(VLOOKUP($B24,NAfiliado_NFarmacia!$A$2:$J$497,7,0)),"Ingresa Localidad de Farmacia",VLOOKUP($B24,NAfiliado_NFarmacia!$A$2:$J$497,7,0))))</f>
        <v/>
      </c>
      <c r="L24" s="48" t="str">
        <f>+IF(B24="","",IF(F24="No","84005541",+IFERROR(+VLOOKUP(inicio!B24,padron!$A$2:$H$2,8,0),"84005541")))</f>
        <v/>
      </c>
      <c r="M24" s="48" t="str">
        <f>+IF(B24="","",+IFERROR(+VLOOKUP(B24,padron!A:C,3,0),"no_cargado"))</f>
        <v/>
      </c>
      <c r="N24" s="48" t="str">
        <f>+IF(C24="","",+IFERROR(+VLOOKUP($C24,materiales!$A$2:$D$5000,4,0),"9999"))</f>
        <v/>
      </c>
      <c r="O24" s="48" t="str">
        <f t="shared" si="0"/>
        <v/>
      </c>
      <c r="P24" s="48" t="str">
        <f t="shared" si="1"/>
        <v/>
      </c>
      <c r="Q24" s="48" t="str">
        <f t="shared" si="2"/>
        <v/>
      </c>
      <c r="R24" s="48" t="str">
        <f t="shared" si="3"/>
        <v/>
      </c>
      <c r="S24" s="48" t="str">
        <f t="shared" si="7"/>
        <v/>
      </c>
      <c r="T24" s="48" t="str">
        <f t="shared" ca="1" si="4"/>
        <v/>
      </c>
      <c r="U24" s="48" t="str">
        <f>+IF(M24="","",IFERROR(+VLOOKUP(C24,materiales!$B$2:$E$1000,4,0),"DSZA"))</f>
        <v/>
      </c>
      <c r="V24" s="48" t="str">
        <f t="shared" si="5"/>
        <v/>
      </c>
      <c r="W24" s="48" t="str">
        <f t="shared" si="8"/>
        <v/>
      </c>
      <c r="X24" s="48" t="str">
        <f t="shared" si="6"/>
        <v/>
      </c>
      <c r="Y24" s="49" t="str">
        <f t="shared" si="9"/>
        <v/>
      </c>
      <c r="Z24" s="49" t="str">
        <f>IF(M24="no_cargado",VLOOKUP(B24,NAfiliado_NFarmacia!A:H,8,0),"")</f>
        <v/>
      </c>
      <c r="AA24" s="50"/>
    </row>
    <row r="25" spans="1:27" x14ac:dyDescent="0.55000000000000004">
      <c r="A25" s="38"/>
      <c r="B25" s="47"/>
      <c r="C25" s="40"/>
      <c r="D25" s="39"/>
      <c r="E25" s="47"/>
      <c r="F25" s="47"/>
      <c r="G25" s="47" t="str">
        <f>+IF($B25="","",+IFERROR(+VLOOKUP(B25,padron!$A$2:$E$2,2,0),+IFERROR(VLOOKUP(B25,NAfiliado_NFarmacia!$A:$J,10,0),"Ingresar Nuevo Afiliado")))</f>
        <v/>
      </c>
      <c r="H25" s="48" t="str">
        <f>+IF(B25="","",+IFERROR(+VLOOKUP($C25,materiales!$B$2:$D$101,2,0),"9999"))</f>
        <v/>
      </c>
      <c r="I25" s="49" t="str">
        <f>+IF($B25="","",+IF(OR($F25="Si",$F25=""),IF(ISERROR(VLOOKUP($B25,padron!#REF!,9,0)),+IF(ISERROR(VLOOKUP($B25,NAfiliado_NFarmacia!$A$2:$J$497,5,0)),"Ingresa Farmacia",VLOOKUP($B25,NAfiliado_NFarmacia!$A$2:$J$497,5,0)),VLOOKUP($B25,padron!#REF!,9,0)),+IF(ISERROR(VLOOKUP($B25,NAfiliado_NFarmacia!$A$2:$J$497,5,0)),"Ingresa Farmacia",VLOOKUP($B25,NAfiliado_NFarmacia!$A$2:$J$497,5,0))))</f>
        <v/>
      </c>
      <c r="J25" s="49" t="str">
        <f>+IF($B25="","",+IF(OR($F25="Si",$F25=""),IF(ISERROR(VLOOKUP($B25,padron!#REF!,10,0)),+IF(ISERROR(VLOOKUP($B25,NAfiliado_NFarmacia!$A$2:$J$497,5,0)),"Ingresa Direccion de Farmacia",VLOOKUP($B25,NAfiliado_NFarmacia!$A$2:$J$497,6,0)),VLOOKUP($B25,padron!#REF!,10,0)),+IF(ISERROR(VLOOKUP($B25,NAfiliado_NFarmacia!$A$2:$J$497,6,0)),"Ingresa Direccion de Farmacia",VLOOKUP($B25,NAfiliado_NFarmacia!$A$2:$J$497,6,0))))</f>
        <v/>
      </c>
      <c r="K25" s="49" t="str">
        <f>+IF($B25="","",+IF(OR($F25="Si",$F25=""),IF(ISERROR(VLOOKUP($B25,padron!#REF!,10,0)),+IF(ISERROR(VLOOKUP($B25,NAfiliado_NFarmacia!$A$2:$J$497,5,0)),"Ingresa Localidad de Farmacia",VLOOKUP($B25,NAfiliado_NFarmacia!$A$2:$J$497,7,0)),VLOOKUP($B25,padron!#REF!,11,0)),+IF(ISERROR(VLOOKUP($B25,NAfiliado_NFarmacia!$A$2:$J$497,7,0)),"Ingresa Localidad de Farmacia",VLOOKUP($B25,NAfiliado_NFarmacia!$A$2:$J$497,7,0))))</f>
        <v/>
      </c>
      <c r="L25" s="48" t="str">
        <f>+IF(B25="","",IF(F25="No","84005541",+IFERROR(+VLOOKUP(inicio!B25,padron!$A$2:$H$2,8,0),"84005541")))</f>
        <v/>
      </c>
      <c r="M25" s="48" t="str">
        <f>+IF(B25="","",+IFERROR(+VLOOKUP(B25,padron!A:C,3,0),"no_cargado"))</f>
        <v/>
      </c>
      <c r="N25" s="48" t="str">
        <f>+IF(C25="","",+IFERROR(+VLOOKUP($C25,materiales!$A$2:$D$5000,4,0),"9999"))</f>
        <v/>
      </c>
      <c r="O25" s="48" t="str">
        <f t="shared" si="0"/>
        <v/>
      </c>
      <c r="P25" s="48" t="str">
        <f t="shared" si="1"/>
        <v/>
      </c>
      <c r="Q25" s="48" t="str">
        <f t="shared" si="2"/>
        <v/>
      </c>
      <c r="R25" s="48" t="str">
        <f t="shared" si="3"/>
        <v/>
      </c>
      <c r="S25" s="48" t="str">
        <f t="shared" si="7"/>
        <v/>
      </c>
      <c r="T25" s="48" t="str">
        <f t="shared" ca="1" si="4"/>
        <v/>
      </c>
      <c r="U25" s="48" t="str">
        <f>+IF(M25="","",IFERROR(+VLOOKUP(C25,materiales!$B$2:$E$1000,4,0),"DSZA"))</f>
        <v/>
      </c>
      <c r="V25" s="48" t="str">
        <f t="shared" si="5"/>
        <v/>
      </c>
      <c r="W25" s="48" t="str">
        <f t="shared" si="8"/>
        <v/>
      </c>
      <c r="X25" s="48" t="str">
        <f t="shared" si="6"/>
        <v/>
      </c>
      <c r="Y25" s="49" t="str">
        <f t="shared" si="9"/>
        <v/>
      </c>
      <c r="Z25" s="49" t="str">
        <f>IF(M25="no_cargado",VLOOKUP(B25,NAfiliado_NFarmacia!A:H,8,0),"")</f>
        <v/>
      </c>
      <c r="AA25" s="50"/>
    </row>
    <row r="26" spans="1:27" x14ac:dyDescent="0.55000000000000004">
      <c r="A26" s="38"/>
      <c r="B26" s="47"/>
      <c r="C26" s="40"/>
      <c r="D26" s="39"/>
      <c r="E26" s="47"/>
      <c r="F26" s="47"/>
      <c r="G26" s="47" t="str">
        <f>+IF($B26="","",+IFERROR(+VLOOKUP(B26,padron!$A$2:$E$2,2,0),+IFERROR(VLOOKUP(B26,NAfiliado_NFarmacia!$A:$J,10,0),"Ingresar Nuevo Afiliado")))</f>
        <v/>
      </c>
      <c r="H26" s="48" t="str">
        <f>+IF(B26="","",+IFERROR(+VLOOKUP($C26,materiales!$B$2:$D$101,2,0),"9999"))</f>
        <v/>
      </c>
      <c r="I26" s="49" t="str">
        <f>+IF($B26="","",+IF(OR($F26="Si",$F26=""),IF(ISERROR(VLOOKUP($B26,padron!#REF!,9,0)),+IF(ISERROR(VLOOKUP($B26,NAfiliado_NFarmacia!$A$2:$J$497,5,0)),"Ingresa Farmacia",VLOOKUP($B26,NAfiliado_NFarmacia!$A$2:$J$497,5,0)),VLOOKUP($B26,padron!#REF!,9,0)),+IF(ISERROR(VLOOKUP($B26,NAfiliado_NFarmacia!$A$2:$J$497,5,0)),"Ingresa Farmacia",VLOOKUP($B26,NAfiliado_NFarmacia!$A$2:$J$497,5,0))))</f>
        <v/>
      </c>
      <c r="J26" s="49" t="str">
        <f>+IF($B26="","",+IF(OR($F26="Si",$F26=""),IF(ISERROR(VLOOKUP($B26,padron!#REF!,10,0)),+IF(ISERROR(VLOOKUP($B26,NAfiliado_NFarmacia!$A$2:$J$497,5,0)),"Ingresa Direccion de Farmacia",VLOOKUP($B26,NAfiliado_NFarmacia!$A$2:$J$497,6,0)),VLOOKUP($B26,padron!#REF!,10,0)),+IF(ISERROR(VLOOKUP($B26,NAfiliado_NFarmacia!$A$2:$J$497,6,0)),"Ingresa Direccion de Farmacia",VLOOKUP($B26,NAfiliado_NFarmacia!$A$2:$J$497,6,0))))</f>
        <v/>
      </c>
      <c r="K26" s="49" t="str">
        <f>+IF($B26="","",+IF(OR($F26="Si",$F26=""),IF(ISERROR(VLOOKUP($B26,padron!#REF!,10,0)),+IF(ISERROR(VLOOKUP($B26,NAfiliado_NFarmacia!$A$2:$J$497,5,0)),"Ingresa Localidad de Farmacia",VLOOKUP($B26,NAfiliado_NFarmacia!$A$2:$J$497,7,0)),VLOOKUP($B26,padron!#REF!,11,0)),+IF(ISERROR(VLOOKUP($B26,NAfiliado_NFarmacia!$A$2:$J$497,7,0)),"Ingresa Localidad de Farmacia",VLOOKUP($B26,NAfiliado_NFarmacia!$A$2:$J$497,7,0))))</f>
        <v/>
      </c>
      <c r="L26" s="48" t="str">
        <f>+IF(B26="","",IF(F26="No","84005541",+IFERROR(+VLOOKUP(inicio!B26,padron!$A$2:$H$2,8,0),"84005541")))</f>
        <v/>
      </c>
      <c r="M26" s="48" t="str">
        <f>+IF(B26="","",+IFERROR(+VLOOKUP(B26,padron!A:C,3,0),"no_cargado"))</f>
        <v/>
      </c>
      <c r="N26" s="48" t="str">
        <f>+IF(C26="","",+IFERROR(+VLOOKUP($C26,materiales!$A$2:$D$5000,4,0),"9999"))</f>
        <v/>
      </c>
      <c r="O26" s="48" t="str">
        <f t="shared" si="0"/>
        <v/>
      </c>
      <c r="P26" s="48" t="str">
        <f t="shared" si="1"/>
        <v/>
      </c>
      <c r="Q26" s="48" t="str">
        <f t="shared" si="2"/>
        <v/>
      </c>
      <c r="R26" s="48" t="str">
        <f t="shared" si="3"/>
        <v/>
      </c>
      <c r="S26" s="48" t="str">
        <f t="shared" si="7"/>
        <v/>
      </c>
      <c r="T26" s="48" t="str">
        <f t="shared" ca="1" si="4"/>
        <v/>
      </c>
      <c r="U26" s="48" t="str">
        <f>+IF(M26="","",IFERROR(+VLOOKUP(C26,materiales!$B$2:$E$1000,4,0),"DSZA"))</f>
        <v/>
      </c>
      <c r="V26" s="48" t="str">
        <f t="shared" si="5"/>
        <v/>
      </c>
      <c r="W26" s="48" t="str">
        <f t="shared" si="8"/>
        <v/>
      </c>
      <c r="X26" s="48" t="str">
        <f t="shared" si="6"/>
        <v/>
      </c>
      <c r="Y26" s="49" t="str">
        <f t="shared" si="9"/>
        <v/>
      </c>
      <c r="Z26" s="49" t="str">
        <f>IF(M26="no_cargado",VLOOKUP(B26,NAfiliado_NFarmacia!A:H,8,0),"")</f>
        <v/>
      </c>
      <c r="AA26" s="50"/>
    </row>
    <row r="27" spans="1:27" x14ac:dyDescent="0.55000000000000004">
      <c r="A27" s="38"/>
      <c r="B27" s="47"/>
      <c r="C27" s="40"/>
      <c r="D27" s="39"/>
      <c r="E27" s="47"/>
      <c r="F27" s="47"/>
      <c r="G27" s="47" t="str">
        <f>+IF($B27="","",+IFERROR(+VLOOKUP(B27,padron!$A$2:$E$2,2,0),+IFERROR(VLOOKUP(B27,NAfiliado_NFarmacia!$A:$J,10,0),"Ingresar Nuevo Afiliado")))</f>
        <v/>
      </c>
      <c r="H27" s="48" t="str">
        <f>+IF(B27="","",+IFERROR(+VLOOKUP($C27,materiales!$B$2:$D$101,2,0),"9999"))</f>
        <v/>
      </c>
      <c r="I27" s="49" t="str">
        <f>+IF($B27="","",+IF(OR($F27="Si",$F27=""),IF(ISERROR(VLOOKUP($B27,padron!#REF!,9,0)),+IF(ISERROR(VLOOKUP($B27,NAfiliado_NFarmacia!$A$2:$J$497,5,0)),"Ingresa Farmacia",VLOOKUP($B27,NAfiliado_NFarmacia!$A$2:$J$497,5,0)),VLOOKUP($B27,padron!#REF!,9,0)),+IF(ISERROR(VLOOKUP($B27,NAfiliado_NFarmacia!$A$2:$J$497,5,0)),"Ingresa Farmacia",VLOOKUP($B27,NAfiliado_NFarmacia!$A$2:$J$497,5,0))))</f>
        <v/>
      </c>
      <c r="J27" s="49" t="str">
        <f>+IF($B27="","",+IF(OR($F27="Si",$F27=""),IF(ISERROR(VLOOKUP($B27,padron!#REF!,10,0)),+IF(ISERROR(VLOOKUP($B27,NAfiliado_NFarmacia!$A$2:$J$497,5,0)),"Ingresa Direccion de Farmacia",VLOOKUP($B27,NAfiliado_NFarmacia!$A$2:$J$497,6,0)),VLOOKUP($B27,padron!#REF!,10,0)),+IF(ISERROR(VLOOKUP($B27,NAfiliado_NFarmacia!$A$2:$J$497,6,0)),"Ingresa Direccion de Farmacia",VLOOKUP($B27,NAfiliado_NFarmacia!$A$2:$J$497,6,0))))</f>
        <v/>
      </c>
      <c r="K27" s="49" t="str">
        <f>+IF($B27="","",+IF(OR($F27="Si",$F27=""),IF(ISERROR(VLOOKUP($B27,padron!#REF!,10,0)),+IF(ISERROR(VLOOKUP($B27,NAfiliado_NFarmacia!$A$2:$J$497,5,0)),"Ingresa Localidad de Farmacia",VLOOKUP($B27,NAfiliado_NFarmacia!$A$2:$J$497,7,0)),VLOOKUP($B27,padron!#REF!,11,0)),+IF(ISERROR(VLOOKUP($B27,NAfiliado_NFarmacia!$A$2:$J$497,7,0)),"Ingresa Localidad de Farmacia",VLOOKUP($B27,NAfiliado_NFarmacia!$A$2:$J$497,7,0))))</f>
        <v/>
      </c>
      <c r="L27" s="48" t="str">
        <f>+IF(B27="","",IF(F27="No","84005541",+IFERROR(+VLOOKUP(inicio!B27,padron!$A$2:$H$2,8,0),"84005541")))</f>
        <v/>
      </c>
      <c r="M27" s="48" t="str">
        <f>+IF(B27="","",+IFERROR(+VLOOKUP(B27,padron!A:C,3,0),"no_cargado"))</f>
        <v/>
      </c>
      <c r="N27" s="48" t="str">
        <f>+IF(C27="","",+IFERROR(+VLOOKUP($C27,materiales!$A$2:$D$5000,4,0),"9999"))</f>
        <v/>
      </c>
      <c r="O27" s="48" t="str">
        <f t="shared" si="0"/>
        <v/>
      </c>
      <c r="P27" s="48" t="str">
        <f t="shared" si="1"/>
        <v/>
      </c>
      <c r="Q27" s="48" t="str">
        <f t="shared" si="2"/>
        <v/>
      </c>
      <c r="R27" s="48" t="str">
        <f t="shared" si="3"/>
        <v/>
      </c>
      <c r="S27" s="48" t="str">
        <f t="shared" si="7"/>
        <v/>
      </c>
      <c r="T27" s="48" t="str">
        <f t="shared" ca="1" si="4"/>
        <v/>
      </c>
      <c r="U27" s="48" t="str">
        <f>+IF(M27="","",IFERROR(+VLOOKUP(C27,materiales!$B$2:$E$1000,4,0),"DSZA"))</f>
        <v/>
      </c>
      <c r="V27" s="48" t="str">
        <f t="shared" si="5"/>
        <v/>
      </c>
      <c r="W27" s="48" t="str">
        <f t="shared" si="8"/>
        <v/>
      </c>
      <c r="X27" s="48" t="str">
        <f t="shared" si="6"/>
        <v/>
      </c>
      <c r="Y27" s="49" t="str">
        <f t="shared" si="9"/>
        <v/>
      </c>
      <c r="Z27" s="49" t="str">
        <f>IF(M27="no_cargado",VLOOKUP(B27,NAfiliado_NFarmacia!A:H,8,0),"")</f>
        <v/>
      </c>
      <c r="AA27" s="50"/>
    </row>
    <row r="28" spans="1:27" x14ac:dyDescent="0.55000000000000004">
      <c r="A28" s="38"/>
      <c r="D28" s="41"/>
      <c r="G28" s="47" t="str">
        <f>+IF($B28="","",+IFERROR(+VLOOKUP(B28,padron!$A$2:$E$2,2,0),+IFERROR(VLOOKUP(B28,NAfiliado_NFarmacia!$A:$J,10,0),"Ingresar Nuevo Afiliado")))</f>
        <v/>
      </c>
      <c r="H28" s="48" t="str">
        <f>+IF(B28="","",+IFERROR(+VLOOKUP($C28,materiales!$B$2:$D$101,2,0),"9999"))</f>
        <v/>
      </c>
      <c r="I28" s="49" t="str">
        <f>+IF($B28="","",+IF(OR($F28="Si",$F28=""),IF(ISERROR(VLOOKUP($B28,padron!#REF!,9,0)),+IF(ISERROR(VLOOKUP($B28,NAfiliado_NFarmacia!$A$2:$J$497,5,0)),"Ingresa Farmacia",VLOOKUP($B28,NAfiliado_NFarmacia!$A$2:$J$497,5,0)),VLOOKUP($B28,padron!#REF!,9,0)),+IF(ISERROR(VLOOKUP($B28,NAfiliado_NFarmacia!$A$2:$J$497,5,0)),"Ingresa Farmacia",VLOOKUP($B28,NAfiliado_NFarmacia!$A$2:$J$497,5,0))))</f>
        <v/>
      </c>
      <c r="J28" s="49" t="str">
        <f>+IF($B28="","",+IF(OR($F28="Si",$F28=""),IF(ISERROR(VLOOKUP($B28,padron!#REF!,10,0)),+IF(ISERROR(VLOOKUP($B28,NAfiliado_NFarmacia!$A$2:$J$497,5,0)),"Ingresa Direccion de Farmacia",VLOOKUP($B28,NAfiliado_NFarmacia!$A$2:$J$497,6,0)),VLOOKUP($B28,padron!#REF!,10,0)),+IF(ISERROR(VLOOKUP($B28,NAfiliado_NFarmacia!$A$2:$J$497,6,0)),"Ingresa Direccion de Farmacia",VLOOKUP($B28,NAfiliado_NFarmacia!$A$2:$J$497,6,0))))</f>
        <v/>
      </c>
      <c r="K28" s="49" t="str">
        <f>+IF($B28="","",+IF(OR($F28="Si",$F28=""),IF(ISERROR(VLOOKUP($B28,padron!#REF!,10,0)),+IF(ISERROR(VLOOKUP($B28,NAfiliado_NFarmacia!$A$2:$J$497,5,0)),"Ingresa Localidad de Farmacia",VLOOKUP($B28,NAfiliado_NFarmacia!$A$2:$J$497,7,0)),VLOOKUP($B28,padron!#REF!,11,0)),+IF(ISERROR(VLOOKUP($B28,NAfiliado_NFarmacia!$A$2:$J$497,7,0)),"Ingresa Localidad de Farmacia",VLOOKUP($B28,NAfiliado_NFarmacia!$A$2:$J$497,7,0))))</f>
        <v/>
      </c>
      <c r="L28" s="48" t="str">
        <f>+IF(B28="","",IF(F28="No","84005541",+IFERROR(+VLOOKUP(inicio!B28,padron!$A$2:$H$2,8,0),"84005541")))</f>
        <v/>
      </c>
      <c r="M28" s="48" t="str">
        <f>+IF(B28="","",+IFERROR(+VLOOKUP(B28,padron!A:C,3,0),"no_cargado"))</f>
        <v/>
      </c>
      <c r="N28" s="48" t="str">
        <f>+IF(C28="","",+IFERROR(+VLOOKUP($C28,materiales!$A$2:$D$5000,4,0),"9999"))</f>
        <v/>
      </c>
      <c r="O28" s="48" t="str">
        <f t="shared" si="0"/>
        <v/>
      </c>
      <c r="P28" s="48" t="str">
        <f t="shared" si="1"/>
        <v/>
      </c>
      <c r="Q28" s="48" t="str">
        <f t="shared" si="2"/>
        <v/>
      </c>
      <c r="R28" s="48" t="str">
        <f t="shared" si="3"/>
        <v/>
      </c>
      <c r="S28" s="48" t="str">
        <f t="shared" si="7"/>
        <v/>
      </c>
      <c r="T28" s="48" t="str">
        <f t="shared" ca="1" si="4"/>
        <v/>
      </c>
      <c r="U28" s="48" t="str">
        <f>+IF(M28="","",IFERROR(+VLOOKUP(C28,materiales!$B$2:$E$1000,4,0),"DSZA"))</f>
        <v/>
      </c>
      <c r="V28" s="48" t="str">
        <f t="shared" si="5"/>
        <v/>
      </c>
      <c r="W28" s="48" t="str">
        <f t="shared" si="8"/>
        <v/>
      </c>
      <c r="X28" s="48" t="str">
        <f t="shared" si="6"/>
        <v/>
      </c>
      <c r="Y28" s="49" t="str">
        <f t="shared" si="9"/>
        <v/>
      </c>
      <c r="Z28" s="49" t="str">
        <f>IF(M28="no_cargado",VLOOKUP(B28,NAfiliado_NFarmacia!A:H,8,0),"")</f>
        <v/>
      </c>
      <c r="AA28" s="50"/>
    </row>
    <row r="29" spans="1:27" x14ac:dyDescent="0.55000000000000004">
      <c r="A29" s="38"/>
      <c r="D29" s="41"/>
      <c r="G29" s="47" t="str">
        <f>+IF($B29="","",+IFERROR(+VLOOKUP(B29,padron!$A$2:$E$2,2,0),+IFERROR(VLOOKUP(B29,NAfiliado_NFarmacia!$A:$J,10,0),"Ingresar Nuevo Afiliado")))</f>
        <v/>
      </c>
      <c r="H29" s="48" t="str">
        <f>+IF(B29="","",+IFERROR(+VLOOKUP($C29,materiales!$B$2:$D$101,2,0),"9999"))</f>
        <v/>
      </c>
      <c r="I29" s="49" t="str">
        <f>+IF($B29="","",+IF(OR($F29="Si",$F29=""),IF(ISERROR(VLOOKUP($B29,padron!#REF!,9,0)),+IF(ISERROR(VLOOKUP($B29,NAfiliado_NFarmacia!$A$2:$J$497,5,0)),"Ingresa Farmacia",VLOOKUP($B29,NAfiliado_NFarmacia!$A$2:$J$497,5,0)),VLOOKUP($B29,padron!#REF!,9,0)),+IF(ISERROR(VLOOKUP($B29,NAfiliado_NFarmacia!$A$2:$J$497,5,0)),"Ingresa Farmacia",VLOOKUP($B29,NAfiliado_NFarmacia!$A$2:$J$497,5,0))))</f>
        <v/>
      </c>
      <c r="J29" s="49" t="str">
        <f>+IF($B29="","",+IF(OR($F29="Si",$F29=""),IF(ISERROR(VLOOKUP($B29,padron!#REF!,10,0)),+IF(ISERROR(VLOOKUP($B29,NAfiliado_NFarmacia!$A$2:$J$497,5,0)),"Ingresa Direccion de Farmacia",VLOOKUP($B29,NAfiliado_NFarmacia!$A$2:$J$497,6,0)),VLOOKUP($B29,padron!#REF!,10,0)),+IF(ISERROR(VLOOKUP($B29,NAfiliado_NFarmacia!$A$2:$J$497,6,0)),"Ingresa Direccion de Farmacia",VLOOKUP($B29,NAfiliado_NFarmacia!$A$2:$J$497,6,0))))</f>
        <v/>
      </c>
      <c r="K29" s="49" t="str">
        <f>+IF($B29="","",+IF(OR($F29="Si",$F29=""),IF(ISERROR(VLOOKUP($B29,padron!#REF!,10,0)),+IF(ISERROR(VLOOKUP($B29,NAfiliado_NFarmacia!$A$2:$J$497,5,0)),"Ingresa Localidad de Farmacia",VLOOKUP($B29,NAfiliado_NFarmacia!$A$2:$J$497,7,0)),VLOOKUP($B29,padron!#REF!,11,0)),+IF(ISERROR(VLOOKUP($B29,NAfiliado_NFarmacia!$A$2:$J$497,7,0)),"Ingresa Localidad de Farmacia",VLOOKUP($B29,NAfiliado_NFarmacia!$A$2:$J$497,7,0))))</f>
        <v/>
      </c>
      <c r="L29" s="48" t="str">
        <f>+IF(B29="","",IF(F29="No","84005541",+IFERROR(+VLOOKUP(inicio!B29,padron!$A$2:$H$2,8,0),"84005541")))</f>
        <v/>
      </c>
      <c r="M29" s="48" t="str">
        <f>+IF(B29="","",+IFERROR(+VLOOKUP(B29,padron!A:C,3,0),"no_cargado"))</f>
        <v/>
      </c>
      <c r="N29" s="48" t="str">
        <f>+IF(C29="","",+IFERROR(+VLOOKUP($C29,materiales!$A$2:$D$5000,4,0),"9999"))</f>
        <v/>
      </c>
      <c r="O29" s="48" t="str">
        <f t="shared" si="0"/>
        <v/>
      </c>
      <c r="P29" s="48" t="str">
        <f t="shared" si="1"/>
        <v/>
      </c>
      <c r="Q29" s="48" t="str">
        <f t="shared" si="2"/>
        <v/>
      </c>
      <c r="R29" s="48" t="str">
        <f t="shared" si="3"/>
        <v/>
      </c>
      <c r="S29" s="48" t="str">
        <f t="shared" si="7"/>
        <v/>
      </c>
      <c r="T29" s="48" t="str">
        <f t="shared" ca="1" si="4"/>
        <v/>
      </c>
      <c r="U29" s="48" t="str">
        <f>+IF(M29="","",IFERROR(+VLOOKUP(C29,materiales!$B$2:$E$1000,4,0),"DSZA"))</f>
        <v/>
      </c>
      <c r="V29" s="48" t="str">
        <f t="shared" si="5"/>
        <v/>
      </c>
      <c r="W29" s="48" t="str">
        <f t="shared" si="8"/>
        <v/>
      </c>
      <c r="X29" s="48" t="str">
        <f t="shared" si="6"/>
        <v/>
      </c>
      <c r="Y29" s="49" t="str">
        <f t="shared" si="9"/>
        <v/>
      </c>
      <c r="Z29" s="49" t="str">
        <f>IF(M29="no_cargado",VLOOKUP(B29,NAfiliado_NFarmacia!A:H,8,0),"")</f>
        <v/>
      </c>
      <c r="AA29" s="50"/>
    </row>
    <row r="30" spans="1:27" x14ac:dyDescent="0.55000000000000004">
      <c r="A30" s="38"/>
      <c r="D30" s="41"/>
      <c r="G30" s="47" t="str">
        <f>+IF($B30="","",+IFERROR(+VLOOKUP(B30,padron!$A$2:$E$2,2,0),+IFERROR(VLOOKUP(B30,NAfiliado_NFarmacia!$A:$J,10,0),"Ingresar Nuevo Afiliado")))</f>
        <v/>
      </c>
      <c r="H30" s="48" t="str">
        <f>+IF(B30="","",+IFERROR(+VLOOKUP($C30,materiales!$B$2:$D$101,2,0),"9999"))</f>
        <v/>
      </c>
      <c r="I30" s="49" t="str">
        <f>+IF($B30="","",+IF(OR($F30="Si",$F30=""),IF(ISERROR(VLOOKUP($B30,padron!#REF!,9,0)),+IF(ISERROR(VLOOKUP($B30,NAfiliado_NFarmacia!$A$2:$J$497,5,0)),"Ingresa Farmacia",VLOOKUP($B30,NAfiliado_NFarmacia!$A$2:$J$497,5,0)),VLOOKUP($B30,padron!#REF!,9,0)),+IF(ISERROR(VLOOKUP($B30,NAfiliado_NFarmacia!$A$2:$J$497,5,0)),"Ingresa Farmacia",VLOOKUP($B30,NAfiliado_NFarmacia!$A$2:$J$497,5,0))))</f>
        <v/>
      </c>
      <c r="J30" s="49" t="str">
        <f>+IF($B30="","",+IF(OR($F30="Si",$F30=""),IF(ISERROR(VLOOKUP($B30,padron!#REF!,10,0)),+IF(ISERROR(VLOOKUP($B30,NAfiliado_NFarmacia!$A$2:$J$497,5,0)),"Ingresa Direccion de Farmacia",VLOOKUP($B30,NAfiliado_NFarmacia!$A$2:$J$497,6,0)),VLOOKUP($B30,padron!#REF!,10,0)),+IF(ISERROR(VLOOKUP($B30,NAfiliado_NFarmacia!$A$2:$J$497,6,0)),"Ingresa Direccion de Farmacia",VLOOKUP($B30,NAfiliado_NFarmacia!$A$2:$J$497,6,0))))</f>
        <v/>
      </c>
      <c r="K30" s="49" t="str">
        <f>+IF($B30="","",+IF(OR($F30="Si",$F30=""),IF(ISERROR(VLOOKUP($B30,padron!#REF!,10,0)),+IF(ISERROR(VLOOKUP($B30,NAfiliado_NFarmacia!$A$2:$J$497,5,0)),"Ingresa Localidad de Farmacia",VLOOKUP($B30,NAfiliado_NFarmacia!$A$2:$J$497,7,0)),VLOOKUP($B30,padron!#REF!,11,0)),+IF(ISERROR(VLOOKUP($B30,NAfiliado_NFarmacia!$A$2:$J$497,7,0)),"Ingresa Localidad de Farmacia",VLOOKUP($B30,NAfiliado_NFarmacia!$A$2:$J$497,7,0))))</f>
        <v/>
      </c>
      <c r="L30" s="48" t="str">
        <f>+IF(B30="","",IF(F30="No","84005541",+IFERROR(+VLOOKUP(inicio!B30,padron!$A$2:$H$2,8,0),"84005541")))</f>
        <v/>
      </c>
      <c r="M30" s="48" t="str">
        <f>+IF(B30="","",+IFERROR(+VLOOKUP(B30,padron!A:C,3,0),"no_cargado"))</f>
        <v/>
      </c>
      <c r="N30" s="48" t="str">
        <f>+IF(C30="","",+IFERROR(+VLOOKUP($C30,materiales!$A$2:$D$5000,4,0),"9999"))</f>
        <v/>
      </c>
      <c r="O30" s="48" t="str">
        <f t="shared" si="0"/>
        <v/>
      </c>
      <c r="P30" s="48" t="str">
        <f t="shared" si="1"/>
        <v/>
      </c>
      <c r="Q30" s="48" t="str">
        <f t="shared" si="2"/>
        <v/>
      </c>
      <c r="R30" s="48" t="str">
        <f t="shared" si="3"/>
        <v/>
      </c>
      <c r="S30" s="48" t="str">
        <f t="shared" si="7"/>
        <v/>
      </c>
      <c r="T30" s="48" t="str">
        <f t="shared" ca="1" si="4"/>
        <v/>
      </c>
      <c r="U30" s="48" t="str">
        <f>+IF(M30="","",IFERROR(+VLOOKUP(C30,materiales!$B$2:$E$1000,4,0),"DSZA"))</f>
        <v/>
      </c>
      <c r="V30" s="48" t="str">
        <f t="shared" si="5"/>
        <v/>
      </c>
      <c r="W30" s="48" t="str">
        <f t="shared" si="8"/>
        <v/>
      </c>
      <c r="X30" s="48" t="str">
        <f t="shared" si="6"/>
        <v/>
      </c>
      <c r="Y30" s="49" t="str">
        <f t="shared" si="9"/>
        <v/>
      </c>
      <c r="Z30" s="49" t="str">
        <f>IF(M30="no_cargado",VLOOKUP(B30,NAfiliado_NFarmacia!A:H,8,0),"")</f>
        <v/>
      </c>
      <c r="AA30" s="50"/>
    </row>
    <row r="31" spans="1:27" x14ac:dyDescent="0.55000000000000004">
      <c r="A31" s="34"/>
      <c r="G31" s="47" t="str">
        <f>+IF($B31="","",+IFERROR(+VLOOKUP(B31,padron!$A$2:$E$2,2,0),+IFERROR(VLOOKUP(B31,NAfiliado_NFarmacia!$A:$J,10,0),"Ingresar Nuevo Afiliado")))</f>
        <v/>
      </c>
      <c r="H31" s="48" t="str">
        <f>+IF(B31="","",+IFERROR(+VLOOKUP($C31,materiales!$B$2:$D$101,2,0),"9999"))</f>
        <v/>
      </c>
      <c r="I31" s="49" t="str">
        <f>+IF($B31="","",+IF(OR($F31="Si",$F31=""),IF(ISERROR(VLOOKUP($B31,padron!#REF!,9,0)),+IF(ISERROR(VLOOKUP($B31,NAfiliado_NFarmacia!$A$2:$J$497,5,0)),"Ingresa Farmacia",VLOOKUP($B31,NAfiliado_NFarmacia!$A$2:$J$497,5,0)),VLOOKUP($B31,padron!#REF!,9,0)),+IF(ISERROR(VLOOKUP($B31,NAfiliado_NFarmacia!$A$2:$J$497,5,0)),"Ingresa Farmacia",VLOOKUP($B31,NAfiliado_NFarmacia!$A$2:$J$497,5,0))))</f>
        <v/>
      </c>
      <c r="J31" s="49" t="str">
        <f>+IF($B31="","",+IF(OR($F31="Si",$F31=""),IF(ISERROR(VLOOKUP($B31,padron!#REF!,10,0)),+IF(ISERROR(VLOOKUP($B31,NAfiliado_NFarmacia!$A$2:$J$497,5,0)),"Ingresa Direccion de Farmacia",VLOOKUP($B31,NAfiliado_NFarmacia!$A$2:$J$497,6,0)),VLOOKUP($B31,padron!#REF!,10,0)),+IF(ISERROR(VLOOKUP($B31,NAfiliado_NFarmacia!$A$2:$J$497,6,0)),"Ingresa Direccion de Farmacia",VLOOKUP($B31,NAfiliado_NFarmacia!$A$2:$J$497,6,0))))</f>
        <v/>
      </c>
      <c r="K31" s="49" t="str">
        <f>+IF($B31="","",+IF(OR($F31="Si",$F31=""),IF(ISERROR(VLOOKUP($B31,padron!#REF!,10,0)),+IF(ISERROR(VLOOKUP($B31,NAfiliado_NFarmacia!$A$2:$J$497,5,0)),"Ingresa Localidad de Farmacia",VLOOKUP($B31,NAfiliado_NFarmacia!$A$2:$J$497,7,0)),VLOOKUP($B31,padron!#REF!,11,0)),+IF(ISERROR(VLOOKUP($B31,NAfiliado_NFarmacia!$A$2:$J$497,7,0)),"Ingresa Localidad de Farmacia",VLOOKUP($B31,NAfiliado_NFarmacia!$A$2:$J$497,7,0))))</f>
        <v/>
      </c>
      <c r="L31" s="48" t="str">
        <f>+IF(B31="","",IF(F31="No","84005541",+IFERROR(+VLOOKUP(inicio!B31,padron!$A$2:$H$2,8,0),"84005541")))</f>
        <v/>
      </c>
      <c r="M31" s="48" t="str">
        <f>+IF(B31="","",+IFERROR(+VLOOKUP(B31,padron!A:C,3,0),"no_cargado"))</f>
        <v/>
      </c>
      <c r="N31" s="48" t="str">
        <f>+IF(C31="","",+IFERROR(+VLOOKUP($C31,materiales!$A$2:$D$5000,4,0),"9999"))</f>
        <v/>
      </c>
      <c r="O31" s="48" t="str">
        <f t="shared" si="0"/>
        <v/>
      </c>
      <c r="P31" s="48" t="str">
        <f t="shared" si="1"/>
        <v/>
      </c>
      <c r="Q31" s="48" t="str">
        <f t="shared" si="2"/>
        <v/>
      </c>
      <c r="R31" s="48" t="str">
        <f t="shared" si="3"/>
        <v/>
      </c>
      <c r="S31" s="48" t="str">
        <f t="shared" si="7"/>
        <v/>
      </c>
      <c r="T31" s="48" t="str">
        <f t="shared" ca="1" si="4"/>
        <v/>
      </c>
      <c r="U31" s="48" t="str">
        <f>+IF(M31="","",IFERROR(+VLOOKUP(C31,materiales!$B$2:$E$1000,4,0),"DSZA"))</f>
        <v/>
      </c>
      <c r="V31" s="48" t="str">
        <f t="shared" si="5"/>
        <v/>
      </c>
      <c r="W31" s="48" t="str">
        <f t="shared" si="8"/>
        <v/>
      </c>
      <c r="X31" s="48" t="str">
        <f t="shared" si="6"/>
        <v/>
      </c>
      <c r="Y31" s="49" t="str">
        <f t="shared" si="9"/>
        <v/>
      </c>
      <c r="Z31" s="49" t="str">
        <f>IF(M31="no_cargado",VLOOKUP(B31,NAfiliado_NFarmacia!A:H,8,0),"")</f>
        <v/>
      </c>
      <c r="AA31" s="50"/>
    </row>
    <row r="32" spans="1:27" x14ac:dyDescent="0.55000000000000004">
      <c r="A32" s="34"/>
      <c r="G32" s="47" t="str">
        <f>+IF($B32="","",+IFERROR(+VLOOKUP(B32,padron!$A$2:$E$2,2,0),+IFERROR(VLOOKUP(B32,NAfiliado_NFarmacia!$A:$J,10,0),"Ingresar Nuevo Afiliado")))</f>
        <v/>
      </c>
      <c r="H32" s="48" t="str">
        <f>+IF(B32="","",+IFERROR(+VLOOKUP($C32,materiales!$B$2:$D$101,2,0),"9999"))</f>
        <v/>
      </c>
      <c r="I32" s="49" t="str">
        <f>+IF($B32="","",+IF(OR($F32="Si",$F32=""),IF(ISERROR(VLOOKUP($B32,padron!#REF!,9,0)),+IF(ISERROR(VLOOKUP($B32,NAfiliado_NFarmacia!$A$2:$J$497,5,0)),"Ingresa Farmacia",VLOOKUP($B32,NAfiliado_NFarmacia!$A$2:$J$497,5,0)),VLOOKUP($B32,padron!#REF!,9,0)),+IF(ISERROR(VLOOKUP($B32,NAfiliado_NFarmacia!$A$2:$J$497,5,0)),"Ingresa Farmacia",VLOOKUP($B32,NAfiliado_NFarmacia!$A$2:$J$497,5,0))))</f>
        <v/>
      </c>
      <c r="J32" s="49" t="str">
        <f>+IF($B32="","",+IF(OR($F32="Si",$F32=""),IF(ISERROR(VLOOKUP($B32,padron!#REF!,10,0)),+IF(ISERROR(VLOOKUP($B32,NAfiliado_NFarmacia!$A$2:$J$497,5,0)),"Ingresa Direccion de Farmacia",VLOOKUP($B32,NAfiliado_NFarmacia!$A$2:$J$497,6,0)),VLOOKUP($B32,padron!#REF!,10,0)),+IF(ISERROR(VLOOKUP($B32,NAfiliado_NFarmacia!$A$2:$J$497,6,0)),"Ingresa Direccion de Farmacia",VLOOKUP($B32,NAfiliado_NFarmacia!$A$2:$J$497,6,0))))</f>
        <v/>
      </c>
      <c r="K32" s="49" t="str">
        <f>+IF($B32="","",+IF(OR($F32="Si",$F32=""),IF(ISERROR(VLOOKUP($B32,padron!#REF!,10,0)),+IF(ISERROR(VLOOKUP($B32,NAfiliado_NFarmacia!$A$2:$J$497,5,0)),"Ingresa Localidad de Farmacia",VLOOKUP($B32,NAfiliado_NFarmacia!$A$2:$J$497,7,0)),VLOOKUP($B32,padron!#REF!,11,0)),+IF(ISERROR(VLOOKUP($B32,NAfiliado_NFarmacia!$A$2:$J$497,7,0)),"Ingresa Localidad de Farmacia",VLOOKUP($B32,NAfiliado_NFarmacia!$A$2:$J$497,7,0))))</f>
        <v/>
      </c>
      <c r="L32" s="48" t="str">
        <f>+IF(B32="","",IF(F32="No","84005541",+IFERROR(+VLOOKUP(inicio!B32,padron!$A$2:$H$2,8,0),"84005541")))</f>
        <v/>
      </c>
      <c r="M32" s="48" t="str">
        <f>+IF(B32="","",+IFERROR(+VLOOKUP(B32,padron!A:C,3,0),"no_cargado"))</f>
        <v/>
      </c>
      <c r="N32" s="48" t="str">
        <f>+IF(C32="","",+IFERROR(+VLOOKUP($C32,materiales!$A$2:$D$5000,4,0),"9999"))</f>
        <v/>
      </c>
      <c r="O32" s="48" t="str">
        <f t="shared" si="0"/>
        <v/>
      </c>
      <c r="P32" s="48" t="str">
        <f t="shared" si="1"/>
        <v/>
      </c>
      <c r="Q32" s="48" t="str">
        <f t="shared" si="2"/>
        <v/>
      </c>
      <c r="R32" s="48" t="str">
        <f t="shared" si="3"/>
        <v/>
      </c>
      <c r="S32" s="48" t="str">
        <f t="shared" si="7"/>
        <v/>
      </c>
      <c r="T32" s="48" t="str">
        <f t="shared" ca="1" si="4"/>
        <v/>
      </c>
      <c r="U32" s="48" t="str">
        <f>+IF(M32="","",IFERROR(+VLOOKUP(C32,materiales!$B$2:$E$1000,4,0),"DSZA"))</f>
        <v/>
      </c>
      <c r="V32" s="48" t="str">
        <f t="shared" si="5"/>
        <v/>
      </c>
      <c r="W32" s="48" t="str">
        <f t="shared" si="8"/>
        <v/>
      </c>
      <c r="X32" s="48" t="str">
        <f t="shared" si="6"/>
        <v/>
      </c>
      <c r="Y32" s="49" t="str">
        <f t="shared" si="9"/>
        <v/>
      </c>
      <c r="Z32" s="49" t="str">
        <f>IF(M32="no_cargado",VLOOKUP(B32,NAfiliado_NFarmacia!A:H,8,0),"")</f>
        <v/>
      </c>
      <c r="AA32" s="50"/>
    </row>
    <row r="33" spans="1:27" x14ac:dyDescent="0.55000000000000004">
      <c r="A33" s="34"/>
      <c r="G33" s="47" t="str">
        <f>+IF($B33="","",+IFERROR(+VLOOKUP(B33,padron!$A$2:$E$2,2,0),+IFERROR(VLOOKUP(B33,NAfiliado_NFarmacia!$A:$J,10,0),"Ingresar Nuevo Afiliado")))</f>
        <v/>
      </c>
      <c r="H33" s="48" t="str">
        <f>+IF(B33="","",+IFERROR(+VLOOKUP($C33,materiales!$B$2:$D$101,2,0),"9999"))</f>
        <v/>
      </c>
      <c r="I33" s="49" t="str">
        <f>+IF($B33="","",+IF(OR($F33="Si",$F33=""),IF(ISERROR(VLOOKUP($B33,padron!#REF!,9,0)),+IF(ISERROR(VLOOKUP($B33,NAfiliado_NFarmacia!$A$2:$J$497,5,0)),"Ingresa Farmacia",VLOOKUP($B33,NAfiliado_NFarmacia!$A$2:$J$497,5,0)),VLOOKUP($B33,padron!#REF!,9,0)),+IF(ISERROR(VLOOKUP($B33,NAfiliado_NFarmacia!$A$2:$J$497,5,0)),"Ingresa Farmacia",VLOOKUP($B33,NAfiliado_NFarmacia!$A$2:$J$497,5,0))))</f>
        <v/>
      </c>
      <c r="J33" s="49" t="str">
        <f>+IF($B33="","",+IF(OR($F33="Si",$F33=""),IF(ISERROR(VLOOKUP($B33,padron!#REF!,10,0)),+IF(ISERROR(VLOOKUP($B33,NAfiliado_NFarmacia!$A$2:$J$497,5,0)),"Ingresa Direccion de Farmacia",VLOOKUP($B33,NAfiliado_NFarmacia!$A$2:$J$497,6,0)),VLOOKUP($B33,padron!#REF!,10,0)),+IF(ISERROR(VLOOKUP($B33,NAfiliado_NFarmacia!$A$2:$J$497,6,0)),"Ingresa Direccion de Farmacia",VLOOKUP($B33,NAfiliado_NFarmacia!$A$2:$J$497,6,0))))</f>
        <v/>
      </c>
      <c r="K33" s="49" t="str">
        <f>+IF($B33="","",+IF(OR($F33="Si",$F33=""),IF(ISERROR(VLOOKUP($B33,padron!#REF!,10,0)),+IF(ISERROR(VLOOKUP($B33,NAfiliado_NFarmacia!$A$2:$J$497,5,0)),"Ingresa Localidad de Farmacia",VLOOKUP($B33,NAfiliado_NFarmacia!$A$2:$J$497,7,0)),VLOOKUP($B33,padron!#REF!,11,0)),+IF(ISERROR(VLOOKUP($B33,NAfiliado_NFarmacia!$A$2:$J$497,7,0)),"Ingresa Localidad de Farmacia",VLOOKUP($B33,NAfiliado_NFarmacia!$A$2:$J$497,7,0))))</f>
        <v/>
      </c>
      <c r="L33" s="48" t="str">
        <f>+IF(B33="","",IF(F33="No","84005541",+IFERROR(+VLOOKUP(inicio!B33,padron!$A$2:$H$2,8,0),"84005541")))</f>
        <v/>
      </c>
      <c r="M33" s="48" t="str">
        <f>+IF(B33="","",+IFERROR(+VLOOKUP(B33,padron!A:C,3,0),"no_cargado"))</f>
        <v/>
      </c>
      <c r="N33" s="48" t="str">
        <f>+IF(C33="","",+IFERROR(+VLOOKUP($C33,materiales!$A$2:$D$5000,4,0),"9999"))</f>
        <v/>
      </c>
      <c r="O33" s="48" t="str">
        <f t="shared" si="0"/>
        <v/>
      </c>
      <c r="P33" s="48" t="str">
        <f t="shared" si="1"/>
        <v/>
      </c>
      <c r="Q33" s="48" t="str">
        <f t="shared" si="2"/>
        <v/>
      </c>
      <c r="R33" s="48" t="str">
        <f t="shared" si="3"/>
        <v/>
      </c>
      <c r="S33" s="48" t="str">
        <f t="shared" si="7"/>
        <v/>
      </c>
      <c r="T33" s="48" t="str">
        <f t="shared" ca="1" si="4"/>
        <v/>
      </c>
      <c r="U33" s="48" t="str">
        <f>+IF(M33="","",IFERROR(+VLOOKUP(C33,materiales!$B$2:$E$1000,4,0),"DSZA"))</f>
        <v/>
      </c>
      <c r="V33" s="48" t="str">
        <f t="shared" si="5"/>
        <v/>
      </c>
      <c r="W33" s="48" t="str">
        <f t="shared" si="8"/>
        <v/>
      </c>
      <c r="X33" s="48" t="str">
        <f t="shared" si="6"/>
        <v/>
      </c>
      <c r="Y33" s="49" t="str">
        <f t="shared" si="9"/>
        <v/>
      </c>
      <c r="Z33" s="49" t="str">
        <f>IF(M33="no_cargado",VLOOKUP(B33,NAfiliado_NFarmacia!A:H,8,0),"")</f>
        <v/>
      </c>
      <c r="AA33" s="50"/>
    </row>
    <row r="34" spans="1:27" x14ac:dyDescent="0.55000000000000004">
      <c r="A34" s="34"/>
      <c r="G34" s="47" t="str">
        <f>+IF($B34="","",+IFERROR(+VLOOKUP(B34,padron!$A$2:$E$2,2,0),+IFERROR(VLOOKUP(B34,NAfiliado_NFarmacia!$A:$J,10,0),"Ingresar Nuevo Afiliado")))</f>
        <v/>
      </c>
      <c r="H34" s="48" t="str">
        <f>+IF(B34="","",+IFERROR(+VLOOKUP($C34,materiales!$B$2:$D$101,2,0),"9999"))</f>
        <v/>
      </c>
      <c r="I34" s="49" t="str">
        <f>+IF($B34="","",+IF(OR($F34="Si",$F34=""),IF(ISERROR(VLOOKUP($B34,padron!#REF!,9,0)),+IF(ISERROR(VLOOKUP($B34,NAfiliado_NFarmacia!$A$2:$J$497,5,0)),"Ingresa Farmacia",VLOOKUP($B34,NAfiliado_NFarmacia!$A$2:$J$497,5,0)),VLOOKUP($B34,padron!#REF!,9,0)),+IF(ISERROR(VLOOKUP($B34,NAfiliado_NFarmacia!$A$2:$J$497,5,0)),"Ingresa Farmacia",VLOOKUP($B34,NAfiliado_NFarmacia!$A$2:$J$497,5,0))))</f>
        <v/>
      </c>
      <c r="J34" s="49" t="str">
        <f>+IF($B34="","",+IF(OR($F34="Si",$F34=""),IF(ISERROR(VLOOKUP($B34,padron!#REF!,10,0)),+IF(ISERROR(VLOOKUP($B34,NAfiliado_NFarmacia!$A$2:$J$497,5,0)),"Ingresa Direccion de Farmacia",VLOOKUP($B34,NAfiliado_NFarmacia!$A$2:$J$497,6,0)),VLOOKUP($B34,padron!#REF!,10,0)),+IF(ISERROR(VLOOKUP($B34,NAfiliado_NFarmacia!$A$2:$J$497,6,0)),"Ingresa Direccion de Farmacia",VLOOKUP($B34,NAfiliado_NFarmacia!$A$2:$J$497,6,0))))</f>
        <v/>
      </c>
      <c r="K34" s="49" t="str">
        <f>+IF($B34="","",+IF(OR($F34="Si",$F34=""),IF(ISERROR(VLOOKUP($B34,padron!#REF!,10,0)),+IF(ISERROR(VLOOKUP($B34,NAfiliado_NFarmacia!$A$2:$J$497,5,0)),"Ingresa Localidad de Farmacia",VLOOKUP($B34,NAfiliado_NFarmacia!$A$2:$J$497,7,0)),VLOOKUP($B34,padron!#REF!,11,0)),+IF(ISERROR(VLOOKUP($B34,NAfiliado_NFarmacia!$A$2:$J$497,7,0)),"Ingresa Localidad de Farmacia",VLOOKUP($B34,NAfiliado_NFarmacia!$A$2:$J$497,7,0))))</f>
        <v/>
      </c>
      <c r="L34" s="48" t="str">
        <f>+IF(B34="","",IF(F34="No","84005541",+IFERROR(+VLOOKUP(inicio!B34,padron!$A$2:$H$2,8,0),"84005541")))</f>
        <v/>
      </c>
      <c r="M34" s="48" t="str">
        <f>+IF(B34="","",+IFERROR(+VLOOKUP(B34,padron!A:C,3,0),"no_cargado"))</f>
        <v/>
      </c>
      <c r="N34" s="48" t="str">
        <f>+IF(C34="","",+IFERROR(+VLOOKUP($C34,materiales!$A$2:$D$5000,4,0),"9999"))</f>
        <v/>
      </c>
      <c r="O34" s="48" t="str">
        <f t="shared" si="0"/>
        <v/>
      </c>
      <c r="P34" s="48" t="str">
        <f t="shared" si="1"/>
        <v/>
      </c>
      <c r="Q34" s="48" t="str">
        <f t="shared" si="2"/>
        <v/>
      </c>
      <c r="R34" s="48" t="str">
        <f t="shared" si="3"/>
        <v/>
      </c>
      <c r="S34" s="48" t="str">
        <f t="shared" si="7"/>
        <v/>
      </c>
      <c r="T34" s="48" t="str">
        <f t="shared" ca="1" si="4"/>
        <v/>
      </c>
      <c r="U34" s="48" t="str">
        <f>+IF(M34="","",IFERROR(+VLOOKUP(C34,materiales!$B$2:$E$1000,4,0),"DSZA"))</f>
        <v/>
      </c>
      <c r="V34" s="48" t="str">
        <f t="shared" si="5"/>
        <v/>
      </c>
      <c r="W34" s="48" t="str">
        <f t="shared" si="8"/>
        <v/>
      </c>
      <c r="X34" s="48" t="str">
        <f t="shared" si="6"/>
        <v/>
      </c>
      <c r="Y34" s="49" t="str">
        <f t="shared" si="9"/>
        <v/>
      </c>
      <c r="Z34" s="49" t="str">
        <f>IF(M34="no_cargado",VLOOKUP(B34,NAfiliado_NFarmacia!A:H,8,0),"")</f>
        <v/>
      </c>
      <c r="AA34" s="50"/>
    </row>
    <row r="35" spans="1:27" x14ac:dyDescent="0.55000000000000004">
      <c r="A35" s="34"/>
      <c r="B35" s="47"/>
      <c r="E35" s="47"/>
      <c r="F35" s="47"/>
      <c r="G35" s="47" t="str">
        <f>+IF($B35="","",+IFERROR(+VLOOKUP(B35,padron!$A$2:$E$2,2,0),+IFERROR(VLOOKUP(B35,NAfiliado_NFarmacia!$A:$J,10,0),"Ingresar Nuevo Afiliado")))</f>
        <v/>
      </c>
      <c r="H35" s="48" t="str">
        <f>+IF(B35="","",+IFERROR(+VLOOKUP($C35,materiales!$B$2:$D$101,2,0),"9999"))</f>
        <v/>
      </c>
      <c r="I35" s="49" t="str">
        <f>+IF($B35="","",+IF(OR($F35="Si",$F35=""),IF(ISERROR(VLOOKUP($B35,padron!#REF!,9,0)),+IF(ISERROR(VLOOKUP($B35,NAfiliado_NFarmacia!$A$2:$J$497,5,0)),"Ingresa Farmacia",VLOOKUP($B35,NAfiliado_NFarmacia!$A$2:$J$497,5,0)),VLOOKUP($B35,padron!#REF!,9,0)),+IF(ISERROR(VLOOKUP($B35,NAfiliado_NFarmacia!$A$2:$J$497,5,0)),"Ingresa Farmacia",VLOOKUP($B35,NAfiliado_NFarmacia!$A$2:$J$497,5,0))))</f>
        <v/>
      </c>
      <c r="J35" s="49" t="str">
        <f>+IF($B35="","",+IF(OR($F35="Si",$F35=""),IF(ISERROR(VLOOKUP($B35,padron!#REF!,10,0)),+IF(ISERROR(VLOOKUP($B35,NAfiliado_NFarmacia!$A$2:$J$497,5,0)),"Ingresa Direccion de Farmacia",VLOOKUP($B35,NAfiliado_NFarmacia!$A$2:$J$497,6,0)),VLOOKUP($B35,padron!#REF!,10,0)),+IF(ISERROR(VLOOKUP($B35,NAfiliado_NFarmacia!$A$2:$J$497,6,0)),"Ingresa Direccion de Farmacia",VLOOKUP($B35,NAfiliado_NFarmacia!$A$2:$J$497,6,0))))</f>
        <v/>
      </c>
      <c r="K35" s="49" t="str">
        <f>+IF($B35="","",+IF(OR($F35="Si",$F35=""),IF(ISERROR(VLOOKUP($B35,padron!#REF!,10,0)),+IF(ISERROR(VLOOKUP($B35,NAfiliado_NFarmacia!$A$2:$J$497,5,0)),"Ingresa Localidad de Farmacia",VLOOKUP($B35,NAfiliado_NFarmacia!$A$2:$J$497,7,0)),VLOOKUP($B35,padron!#REF!,11,0)),+IF(ISERROR(VLOOKUP($B35,NAfiliado_NFarmacia!$A$2:$J$497,7,0)),"Ingresa Localidad de Farmacia",VLOOKUP($B35,NAfiliado_NFarmacia!$A$2:$J$497,7,0))))</f>
        <v/>
      </c>
      <c r="L35" s="48" t="str">
        <f>+IF(B35="","",IF(F35="No","84005541",+IFERROR(+VLOOKUP(inicio!B35,padron!$A$2:$H$2,8,0),"84005541")))</f>
        <v/>
      </c>
      <c r="M35" s="48" t="str">
        <f>+IF(B35="","",+IFERROR(+VLOOKUP(B35,padron!A:C,3,0),"no_cargado"))</f>
        <v/>
      </c>
      <c r="N35" s="48" t="str">
        <f>+IF(C35="","",+IFERROR(+VLOOKUP($C35,materiales!$A$2:$D$5000,4,0),"9999"))</f>
        <v/>
      </c>
      <c r="O35" s="48" t="str">
        <f t="shared" si="0"/>
        <v/>
      </c>
      <c r="P35" s="48" t="str">
        <f t="shared" si="1"/>
        <v/>
      </c>
      <c r="Q35" s="48" t="str">
        <f t="shared" si="2"/>
        <v/>
      </c>
      <c r="R35" s="48" t="str">
        <f t="shared" si="3"/>
        <v/>
      </c>
      <c r="S35" s="48" t="str">
        <f t="shared" si="7"/>
        <v/>
      </c>
      <c r="T35" s="48" t="str">
        <f t="shared" ca="1" si="4"/>
        <v/>
      </c>
      <c r="U35" s="48" t="str">
        <f>+IF(M35="","",IFERROR(+VLOOKUP(C35,materiales!$B$2:$E$1000,4,0),"DSZA"))</f>
        <v/>
      </c>
      <c r="V35" s="48" t="str">
        <f t="shared" si="5"/>
        <v/>
      </c>
      <c r="W35" s="48" t="str">
        <f t="shared" si="8"/>
        <v/>
      </c>
      <c r="X35" s="48" t="str">
        <f t="shared" si="6"/>
        <v/>
      </c>
      <c r="Y35" s="49" t="str">
        <f t="shared" si="9"/>
        <v/>
      </c>
      <c r="Z35" s="49" t="str">
        <f>IF(M35="no_cargado",VLOOKUP(B35,NAfiliado_NFarmacia!A:H,8,0),"")</f>
        <v/>
      </c>
      <c r="AA35" s="50"/>
    </row>
    <row r="36" spans="1:27" x14ac:dyDescent="0.55000000000000004">
      <c r="A36" s="34"/>
      <c r="G36" s="47" t="str">
        <f>+IF($B36="","",+IFERROR(+VLOOKUP(B36,padron!$A$2:$E$2,2,0),+IFERROR(VLOOKUP(B36,NAfiliado_NFarmacia!$A:$J,10,0),"Ingresar Nuevo Afiliado")))</f>
        <v/>
      </c>
      <c r="H36" s="48" t="str">
        <f>+IF(B36="","",+IFERROR(+VLOOKUP($C36,materiales!$B$2:$D$101,2,0),"9999"))</f>
        <v/>
      </c>
      <c r="I36" s="49" t="str">
        <f>+IF($B36="","",+IF(OR($F36="Si",$F36=""),IF(ISERROR(VLOOKUP($B36,padron!#REF!,9,0)),+IF(ISERROR(VLOOKUP($B36,NAfiliado_NFarmacia!$A$2:$J$497,5,0)),"Ingresa Farmacia",VLOOKUP($B36,NAfiliado_NFarmacia!$A$2:$J$497,5,0)),VLOOKUP($B36,padron!#REF!,9,0)),+IF(ISERROR(VLOOKUP($B36,NAfiliado_NFarmacia!$A$2:$J$497,5,0)),"Ingresa Farmacia",VLOOKUP($B36,NAfiliado_NFarmacia!$A$2:$J$497,5,0))))</f>
        <v/>
      </c>
      <c r="J36" s="49" t="str">
        <f>+IF($B36="","",+IF(OR($F36="Si",$F36=""),IF(ISERROR(VLOOKUP($B36,padron!#REF!,10,0)),+IF(ISERROR(VLOOKUP($B36,NAfiliado_NFarmacia!$A$2:$J$497,5,0)),"Ingresa Direccion de Farmacia",VLOOKUP($B36,NAfiliado_NFarmacia!$A$2:$J$497,6,0)),VLOOKUP($B36,padron!#REF!,10,0)),+IF(ISERROR(VLOOKUP($B36,NAfiliado_NFarmacia!$A$2:$J$497,6,0)),"Ingresa Direccion de Farmacia",VLOOKUP($B36,NAfiliado_NFarmacia!$A$2:$J$497,6,0))))</f>
        <v/>
      </c>
      <c r="K36" s="49" t="str">
        <f>+IF($B36="","",+IF(OR($F36="Si",$F36=""),IF(ISERROR(VLOOKUP($B36,padron!#REF!,10,0)),+IF(ISERROR(VLOOKUP($B36,NAfiliado_NFarmacia!$A$2:$J$497,5,0)),"Ingresa Localidad de Farmacia",VLOOKUP($B36,NAfiliado_NFarmacia!$A$2:$J$497,7,0)),VLOOKUP($B36,padron!#REF!,11,0)),+IF(ISERROR(VLOOKUP($B36,NAfiliado_NFarmacia!$A$2:$J$497,7,0)),"Ingresa Localidad de Farmacia",VLOOKUP($B36,NAfiliado_NFarmacia!$A$2:$J$497,7,0))))</f>
        <v/>
      </c>
      <c r="L36" s="48" t="str">
        <f>+IF(B36="","",IF(F36="No","84005541",+IFERROR(+VLOOKUP(inicio!B36,padron!$A$2:$H$2,8,0),"84005541")))</f>
        <v/>
      </c>
      <c r="M36" s="48" t="str">
        <f>+IF(B36="","",+IFERROR(+VLOOKUP(B36,padron!A:C,3,0),"no_cargado"))</f>
        <v/>
      </c>
      <c r="N36" s="48" t="str">
        <f>+IF(C36="","",+IFERROR(+VLOOKUP($C36,materiales!$A$2:$D$5000,4,0),"9999"))</f>
        <v/>
      </c>
      <c r="O36" s="48" t="str">
        <f t="shared" si="0"/>
        <v/>
      </c>
      <c r="P36" s="48" t="str">
        <f t="shared" si="1"/>
        <v/>
      </c>
      <c r="Q36" s="48" t="str">
        <f t="shared" si="2"/>
        <v/>
      </c>
      <c r="R36" s="48" t="str">
        <f t="shared" si="3"/>
        <v/>
      </c>
      <c r="S36" s="48" t="str">
        <f t="shared" si="7"/>
        <v/>
      </c>
      <c r="T36" s="48" t="str">
        <f t="shared" ca="1" si="4"/>
        <v/>
      </c>
      <c r="U36" s="48" t="str">
        <f>+IF(M36="","",IFERROR(+VLOOKUP(C36,materiales!$B$2:$E$1000,4,0),"DSZA"))</f>
        <v/>
      </c>
      <c r="V36" s="48" t="str">
        <f t="shared" si="5"/>
        <v/>
      </c>
      <c r="W36" s="48" t="str">
        <f t="shared" si="8"/>
        <v/>
      </c>
      <c r="X36" s="48" t="str">
        <f t="shared" si="6"/>
        <v/>
      </c>
      <c r="Y36" s="49" t="str">
        <f t="shared" si="9"/>
        <v/>
      </c>
      <c r="Z36" s="49" t="str">
        <f>IF(M36="no_cargado",VLOOKUP(B36,NAfiliado_NFarmacia!A:H,8,0),"")</f>
        <v/>
      </c>
      <c r="AA36" s="50"/>
    </row>
    <row r="37" spans="1:27" x14ac:dyDescent="0.55000000000000004">
      <c r="A37" s="34"/>
      <c r="G37" s="47" t="str">
        <f>+IF($B37="","",+IFERROR(+VLOOKUP(B37,padron!$A$2:$E$2,2,0),+IFERROR(VLOOKUP(B37,NAfiliado_NFarmacia!$A:$J,10,0),"Ingresar Nuevo Afiliado")))</f>
        <v/>
      </c>
      <c r="H37" s="48" t="str">
        <f>+IF(B37="","",+IFERROR(+VLOOKUP($C37,materiales!$B$2:$D$101,2,0),"9999"))</f>
        <v/>
      </c>
      <c r="I37" s="49" t="str">
        <f>+IF($B37="","",+IF(OR($F37="Si",$F37=""),IF(ISERROR(VLOOKUP($B37,padron!#REF!,9,0)),+IF(ISERROR(VLOOKUP($B37,NAfiliado_NFarmacia!$A$2:$J$497,5,0)),"Ingresa Farmacia",VLOOKUP($B37,NAfiliado_NFarmacia!$A$2:$J$497,5,0)),VLOOKUP($B37,padron!#REF!,9,0)),+IF(ISERROR(VLOOKUP($B37,NAfiliado_NFarmacia!$A$2:$J$497,5,0)),"Ingresa Farmacia",VLOOKUP($B37,NAfiliado_NFarmacia!$A$2:$J$497,5,0))))</f>
        <v/>
      </c>
      <c r="J37" s="49" t="str">
        <f>+IF($B37="","",+IF(OR($F37="Si",$F37=""),IF(ISERROR(VLOOKUP($B37,padron!#REF!,10,0)),+IF(ISERROR(VLOOKUP($B37,NAfiliado_NFarmacia!$A$2:$J$497,5,0)),"Ingresa Direccion de Farmacia",VLOOKUP($B37,NAfiliado_NFarmacia!$A$2:$J$497,6,0)),VLOOKUP($B37,padron!#REF!,10,0)),+IF(ISERROR(VLOOKUP($B37,NAfiliado_NFarmacia!$A$2:$J$497,6,0)),"Ingresa Direccion de Farmacia",VLOOKUP($B37,NAfiliado_NFarmacia!$A$2:$J$497,6,0))))</f>
        <v/>
      </c>
      <c r="K37" s="49" t="str">
        <f>+IF($B37="","",+IF(OR($F37="Si",$F37=""),IF(ISERROR(VLOOKUP($B37,padron!#REF!,10,0)),+IF(ISERROR(VLOOKUP($B37,NAfiliado_NFarmacia!$A$2:$J$497,5,0)),"Ingresa Localidad de Farmacia",VLOOKUP($B37,NAfiliado_NFarmacia!$A$2:$J$497,7,0)),VLOOKUP($B37,padron!#REF!,11,0)),+IF(ISERROR(VLOOKUP($B37,NAfiliado_NFarmacia!$A$2:$J$497,7,0)),"Ingresa Localidad de Farmacia",VLOOKUP($B37,NAfiliado_NFarmacia!$A$2:$J$497,7,0))))</f>
        <v/>
      </c>
      <c r="L37" s="48" t="str">
        <f>+IF(B37="","",IF(F37="No","84005541",+IFERROR(+VLOOKUP(inicio!B37,padron!$A$2:$H$2,8,0),"84005541")))</f>
        <v/>
      </c>
      <c r="M37" s="48" t="str">
        <f>+IF(B37="","",+IFERROR(+VLOOKUP(B37,padron!A:C,3,0),"no_cargado"))</f>
        <v/>
      </c>
      <c r="N37" s="48" t="str">
        <f>+IF(C37="","",+IFERROR(+VLOOKUP($C37,materiales!$A$2:$D$5000,4,0),"9999"))</f>
        <v/>
      </c>
      <c r="O37" s="48" t="str">
        <f t="shared" si="0"/>
        <v/>
      </c>
      <c r="P37" s="48" t="str">
        <f t="shared" si="1"/>
        <v/>
      </c>
      <c r="Q37" s="48" t="str">
        <f t="shared" si="2"/>
        <v/>
      </c>
      <c r="R37" s="48" t="str">
        <f t="shared" si="3"/>
        <v/>
      </c>
      <c r="S37" s="48" t="str">
        <f t="shared" si="7"/>
        <v/>
      </c>
      <c r="T37" s="48" t="str">
        <f t="shared" ca="1" si="4"/>
        <v/>
      </c>
      <c r="U37" s="48" t="str">
        <f>+IF(M37="","",IFERROR(+VLOOKUP(C37,materiales!$B$2:$E$1000,4,0),"DSZA"))</f>
        <v/>
      </c>
      <c r="V37" s="48" t="str">
        <f t="shared" si="5"/>
        <v/>
      </c>
      <c r="W37" s="48" t="str">
        <f t="shared" si="8"/>
        <v/>
      </c>
      <c r="X37" s="48" t="str">
        <f t="shared" si="6"/>
        <v/>
      </c>
      <c r="Y37" s="49" t="str">
        <f t="shared" si="9"/>
        <v/>
      </c>
      <c r="Z37" s="49" t="str">
        <f>IF(M37="no_cargado",VLOOKUP(B37,NAfiliado_NFarmacia!A:H,8,0),"")</f>
        <v/>
      </c>
      <c r="AA37" s="50"/>
    </row>
    <row r="38" spans="1:27" x14ac:dyDescent="0.55000000000000004">
      <c r="A38" s="34"/>
      <c r="G38" s="47" t="str">
        <f>+IF($B38="","",+IFERROR(+VLOOKUP(B38,padron!$A$2:$E$2,2,0),+IFERROR(VLOOKUP(B38,NAfiliado_NFarmacia!$A:$J,10,0),"Ingresar Nuevo Afiliado")))</f>
        <v/>
      </c>
      <c r="H38" s="48" t="str">
        <f>+IF(B38="","",+IFERROR(+VLOOKUP($C38,materiales!$B$2:$D$101,2,0),"9999"))</f>
        <v/>
      </c>
      <c r="I38" s="49" t="str">
        <f>+IF($B38="","",+IF(OR($F38="Si",$F38=""),IF(ISERROR(VLOOKUP($B38,padron!#REF!,9,0)),+IF(ISERROR(VLOOKUP($B38,NAfiliado_NFarmacia!$A$2:$J$497,5,0)),"Ingresa Farmacia",VLOOKUP($B38,NAfiliado_NFarmacia!$A$2:$J$497,5,0)),VLOOKUP($B38,padron!#REF!,9,0)),+IF(ISERROR(VLOOKUP($B38,NAfiliado_NFarmacia!$A$2:$J$497,5,0)),"Ingresa Farmacia",VLOOKUP($B38,NAfiliado_NFarmacia!$A$2:$J$497,5,0))))</f>
        <v/>
      </c>
      <c r="J38" s="49" t="str">
        <f>+IF($B38="","",+IF(OR($F38="Si",$F38=""),IF(ISERROR(VLOOKUP($B38,padron!#REF!,10,0)),+IF(ISERROR(VLOOKUP($B38,NAfiliado_NFarmacia!$A$2:$J$497,5,0)),"Ingresa Direccion de Farmacia",VLOOKUP($B38,NAfiliado_NFarmacia!$A$2:$J$497,6,0)),VLOOKUP($B38,padron!#REF!,10,0)),+IF(ISERROR(VLOOKUP($B38,NAfiliado_NFarmacia!$A$2:$J$497,6,0)),"Ingresa Direccion de Farmacia",VLOOKUP($B38,NAfiliado_NFarmacia!$A$2:$J$497,6,0))))</f>
        <v/>
      </c>
      <c r="K38" s="49" t="str">
        <f>+IF($B38="","",+IF(OR($F38="Si",$F38=""),IF(ISERROR(VLOOKUP($B38,padron!#REF!,10,0)),+IF(ISERROR(VLOOKUP($B38,NAfiliado_NFarmacia!$A$2:$J$497,5,0)),"Ingresa Localidad de Farmacia",VLOOKUP($B38,NAfiliado_NFarmacia!$A$2:$J$497,7,0)),VLOOKUP($B38,padron!#REF!,11,0)),+IF(ISERROR(VLOOKUP($B38,NAfiliado_NFarmacia!$A$2:$J$497,7,0)),"Ingresa Localidad de Farmacia",VLOOKUP($B38,NAfiliado_NFarmacia!$A$2:$J$497,7,0))))</f>
        <v/>
      </c>
      <c r="L38" s="48" t="str">
        <f>+IF(B38="","",IF(F38="No","84005541",+IFERROR(+VLOOKUP(inicio!B38,padron!$A$2:$H$2,8,0),"84005541")))</f>
        <v/>
      </c>
      <c r="M38" s="48" t="str">
        <f>+IF(B38="","",+IFERROR(+VLOOKUP(B38,padron!A:C,3,0),"no_cargado"))</f>
        <v/>
      </c>
      <c r="N38" s="48" t="str">
        <f>+IF(C38="","",+IFERROR(+VLOOKUP($C38,materiales!$A$2:$D$5000,4,0),"9999"))</f>
        <v/>
      </c>
      <c r="O38" s="48" t="str">
        <f t="shared" si="0"/>
        <v/>
      </c>
      <c r="P38" s="48" t="str">
        <f t="shared" si="1"/>
        <v/>
      </c>
      <c r="Q38" s="48" t="str">
        <f t="shared" si="2"/>
        <v/>
      </c>
      <c r="R38" s="48" t="str">
        <f t="shared" si="3"/>
        <v/>
      </c>
      <c r="S38" s="48" t="str">
        <f t="shared" si="7"/>
        <v/>
      </c>
      <c r="T38" s="48" t="str">
        <f t="shared" ca="1" si="4"/>
        <v/>
      </c>
      <c r="U38" s="48" t="str">
        <f>+IF(M38="","",IFERROR(+VLOOKUP(C38,materiales!$B$2:$E$1000,4,0),"DSZA"))</f>
        <v/>
      </c>
      <c r="V38" s="48" t="str">
        <f t="shared" si="5"/>
        <v/>
      </c>
      <c r="W38" s="48" t="str">
        <f t="shared" si="8"/>
        <v/>
      </c>
      <c r="X38" s="48" t="str">
        <f t="shared" si="6"/>
        <v/>
      </c>
      <c r="Y38" s="49" t="str">
        <f t="shared" si="9"/>
        <v/>
      </c>
      <c r="Z38" s="49" t="str">
        <f>IF(M38="no_cargado",VLOOKUP(B38,NAfiliado_NFarmacia!A:H,8,0),"")</f>
        <v/>
      </c>
      <c r="AA38" s="50"/>
    </row>
    <row r="39" spans="1:27" x14ac:dyDescent="0.55000000000000004">
      <c r="A39" s="34"/>
      <c r="G39" s="47" t="str">
        <f>+IF($B39="","",+IFERROR(+VLOOKUP(B39,padron!$A$2:$E$2,2,0),+IFERROR(VLOOKUP(B39,NAfiliado_NFarmacia!$A:$J,10,0),"Ingresar Nuevo Afiliado")))</f>
        <v/>
      </c>
      <c r="H39" s="48" t="str">
        <f>+IF(B39="","",+IFERROR(+VLOOKUP($C39,materiales!$B$2:$D$101,2,0),"9999"))</f>
        <v/>
      </c>
      <c r="I39" s="49" t="str">
        <f>+IF($B39="","",+IF(OR($F39="Si",$F39=""),IF(ISERROR(VLOOKUP($B39,padron!#REF!,9,0)),+IF(ISERROR(VLOOKUP($B39,NAfiliado_NFarmacia!$A$2:$J$497,5,0)),"Ingresa Farmacia",VLOOKUP($B39,NAfiliado_NFarmacia!$A$2:$J$497,5,0)),VLOOKUP($B39,padron!#REF!,9,0)),+IF(ISERROR(VLOOKUP($B39,NAfiliado_NFarmacia!$A$2:$J$497,5,0)),"Ingresa Farmacia",VLOOKUP($B39,NAfiliado_NFarmacia!$A$2:$J$497,5,0))))</f>
        <v/>
      </c>
      <c r="J39" s="49" t="str">
        <f>+IF($B39="","",+IF(OR($F39="Si",$F39=""),IF(ISERROR(VLOOKUP($B39,padron!#REF!,10,0)),+IF(ISERROR(VLOOKUP($B39,NAfiliado_NFarmacia!$A$2:$J$497,5,0)),"Ingresa Direccion de Farmacia",VLOOKUP($B39,NAfiliado_NFarmacia!$A$2:$J$497,6,0)),VLOOKUP($B39,padron!#REF!,10,0)),+IF(ISERROR(VLOOKUP($B39,NAfiliado_NFarmacia!$A$2:$J$497,6,0)),"Ingresa Direccion de Farmacia",VLOOKUP($B39,NAfiliado_NFarmacia!$A$2:$J$497,6,0))))</f>
        <v/>
      </c>
      <c r="K39" s="49" t="str">
        <f>+IF($B39="","",+IF(OR($F39="Si",$F39=""),IF(ISERROR(VLOOKUP($B39,padron!#REF!,10,0)),+IF(ISERROR(VLOOKUP($B39,NAfiliado_NFarmacia!$A$2:$J$497,5,0)),"Ingresa Localidad de Farmacia",VLOOKUP($B39,NAfiliado_NFarmacia!$A$2:$J$497,7,0)),VLOOKUP($B39,padron!#REF!,11,0)),+IF(ISERROR(VLOOKUP($B39,NAfiliado_NFarmacia!$A$2:$J$497,7,0)),"Ingresa Localidad de Farmacia",VLOOKUP($B39,NAfiliado_NFarmacia!$A$2:$J$497,7,0))))</f>
        <v/>
      </c>
      <c r="L39" s="48" t="str">
        <f>+IF(B39="","",IF(F39="No","84005541",+IFERROR(+VLOOKUP(inicio!B39,padron!$A$2:$H$2,8,0),"84005541")))</f>
        <v/>
      </c>
      <c r="M39" s="48" t="str">
        <f>+IF(B39="","",+IFERROR(+VLOOKUP(B39,padron!A:C,3,0),"no_cargado"))</f>
        <v/>
      </c>
      <c r="N39" s="48" t="str">
        <f>+IF(C39="","",+IFERROR(+VLOOKUP($C39,materiales!$A$2:$D$5000,4,0),"9999"))</f>
        <v/>
      </c>
      <c r="O39" s="48" t="str">
        <f t="shared" si="0"/>
        <v/>
      </c>
      <c r="P39" s="48" t="str">
        <f t="shared" si="1"/>
        <v/>
      </c>
      <c r="Q39" s="48" t="str">
        <f t="shared" si="2"/>
        <v/>
      </c>
      <c r="R39" s="48" t="str">
        <f t="shared" si="3"/>
        <v/>
      </c>
      <c r="S39" s="48" t="str">
        <f t="shared" si="7"/>
        <v/>
      </c>
      <c r="T39" s="48" t="str">
        <f t="shared" ca="1" si="4"/>
        <v/>
      </c>
      <c r="U39" s="48" t="str">
        <f>+IF(M39="","",IFERROR(+VLOOKUP(C39,materiales!$B$2:$E$1000,4,0),"DSZA"))</f>
        <v/>
      </c>
      <c r="V39" s="48" t="str">
        <f t="shared" si="5"/>
        <v/>
      </c>
      <c r="W39" s="48" t="str">
        <f t="shared" si="8"/>
        <v/>
      </c>
      <c r="X39" s="48" t="str">
        <f t="shared" si="6"/>
        <v/>
      </c>
      <c r="Y39" s="49" t="str">
        <f t="shared" si="9"/>
        <v/>
      </c>
      <c r="Z39" s="49" t="str">
        <f>IF(M39="no_cargado",VLOOKUP(B39,NAfiliado_NFarmacia!A:H,8,0),"")</f>
        <v/>
      </c>
      <c r="AA39" s="50"/>
    </row>
    <row r="40" spans="1:27" x14ac:dyDescent="0.55000000000000004">
      <c r="A40" s="34"/>
      <c r="G40" s="47" t="str">
        <f>+IF($B40="","",+IFERROR(+VLOOKUP(B40,padron!$A$2:$E$2,2,0),+IFERROR(VLOOKUP(B40,NAfiliado_NFarmacia!$A:$J,10,0),"Ingresar Nuevo Afiliado")))</f>
        <v/>
      </c>
      <c r="H40" s="48" t="str">
        <f>+IF(B40="","",+IFERROR(+VLOOKUP($C40,materiales!$B$2:$D$101,2,0),"9999"))</f>
        <v/>
      </c>
      <c r="I40" s="49" t="str">
        <f>+IF($B40="","",+IF(OR($F40="Si",$F40=""),IF(ISERROR(VLOOKUP($B40,padron!#REF!,9,0)),+IF(ISERROR(VLOOKUP($B40,NAfiliado_NFarmacia!$A$2:$J$497,5,0)),"Ingresa Farmacia",VLOOKUP($B40,NAfiliado_NFarmacia!$A$2:$J$497,5,0)),VLOOKUP($B40,padron!#REF!,9,0)),+IF(ISERROR(VLOOKUP($B40,NAfiliado_NFarmacia!$A$2:$J$497,5,0)),"Ingresa Farmacia",VLOOKUP($B40,NAfiliado_NFarmacia!$A$2:$J$497,5,0))))</f>
        <v/>
      </c>
      <c r="J40" s="49" t="str">
        <f>+IF($B40="","",+IF(OR($F40="Si",$F40=""),IF(ISERROR(VLOOKUP($B40,padron!#REF!,10,0)),+IF(ISERROR(VLOOKUP($B40,NAfiliado_NFarmacia!$A$2:$J$497,5,0)),"Ingresa Direccion de Farmacia",VLOOKUP($B40,NAfiliado_NFarmacia!$A$2:$J$497,6,0)),VLOOKUP($B40,padron!#REF!,10,0)),+IF(ISERROR(VLOOKUP($B40,NAfiliado_NFarmacia!$A$2:$J$497,6,0)),"Ingresa Direccion de Farmacia",VLOOKUP($B40,NAfiliado_NFarmacia!$A$2:$J$497,6,0))))</f>
        <v/>
      </c>
      <c r="K40" s="49" t="str">
        <f>+IF($B40="","",+IF(OR($F40="Si",$F40=""),IF(ISERROR(VLOOKUP($B40,padron!#REF!,10,0)),+IF(ISERROR(VLOOKUP($B40,NAfiliado_NFarmacia!$A$2:$J$497,5,0)),"Ingresa Localidad de Farmacia",VLOOKUP($B40,NAfiliado_NFarmacia!$A$2:$J$497,7,0)),VLOOKUP($B40,padron!#REF!,11,0)),+IF(ISERROR(VLOOKUP($B40,NAfiliado_NFarmacia!$A$2:$J$497,7,0)),"Ingresa Localidad de Farmacia",VLOOKUP($B40,NAfiliado_NFarmacia!$A$2:$J$497,7,0))))</f>
        <v/>
      </c>
      <c r="L40" s="48" t="str">
        <f>+IF(B40="","",IF(F40="No","84005541",+IFERROR(+VLOOKUP(inicio!B40,padron!$A$2:$H$2,8,0),"84005541")))</f>
        <v/>
      </c>
      <c r="M40" s="48" t="str">
        <f>+IF(B40="","",+IFERROR(+VLOOKUP(B40,padron!A:C,3,0),"no_cargado"))</f>
        <v/>
      </c>
      <c r="N40" s="48" t="str">
        <f>+IF(C40="","",+IFERROR(+VLOOKUP($C40,materiales!$A$2:$D$5000,4,0),"9999"))</f>
        <v/>
      </c>
      <c r="O40" s="48" t="str">
        <f t="shared" si="0"/>
        <v/>
      </c>
      <c r="P40" s="48" t="str">
        <f t="shared" si="1"/>
        <v/>
      </c>
      <c r="Q40" s="48" t="str">
        <f t="shared" si="2"/>
        <v/>
      </c>
      <c r="R40" s="48" t="str">
        <f t="shared" si="3"/>
        <v/>
      </c>
      <c r="S40" s="48" t="str">
        <f t="shared" si="7"/>
        <v/>
      </c>
      <c r="T40" s="48" t="str">
        <f t="shared" ca="1" si="4"/>
        <v/>
      </c>
      <c r="U40" s="48" t="str">
        <f>+IF(M40="","",IFERROR(+VLOOKUP(C40,materiales!$B$2:$E$1000,4,0),"DSZA"))</f>
        <v/>
      </c>
      <c r="V40" s="48" t="str">
        <f t="shared" si="5"/>
        <v/>
      </c>
      <c r="W40" s="48" t="str">
        <f t="shared" si="8"/>
        <v/>
      </c>
      <c r="X40" s="48" t="str">
        <f t="shared" si="6"/>
        <v/>
      </c>
      <c r="Y40" s="49" t="str">
        <f t="shared" si="9"/>
        <v/>
      </c>
      <c r="Z40" s="49" t="str">
        <f>IF(M40="no_cargado",VLOOKUP(B40,NAfiliado_NFarmacia!A:H,8,0),"")</f>
        <v/>
      </c>
      <c r="AA40" s="50"/>
    </row>
    <row r="41" spans="1:27" x14ac:dyDescent="0.55000000000000004">
      <c r="A41" s="34"/>
      <c r="G41" s="47" t="str">
        <f>+IF($B41="","",+IFERROR(+VLOOKUP(B41,padron!$A$2:$E$2,2,0),+IFERROR(VLOOKUP(B41,NAfiliado_NFarmacia!$A:$J,10,0),"Ingresar Nuevo Afiliado")))</f>
        <v/>
      </c>
      <c r="H41" s="48" t="str">
        <f>+IF(B41="","",+IFERROR(+VLOOKUP($C41,materiales!$B$2:$D$101,2,0),"9999"))</f>
        <v/>
      </c>
      <c r="I41" s="49" t="str">
        <f>+IF($B41="","",+IF(OR($F41="Si",$F41=""),IF(ISERROR(VLOOKUP($B41,padron!#REF!,9,0)),+IF(ISERROR(VLOOKUP($B41,NAfiliado_NFarmacia!$A$2:$J$497,5,0)),"Ingresa Farmacia",VLOOKUP($B41,NAfiliado_NFarmacia!$A$2:$J$497,5,0)),VLOOKUP($B41,padron!#REF!,9,0)),+IF(ISERROR(VLOOKUP($B41,NAfiliado_NFarmacia!$A$2:$J$497,5,0)),"Ingresa Farmacia",VLOOKUP($B41,NAfiliado_NFarmacia!$A$2:$J$497,5,0))))</f>
        <v/>
      </c>
      <c r="J41" s="49" t="str">
        <f>+IF($B41="","",+IF(OR($F41="Si",$F41=""),IF(ISERROR(VLOOKUP($B41,padron!#REF!,10,0)),+IF(ISERROR(VLOOKUP($B41,NAfiliado_NFarmacia!$A$2:$J$497,5,0)),"Ingresa Direccion de Farmacia",VLOOKUP($B41,NAfiliado_NFarmacia!$A$2:$J$497,6,0)),VLOOKUP($B41,padron!#REF!,10,0)),+IF(ISERROR(VLOOKUP($B41,NAfiliado_NFarmacia!$A$2:$J$497,6,0)),"Ingresa Direccion de Farmacia",VLOOKUP($B41,NAfiliado_NFarmacia!$A$2:$J$497,6,0))))</f>
        <v/>
      </c>
      <c r="K41" s="49" t="str">
        <f>+IF($B41="","",+IF(OR($F41="Si",$F41=""),IF(ISERROR(VLOOKUP($B41,padron!#REF!,10,0)),+IF(ISERROR(VLOOKUP($B41,NAfiliado_NFarmacia!$A$2:$J$497,5,0)),"Ingresa Localidad de Farmacia",VLOOKUP($B41,NAfiliado_NFarmacia!$A$2:$J$497,7,0)),VLOOKUP($B41,padron!#REF!,11,0)),+IF(ISERROR(VLOOKUP($B41,NAfiliado_NFarmacia!$A$2:$J$497,7,0)),"Ingresa Localidad de Farmacia",VLOOKUP($B41,NAfiliado_NFarmacia!$A$2:$J$497,7,0))))</f>
        <v/>
      </c>
      <c r="L41" s="48" t="str">
        <f>+IF(B41="","",IF(F41="No","84005541",+IFERROR(+VLOOKUP(inicio!B41,padron!$A$2:$H$2,8,0),"84005541")))</f>
        <v/>
      </c>
      <c r="M41" s="48" t="str">
        <f>+IF(B41="","",+IFERROR(+VLOOKUP(B41,padron!A:C,3,0),"no_cargado"))</f>
        <v/>
      </c>
      <c r="N41" s="48" t="str">
        <f>+IF(C41="","",+IFERROR(+VLOOKUP($C41,materiales!$A$2:$D$5000,4,0),"9999"))</f>
        <v/>
      </c>
      <c r="O41" s="48" t="str">
        <f t="shared" si="0"/>
        <v/>
      </c>
      <c r="P41" s="48" t="str">
        <f t="shared" si="1"/>
        <v/>
      </c>
      <c r="Q41" s="48" t="str">
        <f t="shared" si="2"/>
        <v/>
      </c>
      <c r="R41" s="48" t="str">
        <f t="shared" si="3"/>
        <v/>
      </c>
      <c r="S41" s="48" t="str">
        <f t="shared" si="7"/>
        <v/>
      </c>
      <c r="T41" s="48" t="str">
        <f t="shared" ca="1" si="4"/>
        <v/>
      </c>
      <c r="U41" s="48" t="str">
        <f>+IF(M41="","",IFERROR(+VLOOKUP(C41,materiales!$B$2:$E$1000,4,0),"DSZA"))</f>
        <v/>
      </c>
      <c r="V41" s="48" t="str">
        <f t="shared" si="5"/>
        <v/>
      </c>
      <c r="W41" s="48" t="str">
        <f t="shared" si="8"/>
        <v/>
      </c>
      <c r="X41" s="48" t="str">
        <f t="shared" si="6"/>
        <v/>
      </c>
      <c r="Y41" s="49" t="str">
        <f t="shared" si="9"/>
        <v/>
      </c>
      <c r="Z41" s="49" t="str">
        <f>IF(M41="no_cargado",VLOOKUP(B41,NAfiliado_NFarmacia!A:H,8,0),"")</f>
        <v/>
      </c>
      <c r="AA41" s="50"/>
    </row>
    <row r="42" spans="1:27" x14ac:dyDescent="0.55000000000000004">
      <c r="A42" s="34"/>
      <c r="G42" s="47" t="str">
        <f>+IF($B42="","",+IFERROR(+VLOOKUP(B42,padron!$A$2:$E$2,2,0),+IFERROR(VLOOKUP(B42,NAfiliado_NFarmacia!$A:$J,10,0),"Ingresar Nuevo Afiliado")))</f>
        <v/>
      </c>
      <c r="H42" s="48" t="str">
        <f>+IF(B42="","",+IFERROR(+VLOOKUP($C42,materiales!$B$2:$D$101,2,0),"9999"))</f>
        <v/>
      </c>
      <c r="I42" s="49" t="str">
        <f>+IF($B42="","",+IF(OR($F42="Si",$F42=""),IF(ISERROR(VLOOKUP($B42,padron!#REF!,9,0)),+IF(ISERROR(VLOOKUP($B42,NAfiliado_NFarmacia!$A$2:$J$497,5,0)),"Ingresa Farmacia",VLOOKUP($B42,NAfiliado_NFarmacia!$A$2:$J$497,5,0)),VLOOKUP($B42,padron!#REF!,9,0)),+IF(ISERROR(VLOOKUP($B42,NAfiliado_NFarmacia!$A$2:$J$497,5,0)),"Ingresa Farmacia",VLOOKUP($B42,NAfiliado_NFarmacia!$A$2:$J$497,5,0))))</f>
        <v/>
      </c>
      <c r="J42" s="49" t="str">
        <f>+IF($B42="","",+IF(OR($F42="Si",$F42=""),IF(ISERROR(VLOOKUP($B42,padron!#REF!,10,0)),+IF(ISERROR(VLOOKUP($B42,NAfiliado_NFarmacia!$A$2:$J$497,5,0)),"Ingresa Direccion de Farmacia",VLOOKUP($B42,NAfiliado_NFarmacia!$A$2:$J$497,6,0)),VLOOKUP($B42,padron!#REF!,10,0)),+IF(ISERROR(VLOOKUP($B42,NAfiliado_NFarmacia!$A$2:$J$497,6,0)),"Ingresa Direccion de Farmacia",VLOOKUP($B42,NAfiliado_NFarmacia!$A$2:$J$497,6,0))))</f>
        <v/>
      </c>
      <c r="K42" s="49" t="str">
        <f>+IF($B42="","",+IF(OR($F42="Si",$F42=""),IF(ISERROR(VLOOKUP($B42,padron!#REF!,10,0)),+IF(ISERROR(VLOOKUP($B42,NAfiliado_NFarmacia!$A$2:$J$497,5,0)),"Ingresa Localidad de Farmacia",VLOOKUP($B42,NAfiliado_NFarmacia!$A$2:$J$497,7,0)),VLOOKUP($B42,padron!#REF!,11,0)),+IF(ISERROR(VLOOKUP($B42,NAfiliado_NFarmacia!$A$2:$J$497,7,0)),"Ingresa Localidad de Farmacia",VLOOKUP($B42,NAfiliado_NFarmacia!$A$2:$J$497,7,0))))</f>
        <v/>
      </c>
      <c r="L42" s="48" t="str">
        <f>+IF(B42="","",IF(F42="No","84005541",+IFERROR(+VLOOKUP(inicio!B42,padron!$A$2:$H$2,8,0),"84005541")))</f>
        <v/>
      </c>
      <c r="M42" s="48" t="str">
        <f>+IF(B42="","",+IFERROR(+VLOOKUP(B42,padron!A:C,3,0),"no_cargado"))</f>
        <v/>
      </c>
      <c r="N42" s="48" t="str">
        <f>+IF(C42="","",+IFERROR(+VLOOKUP($C42,materiales!$A$2:$D$5000,4,0),"9999"))</f>
        <v/>
      </c>
      <c r="O42" s="48" t="str">
        <f t="shared" si="0"/>
        <v/>
      </c>
      <c r="P42" s="48" t="str">
        <f t="shared" si="1"/>
        <v/>
      </c>
      <c r="Q42" s="48" t="str">
        <f t="shared" si="2"/>
        <v/>
      </c>
      <c r="R42" s="48" t="str">
        <f t="shared" si="3"/>
        <v/>
      </c>
      <c r="S42" s="48" t="str">
        <f t="shared" si="7"/>
        <v/>
      </c>
      <c r="T42" s="48" t="str">
        <f t="shared" ca="1" si="4"/>
        <v/>
      </c>
      <c r="U42" s="48" t="str">
        <f>+IF(M42="","",IFERROR(+VLOOKUP(C42,materiales!$B$2:$E$1000,4,0),"DSZA"))</f>
        <v/>
      </c>
      <c r="V42" s="48" t="str">
        <f t="shared" si="5"/>
        <v/>
      </c>
      <c r="W42" s="48" t="str">
        <f t="shared" si="8"/>
        <v/>
      </c>
      <c r="X42" s="48" t="str">
        <f t="shared" si="6"/>
        <v/>
      </c>
      <c r="Y42" s="49" t="str">
        <f t="shared" si="9"/>
        <v/>
      </c>
      <c r="Z42" s="49" t="str">
        <f>IF(M42="no_cargado",VLOOKUP(B42,NAfiliado_NFarmacia!A:H,8,0),"")</f>
        <v/>
      </c>
      <c r="AA42" s="50"/>
    </row>
    <row r="43" spans="1:27" x14ac:dyDescent="0.55000000000000004">
      <c r="A43" s="34"/>
      <c r="G43" s="47" t="str">
        <f>+IF($B43="","",+IFERROR(+VLOOKUP(B43,padron!$A$2:$E$2,2,0),+IFERROR(VLOOKUP(B43,NAfiliado_NFarmacia!$A:$J,10,0),"Ingresar Nuevo Afiliado")))</f>
        <v/>
      </c>
      <c r="H43" s="48" t="str">
        <f>+IF(B43="","",+IFERROR(+VLOOKUP($C43,materiales!$B$2:$D$101,2,0),"9999"))</f>
        <v/>
      </c>
      <c r="I43" s="49" t="str">
        <f>+IF($B43="","",+IF(OR($F43="Si",$F43=""),IF(ISERROR(VLOOKUP($B43,padron!#REF!,9,0)),+IF(ISERROR(VLOOKUP($B43,NAfiliado_NFarmacia!$A$2:$J$497,5,0)),"Ingresa Farmacia",VLOOKUP($B43,NAfiliado_NFarmacia!$A$2:$J$497,5,0)),VLOOKUP($B43,padron!#REF!,9,0)),+IF(ISERROR(VLOOKUP($B43,NAfiliado_NFarmacia!$A$2:$J$497,5,0)),"Ingresa Farmacia",VLOOKUP($B43,NAfiliado_NFarmacia!$A$2:$J$497,5,0))))</f>
        <v/>
      </c>
      <c r="J43" s="49" t="str">
        <f>+IF($B43="","",+IF(OR($F43="Si",$F43=""),IF(ISERROR(VLOOKUP($B43,padron!#REF!,10,0)),+IF(ISERROR(VLOOKUP($B43,NAfiliado_NFarmacia!$A$2:$J$497,5,0)),"Ingresa Direccion de Farmacia",VLOOKUP($B43,NAfiliado_NFarmacia!$A$2:$J$497,6,0)),VLOOKUP($B43,padron!#REF!,10,0)),+IF(ISERROR(VLOOKUP($B43,NAfiliado_NFarmacia!$A$2:$J$497,6,0)),"Ingresa Direccion de Farmacia",VLOOKUP($B43,NAfiliado_NFarmacia!$A$2:$J$497,6,0))))</f>
        <v/>
      </c>
      <c r="K43" s="49" t="str">
        <f>+IF($B43="","",+IF(OR($F43="Si",$F43=""),IF(ISERROR(VLOOKUP($B43,padron!#REF!,10,0)),+IF(ISERROR(VLOOKUP($B43,NAfiliado_NFarmacia!$A$2:$J$497,5,0)),"Ingresa Localidad de Farmacia",VLOOKUP($B43,NAfiliado_NFarmacia!$A$2:$J$497,7,0)),VLOOKUP($B43,padron!#REF!,11,0)),+IF(ISERROR(VLOOKUP($B43,NAfiliado_NFarmacia!$A$2:$J$497,7,0)),"Ingresa Localidad de Farmacia",VLOOKUP($B43,NAfiliado_NFarmacia!$A$2:$J$497,7,0))))</f>
        <v/>
      </c>
      <c r="L43" s="48" t="str">
        <f>+IF(B43="","",IF(F43="No","84005541",+IFERROR(+VLOOKUP(inicio!B43,padron!$A$2:$H$2,8,0),"84005541")))</f>
        <v/>
      </c>
      <c r="M43" s="48" t="str">
        <f>+IF(B43="","",+IFERROR(+VLOOKUP(B43,padron!A:C,3,0),"no_cargado"))</f>
        <v/>
      </c>
      <c r="N43" s="48" t="str">
        <f>+IF(C43="","",+IFERROR(+VLOOKUP($C43,materiales!$A$2:$D$5000,4,0),"9999"))</f>
        <v/>
      </c>
      <c r="O43" s="48" t="str">
        <f t="shared" si="0"/>
        <v/>
      </c>
      <c r="P43" s="48" t="str">
        <f t="shared" si="1"/>
        <v/>
      </c>
      <c r="Q43" s="48" t="str">
        <f t="shared" si="2"/>
        <v/>
      </c>
      <c r="R43" s="48" t="str">
        <f t="shared" si="3"/>
        <v/>
      </c>
      <c r="S43" s="48" t="str">
        <f t="shared" si="7"/>
        <v/>
      </c>
      <c r="T43" s="48" t="str">
        <f t="shared" ca="1" si="4"/>
        <v/>
      </c>
      <c r="U43" s="48" t="str">
        <f>+IF(M43="","",IFERROR(+VLOOKUP(C43,materiales!$B$2:$E$1000,4,0),"DSZA"))</f>
        <v/>
      </c>
      <c r="V43" s="48" t="str">
        <f t="shared" si="5"/>
        <v/>
      </c>
      <c r="W43" s="48" t="str">
        <f t="shared" si="8"/>
        <v/>
      </c>
      <c r="X43" s="48" t="str">
        <f t="shared" si="6"/>
        <v/>
      </c>
      <c r="Y43" s="49" t="str">
        <f t="shared" si="9"/>
        <v/>
      </c>
      <c r="Z43" s="49" t="str">
        <f>IF(M43="no_cargado",VLOOKUP(B43,NAfiliado_NFarmacia!A:H,8,0),"")</f>
        <v/>
      </c>
      <c r="AA43" s="50"/>
    </row>
    <row r="44" spans="1:27" x14ac:dyDescent="0.55000000000000004">
      <c r="A44" s="34"/>
      <c r="G44" s="47" t="str">
        <f>+IF($B44="","",+IFERROR(+VLOOKUP(B44,padron!$A$2:$E$2,2,0),+IFERROR(VLOOKUP(B44,NAfiliado_NFarmacia!$A:$J,10,0),"Ingresar Nuevo Afiliado")))</f>
        <v/>
      </c>
      <c r="H44" s="48" t="str">
        <f>+IF(B44="","",+IFERROR(+VLOOKUP($C44,materiales!$B$2:$D$101,2,0),"9999"))</f>
        <v/>
      </c>
      <c r="I44" s="49" t="str">
        <f>+IF($B44="","",+IF(OR($F44="Si",$F44=""),IF(ISERROR(VLOOKUP($B44,padron!#REF!,9,0)),+IF(ISERROR(VLOOKUP($B44,NAfiliado_NFarmacia!$A$2:$J$497,5,0)),"Ingresa Farmacia",VLOOKUP($B44,NAfiliado_NFarmacia!$A$2:$J$497,5,0)),VLOOKUP($B44,padron!#REF!,9,0)),+IF(ISERROR(VLOOKUP($B44,NAfiliado_NFarmacia!$A$2:$J$497,5,0)),"Ingresa Farmacia",VLOOKUP($B44,NAfiliado_NFarmacia!$A$2:$J$497,5,0))))</f>
        <v/>
      </c>
      <c r="J44" s="49" t="str">
        <f>+IF($B44="","",+IF(OR($F44="Si",$F44=""),IF(ISERROR(VLOOKUP($B44,padron!#REF!,10,0)),+IF(ISERROR(VLOOKUP($B44,NAfiliado_NFarmacia!$A$2:$J$497,5,0)),"Ingresa Direccion de Farmacia",VLOOKUP($B44,NAfiliado_NFarmacia!$A$2:$J$497,6,0)),VLOOKUP($B44,padron!#REF!,10,0)),+IF(ISERROR(VLOOKUP($B44,NAfiliado_NFarmacia!$A$2:$J$497,6,0)),"Ingresa Direccion de Farmacia",VLOOKUP($B44,NAfiliado_NFarmacia!$A$2:$J$497,6,0))))</f>
        <v/>
      </c>
      <c r="K44" s="49" t="str">
        <f>+IF($B44="","",+IF(OR($F44="Si",$F44=""),IF(ISERROR(VLOOKUP($B44,padron!#REF!,10,0)),+IF(ISERROR(VLOOKUP($B44,NAfiliado_NFarmacia!$A$2:$J$497,5,0)),"Ingresa Localidad de Farmacia",VLOOKUP($B44,NAfiliado_NFarmacia!$A$2:$J$497,7,0)),VLOOKUP($B44,padron!#REF!,11,0)),+IF(ISERROR(VLOOKUP($B44,NAfiliado_NFarmacia!$A$2:$J$497,7,0)),"Ingresa Localidad de Farmacia",VLOOKUP($B44,NAfiliado_NFarmacia!$A$2:$J$497,7,0))))</f>
        <v/>
      </c>
      <c r="L44" s="48" t="str">
        <f>+IF(B44="","",IF(F44="No","84005541",+IFERROR(+VLOOKUP(inicio!B44,padron!$A$2:$H$2,8,0),"84005541")))</f>
        <v/>
      </c>
      <c r="M44" s="48" t="str">
        <f>+IF(B44="","",+IFERROR(+VLOOKUP(B44,padron!A:C,3,0),"no_cargado"))</f>
        <v/>
      </c>
      <c r="N44" s="48" t="str">
        <f>+IF(C44="","",+IFERROR(+VLOOKUP($C44,materiales!$A$2:$D$5000,4,0),"9999"))</f>
        <v/>
      </c>
      <c r="O44" s="48" t="str">
        <f t="shared" si="0"/>
        <v/>
      </c>
      <c r="P44" s="48" t="str">
        <f t="shared" si="1"/>
        <v/>
      </c>
      <c r="Q44" s="48" t="str">
        <f t="shared" si="2"/>
        <v/>
      </c>
      <c r="R44" s="48" t="str">
        <f t="shared" si="3"/>
        <v/>
      </c>
      <c r="S44" s="48" t="str">
        <f t="shared" si="7"/>
        <v/>
      </c>
      <c r="T44" s="48" t="str">
        <f t="shared" ca="1" si="4"/>
        <v/>
      </c>
      <c r="U44" s="48" t="str">
        <f>+IF(M44="","",IFERROR(+VLOOKUP(C44,materiales!$B$2:$E$1000,4,0),"DSZA"))</f>
        <v/>
      </c>
      <c r="V44" s="48" t="str">
        <f t="shared" si="5"/>
        <v/>
      </c>
      <c r="W44" s="48" t="str">
        <f t="shared" si="8"/>
        <v/>
      </c>
      <c r="X44" s="48" t="str">
        <f t="shared" si="6"/>
        <v/>
      </c>
      <c r="Y44" s="49" t="str">
        <f t="shared" si="9"/>
        <v/>
      </c>
      <c r="Z44" s="49" t="str">
        <f>IF(M44="no_cargado",VLOOKUP(B44,NAfiliado_NFarmacia!A:H,8,0),"")</f>
        <v/>
      </c>
      <c r="AA44" s="50"/>
    </row>
    <row r="45" spans="1:27" x14ac:dyDescent="0.55000000000000004">
      <c r="A45" s="34"/>
      <c r="G45" s="47" t="str">
        <f>+IF($B45="","",+IFERROR(+VLOOKUP(B45,padron!$A$2:$E$2,2,0),+IFERROR(VLOOKUP(B45,NAfiliado_NFarmacia!$A:$J,10,0),"Ingresar Nuevo Afiliado")))</f>
        <v/>
      </c>
      <c r="H45" s="48" t="str">
        <f>+IF(B45="","",+IFERROR(+VLOOKUP($C45,materiales!$B$2:$D$101,2,0),"9999"))</f>
        <v/>
      </c>
      <c r="I45" s="49" t="str">
        <f>+IF($B45="","",+IF(OR($F45="Si",$F45=""),IF(ISERROR(VLOOKUP($B45,padron!#REF!,9,0)),+IF(ISERROR(VLOOKUP($B45,NAfiliado_NFarmacia!$A$2:$J$497,5,0)),"Ingresa Farmacia",VLOOKUP($B45,NAfiliado_NFarmacia!$A$2:$J$497,5,0)),VLOOKUP($B45,padron!#REF!,9,0)),+IF(ISERROR(VLOOKUP($B45,NAfiliado_NFarmacia!$A$2:$J$497,5,0)),"Ingresa Farmacia",VLOOKUP($B45,NAfiliado_NFarmacia!$A$2:$J$497,5,0))))</f>
        <v/>
      </c>
      <c r="J45" s="49" t="str">
        <f>+IF($B45="","",+IF(OR($F45="Si",$F45=""),IF(ISERROR(VLOOKUP($B45,padron!#REF!,10,0)),+IF(ISERROR(VLOOKUP($B45,NAfiliado_NFarmacia!$A$2:$J$497,5,0)),"Ingresa Direccion de Farmacia",VLOOKUP($B45,NAfiliado_NFarmacia!$A$2:$J$497,6,0)),VLOOKUP($B45,padron!#REF!,10,0)),+IF(ISERROR(VLOOKUP($B45,NAfiliado_NFarmacia!$A$2:$J$497,6,0)),"Ingresa Direccion de Farmacia",VLOOKUP($B45,NAfiliado_NFarmacia!$A$2:$J$497,6,0))))</f>
        <v/>
      </c>
      <c r="K45" s="49" t="str">
        <f>+IF($B45="","",+IF(OR($F45="Si",$F45=""),IF(ISERROR(VLOOKUP($B45,padron!#REF!,10,0)),+IF(ISERROR(VLOOKUP($B45,NAfiliado_NFarmacia!$A$2:$J$497,5,0)),"Ingresa Localidad de Farmacia",VLOOKUP($B45,NAfiliado_NFarmacia!$A$2:$J$497,7,0)),VLOOKUP($B45,padron!#REF!,11,0)),+IF(ISERROR(VLOOKUP($B45,NAfiliado_NFarmacia!$A$2:$J$497,7,0)),"Ingresa Localidad de Farmacia",VLOOKUP($B45,NAfiliado_NFarmacia!$A$2:$J$497,7,0))))</f>
        <v/>
      </c>
      <c r="L45" s="48" t="str">
        <f>+IF(B45="","",IF(F45="No","84005541",+IFERROR(+VLOOKUP(inicio!B45,padron!$A$2:$H$2,8,0),"84005541")))</f>
        <v/>
      </c>
      <c r="M45" s="48" t="str">
        <f>+IF(B45="","",+IFERROR(+VLOOKUP(B45,padron!A:C,3,0),"no_cargado"))</f>
        <v/>
      </c>
      <c r="N45" s="48" t="str">
        <f>+IF(C45="","",+IFERROR(+VLOOKUP($C45,materiales!$A$2:$D$5000,4,0),"9999"))</f>
        <v/>
      </c>
      <c r="O45" s="48" t="str">
        <f t="shared" si="0"/>
        <v/>
      </c>
      <c r="P45" s="48" t="str">
        <f t="shared" si="1"/>
        <v/>
      </c>
      <c r="Q45" s="48" t="str">
        <f t="shared" si="2"/>
        <v/>
      </c>
      <c r="R45" s="48" t="str">
        <f t="shared" si="3"/>
        <v/>
      </c>
      <c r="S45" s="48" t="str">
        <f t="shared" si="7"/>
        <v/>
      </c>
      <c r="T45" s="48" t="str">
        <f t="shared" ca="1" si="4"/>
        <v/>
      </c>
      <c r="U45" s="48" t="str">
        <f>+IF(M45="","",IFERROR(+VLOOKUP(C45,materiales!$B$2:$E$1000,4,0),"DSZA"))</f>
        <v/>
      </c>
      <c r="V45" s="48" t="str">
        <f t="shared" si="5"/>
        <v/>
      </c>
      <c r="W45" s="48" t="str">
        <f t="shared" si="8"/>
        <v/>
      </c>
      <c r="X45" s="48" t="str">
        <f t="shared" si="6"/>
        <v/>
      </c>
      <c r="Y45" s="49" t="str">
        <f t="shared" si="9"/>
        <v/>
      </c>
      <c r="Z45" s="49" t="str">
        <f>IF(M45="no_cargado",VLOOKUP(B45,NAfiliado_NFarmacia!A:H,8,0),"")</f>
        <v/>
      </c>
      <c r="AA45" s="50"/>
    </row>
    <row r="46" spans="1:27" x14ac:dyDescent="0.55000000000000004">
      <c r="A46" s="34"/>
      <c r="G46" s="47" t="str">
        <f>+IF($B46="","",+IFERROR(+VLOOKUP(B46,padron!$A$2:$E$2,2,0),+IFERROR(VLOOKUP(B46,NAfiliado_NFarmacia!$A:$J,10,0),"Ingresar Nuevo Afiliado")))</f>
        <v/>
      </c>
      <c r="H46" s="48" t="str">
        <f>+IF(B46="","",+IFERROR(+VLOOKUP($C46,materiales!$B$2:$D$101,2,0),"9999"))</f>
        <v/>
      </c>
      <c r="I46" s="49" t="str">
        <f>+IF($B46="","",+IF(OR($F46="Si",$F46=""),IF(ISERROR(VLOOKUP($B46,padron!#REF!,9,0)),+IF(ISERROR(VLOOKUP($B46,NAfiliado_NFarmacia!$A$2:$J$497,5,0)),"Ingresa Farmacia",VLOOKUP($B46,NAfiliado_NFarmacia!$A$2:$J$497,5,0)),VLOOKUP($B46,padron!#REF!,9,0)),+IF(ISERROR(VLOOKUP($B46,NAfiliado_NFarmacia!$A$2:$J$497,5,0)),"Ingresa Farmacia",VLOOKUP($B46,NAfiliado_NFarmacia!$A$2:$J$497,5,0))))</f>
        <v/>
      </c>
      <c r="J46" s="49" t="str">
        <f>+IF($B46="","",+IF(OR($F46="Si",$F46=""),IF(ISERROR(VLOOKUP($B46,padron!#REF!,10,0)),+IF(ISERROR(VLOOKUP($B46,NAfiliado_NFarmacia!$A$2:$J$497,5,0)),"Ingresa Direccion de Farmacia",VLOOKUP($B46,NAfiliado_NFarmacia!$A$2:$J$497,6,0)),VLOOKUP($B46,padron!#REF!,10,0)),+IF(ISERROR(VLOOKUP($B46,NAfiliado_NFarmacia!$A$2:$J$497,6,0)),"Ingresa Direccion de Farmacia",VLOOKUP($B46,NAfiliado_NFarmacia!$A$2:$J$497,6,0))))</f>
        <v/>
      </c>
      <c r="K46" s="49" t="str">
        <f>+IF($B46="","",+IF(OR($F46="Si",$F46=""),IF(ISERROR(VLOOKUP($B46,padron!#REF!,10,0)),+IF(ISERROR(VLOOKUP($B46,NAfiliado_NFarmacia!$A$2:$J$497,5,0)),"Ingresa Localidad de Farmacia",VLOOKUP($B46,NAfiliado_NFarmacia!$A$2:$J$497,7,0)),VLOOKUP($B46,padron!#REF!,11,0)),+IF(ISERROR(VLOOKUP($B46,NAfiliado_NFarmacia!$A$2:$J$497,7,0)),"Ingresa Localidad de Farmacia",VLOOKUP($B46,NAfiliado_NFarmacia!$A$2:$J$497,7,0))))</f>
        <v/>
      </c>
      <c r="L46" s="48" t="str">
        <f>+IF(B46="","",IF(F46="No","84005541",+IFERROR(+VLOOKUP(inicio!B46,padron!$A$2:$H$2,8,0),"84005541")))</f>
        <v/>
      </c>
      <c r="M46" s="48" t="str">
        <f>+IF(B46="","",+IFERROR(+VLOOKUP(B46,padron!A:C,3,0),"no_cargado"))</f>
        <v/>
      </c>
      <c r="N46" s="48" t="str">
        <f>+IF(C46="","",+IFERROR(+VLOOKUP($C46,materiales!$A$2:$D$5000,4,0),"9999"))</f>
        <v/>
      </c>
      <c r="O46" s="48" t="str">
        <f t="shared" si="0"/>
        <v/>
      </c>
      <c r="P46" s="48" t="str">
        <f t="shared" si="1"/>
        <v/>
      </c>
      <c r="Q46" s="48" t="str">
        <f t="shared" si="2"/>
        <v/>
      </c>
      <c r="R46" s="48" t="str">
        <f t="shared" si="3"/>
        <v/>
      </c>
      <c r="S46" s="48" t="str">
        <f t="shared" si="7"/>
        <v/>
      </c>
      <c r="T46" s="48" t="str">
        <f t="shared" ca="1" si="4"/>
        <v/>
      </c>
      <c r="U46" s="48" t="str">
        <f>+IF(M46="","",IFERROR(+VLOOKUP(C46,materiales!$B$2:$E$1000,4,0),"DSZA"))</f>
        <v/>
      </c>
      <c r="V46" s="48" t="str">
        <f t="shared" si="5"/>
        <v/>
      </c>
      <c r="W46" s="48" t="str">
        <f t="shared" si="8"/>
        <v/>
      </c>
      <c r="X46" s="48" t="str">
        <f t="shared" si="6"/>
        <v/>
      </c>
      <c r="Y46" s="49" t="str">
        <f t="shared" si="9"/>
        <v/>
      </c>
      <c r="Z46" s="49" t="str">
        <f>IF(M46="no_cargado",VLOOKUP(B46,NAfiliado_NFarmacia!A:H,8,0),"")</f>
        <v/>
      </c>
      <c r="AA46" s="50"/>
    </row>
    <row r="47" spans="1:27" x14ac:dyDescent="0.55000000000000004">
      <c r="A47" s="34"/>
      <c r="G47" s="47" t="str">
        <f>+IF($B47="","",+IFERROR(+VLOOKUP(B47,padron!$A$2:$E$2,2,0),+IFERROR(VLOOKUP(B47,NAfiliado_NFarmacia!$A:$J,10,0),"Ingresar Nuevo Afiliado")))</f>
        <v/>
      </c>
      <c r="H47" s="48" t="str">
        <f>+IF(B47="","",+IFERROR(+VLOOKUP($C47,materiales!$B$2:$D$101,2,0),"9999"))</f>
        <v/>
      </c>
      <c r="I47" s="49" t="str">
        <f>+IF($B47="","",+IF(OR($F47="Si",$F47=""),IF(ISERROR(VLOOKUP($B47,padron!#REF!,9,0)),+IF(ISERROR(VLOOKUP($B47,NAfiliado_NFarmacia!$A$2:$J$497,5,0)),"Ingresa Farmacia",VLOOKUP($B47,NAfiliado_NFarmacia!$A$2:$J$497,5,0)),VLOOKUP($B47,padron!#REF!,9,0)),+IF(ISERROR(VLOOKUP($B47,NAfiliado_NFarmacia!$A$2:$J$497,5,0)),"Ingresa Farmacia",VLOOKUP($B47,NAfiliado_NFarmacia!$A$2:$J$497,5,0))))</f>
        <v/>
      </c>
      <c r="J47" s="49" t="str">
        <f>+IF($B47="","",+IF(OR($F47="Si",$F47=""),IF(ISERROR(VLOOKUP($B47,padron!#REF!,10,0)),+IF(ISERROR(VLOOKUP($B47,NAfiliado_NFarmacia!$A$2:$J$497,5,0)),"Ingresa Direccion de Farmacia",VLOOKUP($B47,NAfiliado_NFarmacia!$A$2:$J$497,6,0)),VLOOKUP($B47,padron!#REF!,10,0)),+IF(ISERROR(VLOOKUP($B47,NAfiliado_NFarmacia!$A$2:$J$497,6,0)),"Ingresa Direccion de Farmacia",VLOOKUP($B47,NAfiliado_NFarmacia!$A$2:$J$497,6,0))))</f>
        <v/>
      </c>
      <c r="K47" s="49" t="str">
        <f>+IF($B47="","",+IF(OR($F47="Si",$F47=""),IF(ISERROR(VLOOKUP($B47,padron!#REF!,10,0)),+IF(ISERROR(VLOOKUP($B47,NAfiliado_NFarmacia!$A$2:$J$497,5,0)),"Ingresa Localidad de Farmacia",VLOOKUP($B47,NAfiliado_NFarmacia!$A$2:$J$497,7,0)),VLOOKUP($B47,padron!#REF!,11,0)),+IF(ISERROR(VLOOKUP($B47,NAfiliado_NFarmacia!$A$2:$J$497,7,0)),"Ingresa Localidad de Farmacia",VLOOKUP($B47,NAfiliado_NFarmacia!$A$2:$J$497,7,0))))</f>
        <v/>
      </c>
      <c r="L47" s="48" t="str">
        <f>+IF(B47="","",IF(F47="No","84005541",+IFERROR(+VLOOKUP(inicio!B47,padron!$A$2:$H$2,8,0),"84005541")))</f>
        <v/>
      </c>
      <c r="M47" s="48" t="str">
        <f>+IF(B47="","",+IFERROR(+VLOOKUP(B47,padron!A:C,3,0),"no_cargado"))</f>
        <v/>
      </c>
      <c r="N47" s="48" t="str">
        <f>+IF(C47="","",+IFERROR(+VLOOKUP($C47,materiales!$A$2:$D$5000,4,0),"9999"))</f>
        <v/>
      </c>
      <c r="O47" s="48" t="str">
        <f t="shared" si="0"/>
        <v/>
      </c>
      <c r="P47" s="48" t="str">
        <f t="shared" si="1"/>
        <v/>
      </c>
      <c r="Q47" s="48" t="str">
        <f t="shared" si="2"/>
        <v/>
      </c>
      <c r="R47" s="48" t="str">
        <f t="shared" si="3"/>
        <v/>
      </c>
      <c r="S47" s="48" t="str">
        <f t="shared" si="7"/>
        <v/>
      </c>
      <c r="T47" s="48" t="str">
        <f t="shared" ca="1" si="4"/>
        <v/>
      </c>
      <c r="U47" s="48" t="str">
        <f>+IF(M47="","",IFERROR(+VLOOKUP(C47,materiales!$B$2:$E$1000,4,0),"DSZA"))</f>
        <v/>
      </c>
      <c r="V47" s="48" t="str">
        <f t="shared" si="5"/>
        <v/>
      </c>
      <c r="W47" s="48" t="str">
        <f t="shared" si="8"/>
        <v/>
      </c>
      <c r="X47" s="48" t="str">
        <f t="shared" si="6"/>
        <v/>
      </c>
      <c r="Y47" s="49" t="str">
        <f t="shared" si="9"/>
        <v/>
      </c>
      <c r="Z47" s="49" t="str">
        <f>IF(M47="no_cargado",VLOOKUP(B47,NAfiliado_NFarmacia!A:H,8,0),"")</f>
        <v/>
      </c>
      <c r="AA47" s="50"/>
    </row>
    <row r="48" spans="1:27" x14ac:dyDescent="0.55000000000000004">
      <c r="A48" s="34"/>
      <c r="G48" s="47" t="str">
        <f>+IF($B48="","",+IFERROR(+VLOOKUP(B48,padron!$A$2:$E$2,2,0),+IFERROR(VLOOKUP(B48,NAfiliado_NFarmacia!$A:$J,10,0),"Ingresar Nuevo Afiliado")))</f>
        <v/>
      </c>
      <c r="H48" s="48" t="str">
        <f>+IF(B48="","",+IFERROR(+VLOOKUP($C48,materiales!$B$2:$D$101,2,0),"9999"))</f>
        <v/>
      </c>
      <c r="I48" s="49" t="str">
        <f>+IF($B48="","",+IF(OR($F48="Si",$F48=""),IF(ISERROR(VLOOKUP($B48,padron!#REF!,9,0)),+IF(ISERROR(VLOOKUP($B48,NAfiliado_NFarmacia!$A$2:$J$497,5,0)),"Ingresa Farmacia",VLOOKUP($B48,NAfiliado_NFarmacia!$A$2:$J$497,5,0)),VLOOKUP($B48,padron!#REF!,9,0)),+IF(ISERROR(VLOOKUP($B48,NAfiliado_NFarmacia!$A$2:$J$497,5,0)),"Ingresa Farmacia",VLOOKUP($B48,NAfiliado_NFarmacia!$A$2:$J$497,5,0))))</f>
        <v/>
      </c>
      <c r="J48" s="49" t="str">
        <f>+IF($B48="","",+IF(OR($F48="Si",$F48=""),IF(ISERROR(VLOOKUP($B48,padron!#REF!,10,0)),+IF(ISERROR(VLOOKUP($B48,NAfiliado_NFarmacia!$A$2:$J$497,5,0)),"Ingresa Direccion de Farmacia",VLOOKUP($B48,NAfiliado_NFarmacia!$A$2:$J$497,6,0)),VLOOKUP($B48,padron!#REF!,10,0)),+IF(ISERROR(VLOOKUP($B48,NAfiliado_NFarmacia!$A$2:$J$497,6,0)),"Ingresa Direccion de Farmacia",VLOOKUP($B48,NAfiliado_NFarmacia!$A$2:$J$497,6,0))))</f>
        <v/>
      </c>
      <c r="K48" s="49" t="str">
        <f>+IF($B48="","",+IF(OR($F48="Si",$F48=""),IF(ISERROR(VLOOKUP($B48,padron!#REF!,10,0)),+IF(ISERROR(VLOOKUP($B48,NAfiliado_NFarmacia!$A$2:$J$497,5,0)),"Ingresa Localidad de Farmacia",VLOOKUP($B48,NAfiliado_NFarmacia!$A$2:$J$497,7,0)),VLOOKUP($B48,padron!#REF!,11,0)),+IF(ISERROR(VLOOKUP($B48,NAfiliado_NFarmacia!$A$2:$J$497,7,0)),"Ingresa Localidad de Farmacia",VLOOKUP($B48,NAfiliado_NFarmacia!$A$2:$J$497,7,0))))</f>
        <v/>
      </c>
      <c r="L48" s="48" t="str">
        <f>+IF(B48="","",IF(F48="No","84005541",+IFERROR(+VLOOKUP(inicio!B48,padron!$A$2:$H$2,8,0),"84005541")))</f>
        <v/>
      </c>
      <c r="M48" s="48" t="str">
        <f>+IF(B48="","",+IFERROR(+VLOOKUP(B48,padron!A:C,3,0),"no_cargado"))</f>
        <v/>
      </c>
      <c r="N48" s="48" t="str">
        <f>+IF(C48="","",+IFERROR(+VLOOKUP($C48,materiales!$A$2:$D$5000,4,0),"9999"))</f>
        <v/>
      </c>
      <c r="O48" s="48" t="str">
        <f t="shared" si="0"/>
        <v/>
      </c>
      <c r="P48" s="48" t="str">
        <f t="shared" si="1"/>
        <v/>
      </c>
      <c r="Q48" s="48" t="str">
        <f t="shared" si="2"/>
        <v/>
      </c>
      <c r="R48" s="48" t="str">
        <f t="shared" si="3"/>
        <v/>
      </c>
      <c r="S48" s="48" t="str">
        <f t="shared" si="7"/>
        <v/>
      </c>
      <c r="T48" s="48" t="str">
        <f t="shared" ca="1" si="4"/>
        <v/>
      </c>
      <c r="U48" s="48" t="str">
        <f>+IF(M48="","",IFERROR(+VLOOKUP(C48,materiales!$B$2:$E$1000,4,0),"DSZA"))</f>
        <v/>
      </c>
      <c r="V48" s="48" t="str">
        <f t="shared" si="5"/>
        <v/>
      </c>
      <c r="W48" s="48" t="str">
        <f t="shared" si="8"/>
        <v/>
      </c>
      <c r="X48" s="48" t="str">
        <f t="shared" si="6"/>
        <v/>
      </c>
      <c r="Y48" s="49" t="str">
        <f t="shared" si="9"/>
        <v/>
      </c>
      <c r="Z48" s="49" t="str">
        <f>IF(M48="no_cargado",VLOOKUP(B48,NAfiliado_NFarmacia!A:H,8,0),"")</f>
        <v/>
      </c>
      <c r="AA48" s="50"/>
    </row>
    <row r="49" spans="1:27" x14ac:dyDescent="0.55000000000000004">
      <c r="A49" s="34"/>
      <c r="G49" s="47" t="str">
        <f>+IF($B49="","",+IFERROR(+VLOOKUP(B49,padron!$A$2:$E$2,2,0),+IFERROR(VLOOKUP(B49,NAfiliado_NFarmacia!$A:$J,10,0),"Ingresar Nuevo Afiliado")))</f>
        <v/>
      </c>
      <c r="H49" s="48" t="str">
        <f>+IF(B49="","",+IFERROR(+VLOOKUP($C49,materiales!$B$2:$D$101,2,0),"9999"))</f>
        <v/>
      </c>
      <c r="I49" s="49" t="str">
        <f>+IF($B49="","",+IF(OR($F49="Si",$F49=""),IF(ISERROR(VLOOKUP($B49,padron!#REF!,9,0)),+IF(ISERROR(VLOOKUP($B49,NAfiliado_NFarmacia!$A$2:$J$497,5,0)),"Ingresa Farmacia",VLOOKUP($B49,NAfiliado_NFarmacia!$A$2:$J$497,5,0)),VLOOKUP($B49,padron!#REF!,9,0)),+IF(ISERROR(VLOOKUP($B49,NAfiliado_NFarmacia!$A$2:$J$497,5,0)),"Ingresa Farmacia",VLOOKUP($B49,NAfiliado_NFarmacia!$A$2:$J$497,5,0))))</f>
        <v/>
      </c>
      <c r="J49" s="49" t="str">
        <f>+IF($B49="","",+IF(OR($F49="Si",$F49=""),IF(ISERROR(VLOOKUP($B49,padron!#REF!,10,0)),+IF(ISERROR(VLOOKUP($B49,NAfiliado_NFarmacia!$A$2:$J$497,5,0)),"Ingresa Direccion de Farmacia",VLOOKUP($B49,NAfiliado_NFarmacia!$A$2:$J$497,6,0)),VLOOKUP($B49,padron!#REF!,10,0)),+IF(ISERROR(VLOOKUP($B49,NAfiliado_NFarmacia!$A$2:$J$497,6,0)),"Ingresa Direccion de Farmacia",VLOOKUP($B49,NAfiliado_NFarmacia!$A$2:$J$497,6,0))))</f>
        <v/>
      </c>
      <c r="K49" s="49" t="str">
        <f>+IF($B49="","",+IF(OR($F49="Si",$F49=""),IF(ISERROR(VLOOKUP($B49,padron!#REF!,10,0)),+IF(ISERROR(VLOOKUP($B49,NAfiliado_NFarmacia!$A$2:$J$497,5,0)),"Ingresa Localidad de Farmacia",VLOOKUP($B49,NAfiliado_NFarmacia!$A$2:$J$497,7,0)),VLOOKUP($B49,padron!#REF!,11,0)),+IF(ISERROR(VLOOKUP($B49,NAfiliado_NFarmacia!$A$2:$J$497,7,0)),"Ingresa Localidad de Farmacia",VLOOKUP($B49,NAfiliado_NFarmacia!$A$2:$J$497,7,0))))</f>
        <v/>
      </c>
      <c r="L49" s="48" t="str">
        <f>+IF(B49="","",IF(F49="No","84005541",+IFERROR(+VLOOKUP(inicio!B49,padron!$A$2:$H$2,8,0),"84005541")))</f>
        <v/>
      </c>
      <c r="M49" s="48" t="str">
        <f>+IF(B49="","",+IFERROR(+VLOOKUP(B49,padron!A:C,3,0),"no_cargado"))</f>
        <v/>
      </c>
      <c r="N49" s="48" t="str">
        <f>+IF(C49="","",+IFERROR(+VLOOKUP($C49,materiales!$A$2:$D$5000,4,0),"9999"))</f>
        <v/>
      </c>
      <c r="O49" s="48" t="str">
        <f t="shared" si="0"/>
        <v/>
      </c>
      <c r="P49" s="48" t="str">
        <f t="shared" si="1"/>
        <v/>
      </c>
      <c r="Q49" s="48" t="str">
        <f t="shared" si="2"/>
        <v/>
      </c>
      <c r="R49" s="48" t="str">
        <f t="shared" si="3"/>
        <v/>
      </c>
      <c r="S49" s="48" t="str">
        <f t="shared" si="7"/>
        <v/>
      </c>
      <c r="T49" s="48" t="str">
        <f t="shared" ca="1" si="4"/>
        <v/>
      </c>
      <c r="U49" s="48" t="str">
        <f>+IF(M49="","",IFERROR(+VLOOKUP(C49,materiales!$B$2:$E$1000,4,0),"DSZA"))</f>
        <v/>
      </c>
      <c r="V49" s="48" t="str">
        <f t="shared" si="5"/>
        <v/>
      </c>
      <c r="W49" s="48" t="str">
        <f t="shared" si="8"/>
        <v/>
      </c>
      <c r="X49" s="48" t="str">
        <f t="shared" si="6"/>
        <v/>
      </c>
      <c r="Y49" s="49" t="str">
        <f t="shared" si="9"/>
        <v/>
      </c>
      <c r="Z49" s="49" t="str">
        <f>IF(M49="no_cargado",VLOOKUP(B49,NAfiliado_NFarmacia!A:H,8,0),"")</f>
        <v/>
      </c>
      <c r="AA49" s="50"/>
    </row>
    <row r="50" spans="1:27" x14ac:dyDescent="0.55000000000000004">
      <c r="A50" s="34"/>
      <c r="G50" s="47" t="str">
        <f>+IF($B50="","",+IFERROR(+VLOOKUP(B50,padron!$A$2:$E$2,2,0),+IFERROR(VLOOKUP(B50,NAfiliado_NFarmacia!$A:$J,10,0),"Ingresar Nuevo Afiliado")))</f>
        <v/>
      </c>
      <c r="H50" s="48" t="str">
        <f>+IF(B50="","",+IFERROR(+VLOOKUP($C50,materiales!$B$2:$D$101,2,0),"9999"))</f>
        <v/>
      </c>
      <c r="I50" s="49" t="str">
        <f>+IF($B50="","",+IF(OR($F50="Si",$F50=""),IF(ISERROR(VLOOKUP($B50,padron!#REF!,9,0)),+IF(ISERROR(VLOOKUP($B50,NAfiliado_NFarmacia!$A$2:$J$497,5,0)),"Ingresa Farmacia",VLOOKUP($B50,NAfiliado_NFarmacia!$A$2:$J$497,5,0)),VLOOKUP($B50,padron!#REF!,9,0)),+IF(ISERROR(VLOOKUP($B50,NAfiliado_NFarmacia!$A$2:$J$497,5,0)),"Ingresa Farmacia",VLOOKUP($B50,NAfiliado_NFarmacia!$A$2:$J$497,5,0))))</f>
        <v/>
      </c>
      <c r="J50" s="49" t="str">
        <f>+IF($B50="","",+IF(OR($F50="Si",$F50=""),IF(ISERROR(VLOOKUP($B50,padron!#REF!,10,0)),+IF(ISERROR(VLOOKUP($B50,NAfiliado_NFarmacia!$A$2:$J$497,5,0)),"Ingresa Direccion de Farmacia",VLOOKUP($B50,NAfiliado_NFarmacia!$A$2:$J$497,6,0)),VLOOKUP($B50,padron!#REF!,10,0)),+IF(ISERROR(VLOOKUP($B50,NAfiliado_NFarmacia!$A$2:$J$497,6,0)),"Ingresa Direccion de Farmacia",VLOOKUP($B50,NAfiliado_NFarmacia!$A$2:$J$497,6,0))))</f>
        <v/>
      </c>
      <c r="K50" s="49" t="str">
        <f>+IF($B50="","",+IF(OR($F50="Si",$F50=""),IF(ISERROR(VLOOKUP($B50,padron!#REF!,10,0)),+IF(ISERROR(VLOOKUP($B50,NAfiliado_NFarmacia!$A$2:$J$497,5,0)),"Ingresa Localidad de Farmacia",VLOOKUP($B50,NAfiliado_NFarmacia!$A$2:$J$497,7,0)),VLOOKUP($B50,padron!#REF!,11,0)),+IF(ISERROR(VLOOKUP($B50,NAfiliado_NFarmacia!$A$2:$J$497,7,0)),"Ingresa Localidad de Farmacia",VLOOKUP($B50,NAfiliado_NFarmacia!$A$2:$J$497,7,0))))</f>
        <v/>
      </c>
      <c r="L50" s="48" t="str">
        <f>+IF(B50="","",IF(F50="No","84005541",+IFERROR(+VLOOKUP(inicio!B50,padron!$A$2:$H$2,8,0),"84005541")))</f>
        <v/>
      </c>
      <c r="M50" s="48" t="str">
        <f>+IF(B50="","",+IFERROR(+VLOOKUP(B50,padron!A:C,3,0),"no_cargado"))</f>
        <v/>
      </c>
      <c r="N50" s="48" t="str">
        <f>+IF(C50="","",+IFERROR(+VLOOKUP($C50,materiales!$A$2:$D$5000,4,0),"9999"))</f>
        <v/>
      </c>
      <c r="O50" s="48" t="str">
        <f t="shared" si="0"/>
        <v/>
      </c>
      <c r="P50" s="48" t="str">
        <f t="shared" si="1"/>
        <v/>
      </c>
      <c r="Q50" s="48" t="str">
        <f t="shared" si="2"/>
        <v/>
      </c>
      <c r="R50" s="48" t="str">
        <f t="shared" si="3"/>
        <v/>
      </c>
      <c r="S50" s="48" t="str">
        <f t="shared" si="7"/>
        <v/>
      </c>
      <c r="T50" s="48" t="str">
        <f t="shared" ca="1" si="4"/>
        <v/>
      </c>
      <c r="U50" s="48" t="str">
        <f>+IF(M50="","",IFERROR(+VLOOKUP(C50,materiales!$B$2:$E$1000,4,0),"DSZA"))</f>
        <v/>
      </c>
      <c r="V50" s="48" t="str">
        <f t="shared" si="5"/>
        <v/>
      </c>
      <c r="W50" s="48" t="str">
        <f t="shared" si="8"/>
        <v/>
      </c>
      <c r="X50" s="48" t="str">
        <f t="shared" si="6"/>
        <v/>
      </c>
      <c r="Y50" s="49" t="str">
        <f t="shared" si="9"/>
        <v/>
      </c>
      <c r="Z50" s="49" t="str">
        <f>IF(M50="no_cargado",VLOOKUP(B50,NAfiliado_NFarmacia!A:H,8,0),"")</f>
        <v/>
      </c>
      <c r="AA50" s="50"/>
    </row>
    <row r="51" spans="1:27" x14ac:dyDescent="0.55000000000000004">
      <c r="A51" s="34"/>
      <c r="G51" s="47" t="str">
        <f>+IF($B51="","",+IFERROR(+VLOOKUP(B51,padron!$A$2:$E$2,2,0),+IFERROR(VLOOKUP(B51,NAfiliado_NFarmacia!$A:$J,10,0),"Ingresar Nuevo Afiliado")))</f>
        <v/>
      </c>
      <c r="H51" s="48" t="str">
        <f>+IF(B51="","",+IFERROR(+VLOOKUP($C51,materiales!$B$2:$D$101,2,0),"9999"))</f>
        <v/>
      </c>
      <c r="I51" s="49" t="str">
        <f>+IF($B51="","",+IF(OR($F51="Si",$F51=""),IF(ISERROR(VLOOKUP($B51,padron!#REF!,9,0)),+IF(ISERROR(VLOOKUP($B51,NAfiliado_NFarmacia!$A$2:$J$497,5,0)),"Ingresa Farmacia",VLOOKUP($B51,NAfiliado_NFarmacia!$A$2:$J$497,5,0)),VLOOKUP($B51,padron!#REF!,9,0)),+IF(ISERROR(VLOOKUP($B51,NAfiliado_NFarmacia!$A$2:$J$497,5,0)),"Ingresa Farmacia",VLOOKUP($B51,NAfiliado_NFarmacia!$A$2:$J$497,5,0))))</f>
        <v/>
      </c>
      <c r="J51" s="49" t="str">
        <f>+IF($B51="","",+IF(OR($F51="Si",$F51=""),IF(ISERROR(VLOOKUP($B51,padron!#REF!,10,0)),+IF(ISERROR(VLOOKUP($B51,NAfiliado_NFarmacia!$A$2:$J$497,5,0)),"Ingresa Direccion de Farmacia",VLOOKUP($B51,NAfiliado_NFarmacia!$A$2:$J$497,6,0)),VLOOKUP($B51,padron!#REF!,10,0)),+IF(ISERROR(VLOOKUP($B51,NAfiliado_NFarmacia!$A$2:$J$497,6,0)),"Ingresa Direccion de Farmacia",VLOOKUP($B51,NAfiliado_NFarmacia!$A$2:$J$497,6,0))))</f>
        <v/>
      </c>
      <c r="K51" s="49" t="str">
        <f>+IF($B51="","",+IF(OR($F51="Si",$F51=""),IF(ISERROR(VLOOKUP($B51,padron!#REF!,10,0)),+IF(ISERROR(VLOOKUP($B51,NAfiliado_NFarmacia!$A$2:$J$497,5,0)),"Ingresa Localidad de Farmacia",VLOOKUP($B51,NAfiliado_NFarmacia!$A$2:$J$497,7,0)),VLOOKUP($B51,padron!#REF!,11,0)),+IF(ISERROR(VLOOKUP($B51,NAfiliado_NFarmacia!$A$2:$J$497,7,0)),"Ingresa Localidad de Farmacia",VLOOKUP($B51,NAfiliado_NFarmacia!$A$2:$J$497,7,0))))</f>
        <v/>
      </c>
      <c r="L51" s="48" t="str">
        <f>+IF(B51="","",IF(F51="No","84005541",+IFERROR(+VLOOKUP(inicio!B51,padron!$A$2:$H$2,8,0),"84005541")))</f>
        <v/>
      </c>
      <c r="M51" s="48" t="str">
        <f>+IF(B51="","",+IFERROR(+VLOOKUP(B51,padron!A:C,3,0),"no_cargado"))</f>
        <v/>
      </c>
      <c r="N51" s="48" t="str">
        <f>+IF(C51="","",+IFERROR(+VLOOKUP($C51,materiales!$A$2:$D$5000,4,0),"9999"))</f>
        <v/>
      </c>
      <c r="O51" s="48" t="str">
        <f t="shared" si="0"/>
        <v/>
      </c>
      <c r="P51" s="48" t="str">
        <f t="shared" si="1"/>
        <v/>
      </c>
      <c r="Q51" s="48" t="str">
        <f t="shared" si="2"/>
        <v/>
      </c>
      <c r="R51" s="48" t="str">
        <f t="shared" si="3"/>
        <v/>
      </c>
      <c r="S51" s="48" t="str">
        <f t="shared" si="7"/>
        <v/>
      </c>
      <c r="T51" s="48" t="str">
        <f t="shared" ca="1" si="4"/>
        <v/>
      </c>
      <c r="U51" s="48" t="str">
        <f>+IF(M51="","",IFERROR(+VLOOKUP(C51,materiales!$B$2:$E$1000,4,0),"DSZA"))</f>
        <v/>
      </c>
      <c r="V51" s="48" t="str">
        <f t="shared" si="5"/>
        <v/>
      </c>
      <c r="W51" s="48" t="str">
        <f t="shared" si="8"/>
        <v/>
      </c>
      <c r="X51" s="48" t="str">
        <f t="shared" si="6"/>
        <v/>
      </c>
      <c r="Y51" s="49" t="str">
        <f t="shared" si="9"/>
        <v/>
      </c>
      <c r="Z51" s="49" t="str">
        <f>IF(M51="no_cargado",VLOOKUP(B51,NAfiliado_NFarmacia!A:H,8,0),"")</f>
        <v/>
      </c>
      <c r="AA51" s="50"/>
    </row>
    <row r="52" spans="1:27" x14ac:dyDescent="0.55000000000000004">
      <c r="A52" s="34"/>
      <c r="G52" s="47" t="str">
        <f>+IF($B52="","",+IFERROR(+VLOOKUP(B52,padron!$A$2:$E$2,2,0),+IFERROR(VLOOKUP(B52,NAfiliado_NFarmacia!$A:$J,10,0),"Ingresar Nuevo Afiliado")))</f>
        <v/>
      </c>
      <c r="H52" s="48" t="str">
        <f>+IF(B52="","",+IFERROR(+VLOOKUP($C52,materiales!$B$2:$D$101,2,0),"9999"))</f>
        <v/>
      </c>
      <c r="I52" s="49" t="str">
        <f>+IF($B52="","",+IF(OR($F52="Si",$F52=""),IF(ISERROR(VLOOKUP($B52,padron!#REF!,9,0)),+IF(ISERROR(VLOOKUP($B52,NAfiliado_NFarmacia!$A$2:$J$497,5,0)),"Ingresa Farmacia",VLOOKUP($B52,NAfiliado_NFarmacia!$A$2:$J$497,5,0)),VLOOKUP($B52,padron!#REF!,9,0)),+IF(ISERROR(VLOOKUP($B52,NAfiliado_NFarmacia!$A$2:$J$497,5,0)),"Ingresa Farmacia",VLOOKUP($B52,NAfiliado_NFarmacia!$A$2:$J$497,5,0))))</f>
        <v/>
      </c>
      <c r="J52" s="49" t="str">
        <f>+IF($B52="","",+IF(OR($F52="Si",$F52=""),IF(ISERROR(VLOOKUP($B52,padron!#REF!,10,0)),+IF(ISERROR(VLOOKUP($B52,NAfiliado_NFarmacia!$A$2:$J$497,5,0)),"Ingresa Direccion de Farmacia",VLOOKUP($B52,NAfiliado_NFarmacia!$A$2:$J$497,6,0)),VLOOKUP($B52,padron!#REF!,10,0)),+IF(ISERROR(VLOOKUP($B52,NAfiliado_NFarmacia!$A$2:$J$497,6,0)),"Ingresa Direccion de Farmacia",VLOOKUP($B52,NAfiliado_NFarmacia!$A$2:$J$497,6,0))))</f>
        <v/>
      </c>
      <c r="K52" s="49" t="str">
        <f>+IF($B52="","",+IF(OR($F52="Si",$F52=""),IF(ISERROR(VLOOKUP($B52,padron!#REF!,10,0)),+IF(ISERROR(VLOOKUP($B52,NAfiliado_NFarmacia!$A$2:$J$497,5,0)),"Ingresa Localidad de Farmacia",VLOOKUP($B52,NAfiliado_NFarmacia!$A$2:$J$497,7,0)),VLOOKUP($B52,padron!#REF!,11,0)),+IF(ISERROR(VLOOKUP($B52,NAfiliado_NFarmacia!$A$2:$J$497,7,0)),"Ingresa Localidad de Farmacia",VLOOKUP($B52,NAfiliado_NFarmacia!$A$2:$J$497,7,0))))</f>
        <v/>
      </c>
      <c r="L52" s="48" t="str">
        <f>+IF(B52="","",IF(F52="No","84005541",+IFERROR(+VLOOKUP(inicio!B52,padron!$A$2:$H$2,8,0),"84005541")))</f>
        <v/>
      </c>
      <c r="M52" s="48" t="str">
        <f>+IF(B52="","",+IFERROR(+VLOOKUP(B52,padron!A:C,3,0),"no_cargado"))</f>
        <v/>
      </c>
      <c r="N52" s="48" t="str">
        <f>+IF(C52="","",+IFERROR(+VLOOKUP($C52,materiales!$A$2:$D$5000,4,0),"9999"))</f>
        <v/>
      </c>
      <c r="O52" s="48" t="str">
        <f t="shared" si="0"/>
        <v/>
      </c>
      <c r="P52" s="48" t="str">
        <f t="shared" si="1"/>
        <v/>
      </c>
      <c r="Q52" s="48" t="str">
        <f t="shared" si="2"/>
        <v/>
      </c>
      <c r="R52" s="48" t="str">
        <f t="shared" si="3"/>
        <v/>
      </c>
      <c r="S52" s="48" t="str">
        <f t="shared" si="7"/>
        <v/>
      </c>
      <c r="T52" s="48" t="str">
        <f t="shared" ca="1" si="4"/>
        <v/>
      </c>
      <c r="U52" s="48" t="str">
        <f>+IF(M52="","",IFERROR(+VLOOKUP(C52,materiales!$B$2:$E$1000,4,0),"DSZA"))</f>
        <v/>
      </c>
      <c r="V52" s="48" t="str">
        <f t="shared" si="5"/>
        <v/>
      </c>
      <c r="W52" s="48" t="str">
        <f t="shared" si="8"/>
        <v/>
      </c>
      <c r="X52" s="48" t="str">
        <f t="shared" si="6"/>
        <v/>
      </c>
      <c r="Y52" s="49" t="str">
        <f t="shared" si="9"/>
        <v/>
      </c>
      <c r="Z52" s="49" t="str">
        <f>IF(M52="no_cargado",VLOOKUP(B52,NAfiliado_NFarmacia!A:H,8,0),"")</f>
        <v/>
      </c>
      <c r="AA52" s="50"/>
    </row>
    <row r="53" spans="1:27" x14ac:dyDescent="0.55000000000000004">
      <c r="A53" s="34"/>
      <c r="G53" s="47" t="str">
        <f>+IF($B53="","",+IFERROR(+VLOOKUP(B53,padron!$A$2:$E$2,2,0),+IFERROR(VLOOKUP(B53,NAfiliado_NFarmacia!$A:$J,10,0),"Ingresar Nuevo Afiliado")))</f>
        <v/>
      </c>
      <c r="H53" s="48" t="str">
        <f>+IF(B53="","",+IFERROR(+VLOOKUP($C53,materiales!$B$2:$D$101,2,0),"9999"))</f>
        <v/>
      </c>
      <c r="I53" s="49" t="str">
        <f>+IF($B53="","",+IF(OR($F53="Si",$F53=""),IF(ISERROR(VLOOKUP($B53,padron!#REF!,9,0)),+IF(ISERROR(VLOOKUP($B53,NAfiliado_NFarmacia!$A$2:$J$497,5,0)),"Ingresa Farmacia",VLOOKUP($B53,NAfiliado_NFarmacia!$A$2:$J$497,5,0)),VLOOKUP($B53,padron!#REF!,9,0)),+IF(ISERROR(VLOOKUP($B53,NAfiliado_NFarmacia!$A$2:$J$497,5,0)),"Ingresa Farmacia",VLOOKUP($B53,NAfiliado_NFarmacia!$A$2:$J$497,5,0))))</f>
        <v/>
      </c>
      <c r="J53" s="49" t="str">
        <f>+IF($B53="","",+IF(OR($F53="Si",$F53=""),IF(ISERROR(VLOOKUP($B53,padron!#REF!,10,0)),+IF(ISERROR(VLOOKUP($B53,NAfiliado_NFarmacia!$A$2:$J$497,5,0)),"Ingresa Direccion de Farmacia",VLOOKUP($B53,NAfiliado_NFarmacia!$A$2:$J$497,6,0)),VLOOKUP($B53,padron!#REF!,10,0)),+IF(ISERROR(VLOOKUP($B53,NAfiliado_NFarmacia!$A$2:$J$497,6,0)),"Ingresa Direccion de Farmacia",VLOOKUP($B53,NAfiliado_NFarmacia!$A$2:$J$497,6,0))))</f>
        <v/>
      </c>
      <c r="K53" s="49" t="str">
        <f>+IF($B53="","",+IF(OR($F53="Si",$F53=""),IF(ISERROR(VLOOKUP($B53,padron!#REF!,10,0)),+IF(ISERROR(VLOOKUP($B53,NAfiliado_NFarmacia!$A$2:$J$497,5,0)),"Ingresa Localidad de Farmacia",VLOOKUP($B53,NAfiliado_NFarmacia!$A$2:$J$497,7,0)),VLOOKUP($B53,padron!#REF!,11,0)),+IF(ISERROR(VLOOKUP($B53,NAfiliado_NFarmacia!$A$2:$J$497,7,0)),"Ingresa Localidad de Farmacia",VLOOKUP($B53,NAfiliado_NFarmacia!$A$2:$J$497,7,0))))</f>
        <v/>
      </c>
      <c r="L53" s="48" t="str">
        <f>+IF(B53="","",IF(F53="No","84005541",+IFERROR(+VLOOKUP(inicio!B53,padron!$A$2:$H$2,8,0),"84005541")))</f>
        <v/>
      </c>
      <c r="M53" s="48" t="str">
        <f>+IF(B53="","",+IFERROR(+VLOOKUP(B53,padron!A:C,3,0),"no_cargado"))</f>
        <v/>
      </c>
      <c r="N53" s="48" t="str">
        <f>+IF(C53="","",+IFERROR(+VLOOKUP($C53,materiales!$A$2:$D$5000,4,0),"9999"))</f>
        <v/>
      </c>
      <c r="O53" s="48" t="str">
        <f t="shared" si="0"/>
        <v/>
      </c>
      <c r="P53" s="48" t="str">
        <f t="shared" si="1"/>
        <v/>
      </c>
      <c r="Q53" s="48" t="str">
        <f t="shared" si="2"/>
        <v/>
      </c>
      <c r="R53" s="48" t="str">
        <f t="shared" si="3"/>
        <v/>
      </c>
      <c r="S53" s="48" t="str">
        <f t="shared" si="7"/>
        <v/>
      </c>
      <c r="T53" s="48" t="str">
        <f t="shared" ca="1" si="4"/>
        <v/>
      </c>
      <c r="U53" s="48" t="str">
        <f>+IF(M53="","",IFERROR(+VLOOKUP(C53,materiales!$B$2:$E$1000,4,0),"DSZA"))</f>
        <v/>
      </c>
      <c r="V53" s="48" t="str">
        <f t="shared" si="5"/>
        <v/>
      </c>
      <c r="W53" s="48" t="str">
        <f t="shared" si="8"/>
        <v/>
      </c>
      <c r="X53" s="48" t="str">
        <f t="shared" si="6"/>
        <v/>
      </c>
      <c r="Y53" s="49" t="str">
        <f t="shared" si="9"/>
        <v/>
      </c>
      <c r="Z53" s="49" t="str">
        <f>IF(M53="no_cargado",VLOOKUP(B53,NAfiliado_NFarmacia!A:H,8,0),"")</f>
        <v/>
      </c>
      <c r="AA53" s="50"/>
    </row>
    <row r="54" spans="1:27" x14ac:dyDescent="0.55000000000000004">
      <c r="A54" s="34"/>
      <c r="G54" s="47" t="str">
        <f>+IF($B54="","",+IFERROR(+VLOOKUP(B54,padron!$A$2:$E$2,2,0),+IFERROR(VLOOKUP(B54,NAfiliado_NFarmacia!$A:$J,10,0),"Ingresar Nuevo Afiliado")))</f>
        <v/>
      </c>
      <c r="H54" s="48" t="str">
        <f>+IF(B54="","",+IFERROR(+VLOOKUP($C54,materiales!$B$2:$D$101,2,0),"9999"))</f>
        <v/>
      </c>
      <c r="I54" s="49" t="str">
        <f>+IF($B54="","",+IF(OR($F54="Si",$F54=""),IF(ISERROR(VLOOKUP($B54,padron!#REF!,9,0)),+IF(ISERROR(VLOOKUP($B54,NAfiliado_NFarmacia!$A$2:$J$497,5,0)),"Ingresa Farmacia",VLOOKUP($B54,NAfiliado_NFarmacia!$A$2:$J$497,5,0)),VLOOKUP($B54,padron!#REF!,9,0)),+IF(ISERROR(VLOOKUP($B54,NAfiliado_NFarmacia!$A$2:$J$497,5,0)),"Ingresa Farmacia",VLOOKUP($B54,NAfiliado_NFarmacia!$A$2:$J$497,5,0))))</f>
        <v/>
      </c>
      <c r="J54" s="49" t="str">
        <f>+IF($B54="","",+IF(OR($F54="Si",$F54=""),IF(ISERROR(VLOOKUP($B54,padron!#REF!,10,0)),+IF(ISERROR(VLOOKUP($B54,NAfiliado_NFarmacia!$A$2:$J$497,5,0)),"Ingresa Direccion de Farmacia",VLOOKUP($B54,NAfiliado_NFarmacia!$A$2:$J$497,6,0)),VLOOKUP($B54,padron!#REF!,10,0)),+IF(ISERROR(VLOOKUP($B54,NAfiliado_NFarmacia!$A$2:$J$497,6,0)),"Ingresa Direccion de Farmacia",VLOOKUP($B54,NAfiliado_NFarmacia!$A$2:$J$497,6,0))))</f>
        <v/>
      </c>
      <c r="K54" s="49" t="str">
        <f>+IF($B54="","",+IF(OR($F54="Si",$F54=""),IF(ISERROR(VLOOKUP($B54,padron!#REF!,10,0)),+IF(ISERROR(VLOOKUP($B54,NAfiliado_NFarmacia!$A$2:$J$497,5,0)),"Ingresa Localidad de Farmacia",VLOOKUP($B54,NAfiliado_NFarmacia!$A$2:$J$497,7,0)),VLOOKUP($B54,padron!#REF!,11,0)),+IF(ISERROR(VLOOKUP($B54,NAfiliado_NFarmacia!$A$2:$J$497,7,0)),"Ingresa Localidad de Farmacia",VLOOKUP($B54,NAfiliado_NFarmacia!$A$2:$J$497,7,0))))</f>
        <v/>
      </c>
      <c r="L54" s="48" t="str">
        <f>+IF(B54="","",IF(F54="No","84005541",+IFERROR(+VLOOKUP(inicio!B54,padron!$A$2:$H$2,8,0),"84005541")))</f>
        <v/>
      </c>
      <c r="M54" s="48" t="str">
        <f>+IF(B54="","",+IFERROR(+VLOOKUP(B54,padron!A:C,3,0),"no_cargado"))</f>
        <v/>
      </c>
      <c r="N54" s="48" t="str">
        <f>+IF(C54="","",+IFERROR(+VLOOKUP($C54,materiales!$A$2:$D$5000,4,0),"9999"))</f>
        <v/>
      </c>
      <c r="O54" s="48" t="str">
        <f t="shared" si="0"/>
        <v/>
      </c>
      <c r="P54" s="48" t="str">
        <f t="shared" si="1"/>
        <v/>
      </c>
      <c r="Q54" s="48" t="str">
        <f t="shared" si="2"/>
        <v/>
      </c>
      <c r="R54" s="48" t="str">
        <f t="shared" si="3"/>
        <v/>
      </c>
      <c r="S54" s="48" t="str">
        <f t="shared" si="7"/>
        <v/>
      </c>
      <c r="T54" s="48" t="str">
        <f t="shared" ca="1" si="4"/>
        <v/>
      </c>
      <c r="U54" s="48" t="str">
        <f>+IF(M54="","",IFERROR(+VLOOKUP(C54,materiales!$B$2:$E$1000,4,0),"DSZA"))</f>
        <v/>
      </c>
      <c r="V54" s="48" t="str">
        <f t="shared" si="5"/>
        <v/>
      </c>
      <c r="W54" s="48" t="str">
        <f t="shared" si="8"/>
        <v/>
      </c>
      <c r="X54" s="48" t="str">
        <f t="shared" si="6"/>
        <v/>
      </c>
      <c r="Y54" s="49" t="str">
        <f t="shared" si="9"/>
        <v/>
      </c>
      <c r="Z54" s="49" t="str">
        <f>IF(M54="no_cargado",VLOOKUP(B54,NAfiliado_NFarmacia!A:H,8,0),"")</f>
        <v/>
      </c>
      <c r="AA54" s="50"/>
    </row>
    <row r="55" spans="1:27" x14ac:dyDescent="0.55000000000000004">
      <c r="A55" s="34"/>
      <c r="G55" s="47" t="str">
        <f>+IF($B55="","",+IFERROR(+VLOOKUP(B55,padron!$A$2:$E$2,2,0),+IFERROR(VLOOKUP(B55,NAfiliado_NFarmacia!$A:$J,10,0),"Ingresar Nuevo Afiliado")))</f>
        <v/>
      </c>
      <c r="H55" s="48" t="str">
        <f>+IF(B55="","",+IFERROR(+VLOOKUP($C55,materiales!$B$2:$D$101,2,0),"9999"))</f>
        <v/>
      </c>
      <c r="I55" s="49" t="str">
        <f>+IF($B55="","",+IF(OR($F55="Si",$F55=""),IF(ISERROR(VLOOKUP($B55,padron!#REF!,9,0)),+IF(ISERROR(VLOOKUP($B55,NAfiliado_NFarmacia!$A$2:$J$497,5,0)),"Ingresa Farmacia",VLOOKUP($B55,NAfiliado_NFarmacia!$A$2:$J$497,5,0)),VLOOKUP($B55,padron!#REF!,9,0)),+IF(ISERROR(VLOOKUP($B55,NAfiliado_NFarmacia!$A$2:$J$497,5,0)),"Ingresa Farmacia",VLOOKUP($B55,NAfiliado_NFarmacia!$A$2:$J$497,5,0))))</f>
        <v/>
      </c>
      <c r="J55" s="49" t="str">
        <f>+IF($B55="","",+IF(OR($F55="Si",$F55=""),IF(ISERROR(VLOOKUP($B55,padron!#REF!,10,0)),+IF(ISERROR(VLOOKUP($B55,NAfiliado_NFarmacia!$A$2:$J$497,5,0)),"Ingresa Direccion de Farmacia",VLOOKUP($B55,NAfiliado_NFarmacia!$A$2:$J$497,6,0)),VLOOKUP($B55,padron!#REF!,10,0)),+IF(ISERROR(VLOOKUP($B55,NAfiliado_NFarmacia!$A$2:$J$497,6,0)),"Ingresa Direccion de Farmacia",VLOOKUP($B55,NAfiliado_NFarmacia!$A$2:$J$497,6,0))))</f>
        <v/>
      </c>
      <c r="K55" s="49" t="str">
        <f>+IF($B55="","",+IF(OR($F55="Si",$F55=""),IF(ISERROR(VLOOKUP($B55,padron!#REF!,10,0)),+IF(ISERROR(VLOOKUP($B55,NAfiliado_NFarmacia!$A$2:$J$497,5,0)),"Ingresa Localidad de Farmacia",VLOOKUP($B55,NAfiliado_NFarmacia!$A$2:$J$497,7,0)),VLOOKUP($B55,padron!#REF!,11,0)),+IF(ISERROR(VLOOKUP($B55,NAfiliado_NFarmacia!$A$2:$J$497,7,0)),"Ingresa Localidad de Farmacia",VLOOKUP($B55,NAfiliado_NFarmacia!$A$2:$J$497,7,0))))</f>
        <v/>
      </c>
      <c r="L55" s="48" t="str">
        <f>+IF(B55="","",IF(F55="No","84005541",+IFERROR(+VLOOKUP(inicio!B55,padron!$A$2:$H$2,8,0),"84005541")))</f>
        <v/>
      </c>
      <c r="M55" s="48" t="str">
        <f>+IF(B55="","",+IFERROR(+VLOOKUP(B55,padron!A:C,3,0),"no_cargado"))</f>
        <v/>
      </c>
      <c r="N55" s="48" t="str">
        <f>+IF(C55="","",+IFERROR(+VLOOKUP($C55,materiales!$A$2:$D$5000,4,0),"9999"))</f>
        <v/>
      </c>
      <c r="O55" s="48" t="str">
        <f t="shared" si="0"/>
        <v/>
      </c>
      <c r="P55" s="48" t="str">
        <f t="shared" si="1"/>
        <v/>
      </c>
      <c r="Q55" s="48" t="str">
        <f t="shared" si="2"/>
        <v/>
      </c>
      <c r="R55" s="48" t="str">
        <f t="shared" si="3"/>
        <v/>
      </c>
      <c r="S55" s="48" t="str">
        <f t="shared" si="7"/>
        <v/>
      </c>
      <c r="T55" s="48" t="str">
        <f t="shared" ca="1" si="4"/>
        <v/>
      </c>
      <c r="U55" s="48" t="str">
        <f>+IF(M55="","",IFERROR(+VLOOKUP(C55,materiales!$B$2:$E$1000,4,0),"DSZA"))</f>
        <v/>
      </c>
      <c r="V55" s="48" t="str">
        <f t="shared" si="5"/>
        <v/>
      </c>
      <c r="W55" s="48" t="str">
        <f t="shared" si="8"/>
        <v/>
      </c>
      <c r="X55" s="48" t="str">
        <f t="shared" si="6"/>
        <v/>
      </c>
      <c r="Y55" s="49" t="str">
        <f t="shared" si="9"/>
        <v/>
      </c>
      <c r="Z55" s="49" t="str">
        <f>IF(M55="no_cargado",VLOOKUP(B55,NAfiliado_NFarmacia!A:H,8,0),"")</f>
        <v/>
      </c>
      <c r="AA55" s="50"/>
    </row>
    <row r="56" spans="1:27" x14ac:dyDescent="0.55000000000000004">
      <c r="A56" s="34"/>
      <c r="G56" s="47" t="str">
        <f>+IF($B56="","",+IFERROR(+VLOOKUP(B56,padron!$A$2:$E$2,2,0),+IFERROR(VLOOKUP(B56,NAfiliado_NFarmacia!$A:$J,10,0),"Ingresar Nuevo Afiliado")))</f>
        <v/>
      </c>
      <c r="H56" s="48" t="str">
        <f>+IF(B56="","",+IFERROR(+VLOOKUP($C56,materiales!$B$2:$D$101,2,0),"9999"))</f>
        <v/>
      </c>
      <c r="I56" s="49" t="str">
        <f>+IF($B56="","",+IF(OR($F56="Si",$F56=""),IF(ISERROR(VLOOKUP($B56,padron!#REF!,9,0)),+IF(ISERROR(VLOOKUP($B56,NAfiliado_NFarmacia!$A$2:$J$497,5,0)),"Ingresa Farmacia",VLOOKUP($B56,NAfiliado_NFarmacia!$A$2:$J$497,5,0)),VLOOKUP($B56,padron!#REF!,9,0)),+IF(ISERROR(VLOOKUP($B56,NAfiliado_NFarmacia!$A$2:$J$497,5,0)),"Ingresa Farmacia",VLOOKUP($B56,NAfiliado_NFarmacia!$A$2:$J$497,5,0))))</f>
        <v/>
      </c>
      <c r="J56" s="49" t="str">
        <f>+IF($B56="","",+IF(OR($F56="Si",$F56=""),IF(ISERROR(VLOOKUP($B56,padron!#REF!,10,0)),+IF(ISERROR(VLOOKUP($B56,NAfiliado_NFarmacia!$A$2:$J$497,5,0)),"Ingresa Direccion de Farmacia",VLOOKUP($B56,NAfiliado_NFarmacia!$A$2:$J$497,6,0)),VLOOKUP($B56,padron!#REF!,10,0)),+IF(ISERROR(VLOOKUP($B56,NAfiliado_NFarmacia!$A$2:$J$497,6,0)),"Ingresa Direccion de Farmacia",VLOOKUP($B56,NAfiliado_NFarmacia!$A$2:$J$497,6,0))))</f>
        <v/>
      </c>
      <c r="K56" s="49" t="str">
        <f>+IF($B56="","",+IF(OR($F56="Si",$F56=""),IF(ISERROR(VLOOKUP($B56,padron!#REF!,10,0)),+IF(ISERROR(VLOOKUP($B56,NAfiliado_NFarmacia!$A$2:$J$497,5,0)),"Ingresa Localidad de Farmacia",VLOOKUP($B56,NAfiliado_NFarmacia!$A$2:$J$497,7,0)),VLOOKUP($B56,padron!#REF!,11,0)),+IF(ISERROR(VLOOKUP($B56,NAfiliado_NFarmacia!$A$2:$J$497,7,0)),"Ingresa Localidad de Farmacia",VLOOKUP($B56,NAfiliado_NFarmacia!$A$2:$J$497,7,0))))</f>
        <v/>
      </c>
      <c r="L56" s="48" t="str">
        <f>+IF(B56="","",IF(F56="No","84005541",+IFERROR(+VLOOKUP(inicio!B56,padron!$A$2:$H$2,8,0),"84005541")))</f>
        <v/>
      </c>
      <c r="M56" s="48" t="str">
        <f>+IF(B56="","",+IFERROR(+VLOOKUP(B56,padron!A:C,3,0),"no_cargado"))</f>
        <v/>
      </c>
      <c r="N56" s="48" t="str">
        <f>+IF(C56="","",+IFERROR(+VLOOKUP($C56,materiales!$A$2:$D$5000,4,0),"9999"))</f>
        <v/>
      </c>
      <c r="O56" s="48" t="str">
        <f t="shared" si="0"/>
        <v/>
      </c>
      <c r="P56" s="48" t="str">
        <f t="shared" si="1"/>
        <v/>
      </c>
      <c r="Q56" s="48" t="str">
        <f t="shared" si="2"/>
        <v/>
      </c>
      <c r="R56" s="48" t="str">
        <f t="shared" si="3"/>
        <v/>
      </c>
      <c r="S56" s="48" t="str">
        <f t="shared" si="7"/>
        <v/>
      </c>
      <c r="T56" s="48" t="str">
        <f t="shared" ca="1" si="4"/>
        <v/>
      </c>
      <c r="U56" s="48" t="str">
        <f>+IF(M56="","",IFERROR(+VLOOKUP(C56,materiales!$B$2:$E$1000,4,0),"DSZA"))</f>
        <v/>
      </c>
      <c r="V56" s="48" t="str">
        <f t="shared" si="5"/>
        <v/>
      </c>
      <c r="W56" s="48" t="str">
        <f t="shared" si="8"/>
        <v/>
      </c>
      <c r="X56" s="48" t="str">
        <f t="shared" si="6"/>
        <v/>
      </c>
      <c r="Y56" s="49" t="str">
        <f t="shared" si="9"/>
        <v/>
      </c>
      <c r="Z56" s="49" t="str">
        <f>IF(M56="no_cargado",VLOOKUP(B56,NAfiliado_NFarmacia!A:H,8,0),"")</f>
        <v/>
      </c>
      <c r="AA56" s="50"/>
    </row>
    <row r="57" spans="1:27" x14ac:dyDescent="0.55000000000000004">
      <c r="A57" s="34"/>
      <c r="G57" s="47" t="str">
        <f>+IF($B57="","",+IFERROR(+VLOOKUP(B57,padron!$A$2:$E$2,2,0),+IFERROR(VLOOKUP(B57,NAfiliado_NFarmacia!$A:$J,10,0),"Ingresar Nuevo Afiliado")))</f>
        <v/>
      </c>
      <c r="H57" s="48" t="str">
        <f>+IF(B57="","",+IFERROR(+VLOOKUP($C57,materiales!$B$2:$D$101,2,0),"9999"))</f>
        <v/>
      </c>
      <c r="I57" s="49" t="str">
        <f>+IF($B57="","",+IF(OR($F57="Si",$F57=""),IF(ISERROR(VLOOKUP($B57,padron!#REF!,9,0)),+IF(ISERROR(VLOOKUP($B57,NAfiliado_NFarmacia!$A$2:$J$497,5,0)),"Ingresa Farmacia",VLOOKUP($B57,NAfiliado_NFarmacia!$A$2:$J$497,5,0)),VLOOKUP($B57,padron!#REF!,9,0)),+IF(ISERROR(VLOOKUP($B57,NAfiliado_NFarmacia!$A$2:$J$497,5,0)),"Ingresa Farmacia",VLOOKUP($B57,NAfiliado_NFarmacia!$A$2:$J$497,5,0))))</f>
        <v/>
      </c>
      <c r="J57" s="49" t="str">
        <f>+IF($B57="","",+IF(OR($F57="Si",$F57=""),IF(ISERROR(VLOOKUP($B57,padron!#REF!,10,0)),+IF(ISERROR(VLOOKUP($B57,NAfiliado_NFarmacia!$A$2:$J$497,5,0)),"Ingresa Direccion de Farmacia",VLOOKUP($B57,NAfiliado_NFarmacia!$A$2:$J$497,6,0)),VLOOKUP($B57,padron!#REF!,10,0)),+IF(ISERROR(VLOOKUP($B57,NAfiliado_NFarmacia!$A$2:$J$497,6,0)),"Ingresa Direccion de Farmacia",VLOOKUP($B57,NAfiliado_NFarmacia!$A$2:$J$497,6,0))))</f>
        <v/>
      </c>
      <c r="K57" s="49" t="str">
        <f>+IF($B57="","",+IF(OR($F57="Si",$F57=""),IF(ISERROR(VLOOKUP($B57,padron!#REF!,10,0)),+IF(ISERROR(VLOOKUP($B57,NAfiliado_NFarmacia!$A$2:$J$497,5,0)),"Ingresa Localidad de Farmacia",VLOOKUP($B57,NAfiliado_NFarmacia!$A$2:$J$497,7,0)),VLOOKUP($B57,padron!#REF!,11,0)),+IF(ISERROR(VLOOKUP($B57,NAfiliado_NFarmacia!$A$2:$J$497,7,0)),"Ingresa Localidad de Farmacia",VLOOKUP($B57,NAfiliado_NFarmacia!$A$2:$J$497,7,0))))</f>
        <v/>
      </c>
      <c r="L57" s="48" t="str">
        <f>+IF(B57="","",IF(F57="No","84005541",+IFERROR(+VLOOKUP(inicio!B57,padron!$A$2:$H$2,8,0),"84005541")))</f>
        <v/>
      </c>
      <c r="M57" s="48" t="str">
        <f>+IF(B57="","",+IFERROR(+VLOOKUP(B57,padron!A:C,3,0),"no_cargado"))</f>
        <v/>
      </c>
      <c r="N57" s="48" t="str">
        <f>+IF(C57="","",+IFERROR(+VLOOKUP($C57,materiales!$A$2:$D$5000,4,0),"9999"))</f>
        <v/>
      </c>
      <c r="O57" s="48" t="str">
        <f t="shared" si="0"/>
        <v/>
      </c>
      <c r="P57" s="48" t="str">
        <f t="shared" si="1"/>
        <v/>
      </c>
      <c r="Q57" s="48" t="str">
        <f t="shared" si="2"/>
        <v/>
      </c>
      <c r="R57" s="48" t="str">
        <f t="shared" si="3"/>
        <v/>
      </c>
      <c r="S57" s="48" t="str">
        <f t="shared" si="7"/>
        <v/>
      </c>
      <c r="T57" s="48" t="str">
        <f t="shared" ca="1" si="4"/>
        <v/>
      </c>
      <c r="U57" s="48" t="str">
        <f>+IF(M57="","",IFERROR(+VLOOKUP(C57,materiales!$B$2:$E$1000,4,0),"DSZA"))</f>
        <v/>
      </c>
      <c r="V57" s="48" t="str">
        <f t="shared" si="5"/>
        <v/>
      </c>
      <c r="W57" s="48" t="str">
        <f t="shared" si="8"/>
        <v/>
      </c>
      <c r="X57" s="48" t="str">
        <f t="shared" si="6"/>
        <v/>
      </c>
      <c r="Y57" s="49" t="str">
        <f t="shared" si="9"/>
        <v/>
      </c>
      <c r="Z57" s="49" t="str">
        <f>IF(M57="no_cargado",VLOOKUP(B57,NAfiliado_NFarmacia!A:H,8,0),"")</f>
        <v/>
      </c>
      <c r="AA57" s="50"/>
    </row>
    <row r="58" spans="1:27" x14ac:dyDescent="0.55000000000000004">
      <c r="A58" s="34"/>
      <c r="G58" s="47" t="str">
        <f>+IF($B58="","",+IFERROR(+VLOOKUP(B58,padron!$A$2:$E$2,2,0),+IFERROR(VLOOKUP(B58,NAfiliado_NFarmacia!$A:$J,10,0),"Ingresar Nuevo Afiliado")))</f>
        <v/>
      </c>
      <c r="H58" s="48" t="str">
        <f>+IF(B58="","",+IFERROR(+VLOOKUP($C58,materiales!$B$2:$D$101,2,0),"9999"))</f>
        <v/>
      </c>
      <c r="I58" s="49" t="str">
        <f>+IF($B58="","",+IF(OR($F58="Si",$F58=""),IF(ISERROR(VLOOKUP($B58,padron!#REF!,9,0)),+IF(ISERROR(VLOOKUP($B58,NAfiliado_NFarmacia!$A$2:$J$497,5,0)),"Ingresa Farmacia",VLOOKUP($B58,NAfiliado_NFarmacia!$A$2:$J$497,5,0)),VLOOKUP($B58,padron!#REF!,9,0)),+IF(ISERROR(VLOOKUP($B58,NAfiliado_NFarmacia!$A$2:$J$497,5,0)),"Ingresa Farmacia",VLOOKUP($B58,NAfiliado_NFarmacia!$A$2:$J$497,5,0))))</f>
        <v/>
      </c>
      <c r="J58" s="49" t="str">
        <f>+IF($B58="","",+IF(OR($F58="Si",$F58=""),IF(ISERROR(VLOOKUP($B58,padron!#REF!,10,0)),+IF(ISERROR(VLOOKUP($B58,NAfiliado_NFarmacia!$A$2:$J$497,5,0)),"Ingresa Direccion de Farmacia",VLOOKUP($B58,NAfiliado_NFarmacia!$A$2:$J$497,6,0)),VLOOKUP($B58,padron!#REF!,10,0)),+IF(ISERROR(VLOOKUP($B58,NAfiliado_NFarmacia!$A$2:$J$497,6,0)),"Ingresa Direccion de Farmacia",VLOOKUP($B58,NAfiliado_NFarmacia!$A$2:$J$497,6,0))))</f>
        <v/>
      </c>
      <c r="K58" s="49" t="str">
        <f>+IF($B58="","",+IF(OR($F58="Si",$F58=""),IF(ISERROR(VLOOKUP($B58,padron!#REF!,10,0)),+IF(ISERROR(VLOOKUP($B58,NAfiliado_NFarmacia!$A$2:$J$497,5,0)),"Ingresa Localidad de Farmacia",VLOOKUP($B58,NAfiliado_NFarmacia!$A$2:$J$497,7,0)),VLOOKUP($B58,padron!#REF!,11,0)),+IF(ISERROR(VLOOKUP($B58,NAfiliado_NFarmacia!$A$2:$J$497,7,0)),"Ingresa Localidad de Farmacia",VLOOKUP($B58,NAfiliado_NFarmacia!$A$2:$J$497,7,0))))</f>
        <v/>
      </c>
      <c r="L58" s="48" t="str">
        <f>+IF(B58="","",IF(F58="No","84005541",+IFERROR(+VLOOKUP(inicio!B58,padron!$A$2:$H$2,8,0),"84005541")))</f>
        <v/>
      </c>
      <c r="M58" s="48" t="str">
        <f>+IF(B58="","",+IFERROR(+VLOOKUP(B58,padron!A:C,3,0),"no_cargado"))</f>
        <v/>
      </c>
      <c r="N58" s="48" t="str">
        <f>+IF(C58="","",+IFERROR(+VLOOKUP($C58,materiales!$A$2:$D$5000,4,0),"9999"))</f>
        <v/>
      </c>
      <c r="O58" s="48" t="str">
        <f t="shared" si="0"/>
        <v/>
      </c>
      <c r="P58" s="48" t="str">
        <f t="shared" si="1"/>
        <v/>
      </c>
      <c r="Q58" s="48" t="str">
        <f t="shared" si="2"/>
        <v/>
      </c>
      <c r="R58" s="48" t="str">
        <f t="shared" si="3"/>
        <v/>
      </c>
      <c r="S58" s="48" t="str">
        <f t="shared" si="7"/>
        <v/>
      </c>
      <c r="T58" s="48" t="str">
        <f t="shared" ca="1" si="4"/>
        <v/>
      </c>
      <c r="U58" s="48" t="str">
        <f>+IF(M58="","",IFERROR(+VLOOKUP(C58,materiales!$B$2:$E$1000,4,0),"DSZA"))</f>
        <v/>
      </c>
      <c r="V58" s="48" t="str">
        <f t="shared" si="5"/>
        <v/>
      </c>
      <c r="W58" s="48" t="str">
        <f t="shared" si="8"/>
        <v/>
      </c>
      <c r="X58" s="48" t="str">
        <f t="shared" si="6"/>
        <v/>
      </c>
      <c r="Y58" s="49" t="str">
        <f t="shared" si="9"/>
        <v/>
      </c>
      <c r="Z58" s="49" t="str">
        <f>IF(M58="no_cargado",VLOOKUP(B58,NAfiliado_NFarmacia!A:H,8,0),"")</f>
        <v/>
      </c>
      <c r="AA58" s="50"/>
    </row>
    <row r="59" spans="1:27" x14ac:dyDescent="0.55000000000000004">
      <c r="A59" s="34"/>
      <c r="G59" s="47" t="str">
        <f>+IF($B59="","",+IFERROR(+VLOOKUP(B59,padron!$A$2:$E$2,2,0),+IFERROR(VLOOKUP(B59,NAfiliado_NFarmacia!$A:$J,10,0),"Ingresar Nuevo Afiliado")))</f>
        <v/>
      </c>
      <c r="H59" s="48" t="str">
        <f>+IF(B59="","",+IFERROR(+VLOOKUP($C59,materiales!$B$2:$D$101,2,0),"9999"))</f>
        <v/>
      </c>
      <c r="I59" s="49" t="str">
        <f>+IF($B59="","",+IF(OR($F59="Si",$F59=""),IF(ISERROR(VLOOKUP($B59,padron!#REF!,9,0)),+IF(ISERROR(VLOOKUP($B59,NAfiliado_NFarmacia!$A$2:$J$497,5,0)),"Ingresa Farmacia",VLOOKUP($B59,NAfiliado_NFarmacia!$A$2:$J$497,5,0)),VLOOKUP($B59,padron!#REF!,9,0)),+IF(ISERROR(VLOOKUP($B59,NAfiliado_NFarmacia!$A$2:$J$497,5,0)),"Ingresa Farmacia",VLOOKUP($B59,NAfiliado_NFarmacia!$A$2:$J$497,5,0))))</f>
        <v/>
      </c>
      <c r="J59" s="49" t="str">
        <f>+IF($B59="","",+IF(OR($F59="Si",$F59=""),IF(ISERROR(VLOOKUP($B59,padron!#REF!,10,0)),+IF(ISERROR(VLOOKUP($B59,NAfiliado_NFarmacia!$A$2:$J$497,5,0)),"Ingresa Direccion de Farmacia",VLOOKUP($B59,NAfiliado_NFarmacia!$A$2:$J$497,6,0)),VLOOKUP($B59,padron!#REF!,10,0)),+IF(ISERROR(VLOOKUP($B59,NAfiliado_NFarmacia!$A$2:$J$497,6,0)),"Ingresa Direccion de Farmacia",VLOOKUP($B59,NAfiliado_NFarmacia!$A$2:$J$497,6,0))))</f>
        <v/>
      </c>
      <c r="K59" s="49" t="str">
        <f>+IF($B59="","",+IF(OR($F59="Si",$F59=""),IF(ISERROR(VLOOKUP($B59,padron!#REF!,10,0)),+IF(ISERROR(VLOOKUP($B59,NAfiliado_NFarmacia!$A$2:$J$497,5,0)),"Ingresa Localidad de Farmacia",VLOOKUP($B59,NAfiliado_NFarmacia!$A$2:$J$497,7,0)),VLOOKUP($B59,padron!#REF!,11,0)),+IF(ISERROR(VLOOKUP($B59,NAfiliado_NFarmacia!$A$2:$J$497,7,0)),"Ingresa Localidad de Farmacia",VLOOKUP($B59,NAfiliado_NFarmacia!$A$2:$J$497,7,0))))</f>
        <v/>
      </c>
      <c r="L59" s="48" t="str">
        <f>+IF(B59="","",IF(F59="No","84005541",+IFERROR(+VLOOKUP(inicio!B59,padron!$A$2:$H$2,8,0),"84005541")))</f>
        <v/>
      </c>
      <c r="M59" s="48" t="str">
        <f>+IF(B59="","",+IFERROR(+VLOOKUP(B59,padron!A:C,3,0),"no_cargado"))</f>
        <v/>
      </c>
      <c r="N59" s="48" t="str">
        <f>+IF(C59="","",+IFERROR(+VLOOKUP($C59,materiales!$A$2:$D$5000,4,0),"9999"))</f>
        <v/>
      </c>
      <c r="O59" s="48" t="str">
        <f t="shared" si="0"/>
        <v/>
      </c>
      <c r="P59" s="48" t="str">
        <f t="shared" si="1"/>
        <v/>
      </c>
      <c r="Q59" s="48" t="str">
        <f t="shared" si="2"/>
        <v/>
      </c>
      <c r="R59" s="48" t="str">
        <f t="shared" si="3"/>
        <v/>
      </c>
      <c r="S59" s="48" t="str">
        <f t="shared" si="7"/>
        <v/>
      </c>
      <c r="T59" s="48" t="str">
        <f t="shared" ca="1" si="4"/>
        <v/>
      </c>
      <c r="U59" s="48" t="str">
        <f>+IF(M59="","",IFERROR(+VLOOKUP(C59,materiales!$B$2:$E$1000,4,0),"DSZA"))</f>
        <v/>
      </c>
      <c r="V59" s="48" t="str">
        <f t="shared" si="5"/>
        <v/>
      </c>
      <c r="W59" s="48" t="str">
        <f t="shared" si="8"/>
        <v/>
      </c>
      <c r="X59" s="48" t="str">
        <f t="shared" si="6"/>
        <v/>
      </c>
      <c r="Y59" s="49" t="str">
        <f t="shared" si="9"/>
        <v/>
      </c>
      <c r="Z59" s="49" t="str">
        <f>IF(M59="no_cargado",VLOOKUP(B59,NAfiliado_NFarmacia!A:H,8,0),"")</f>
        <v/>
      </c>
      <c r="AA59" s="50"/>
    </row>
    <row r="60" spans="1:27" x14ac:dyDescent="0.55000000000000004">
      <c r="A60" s="34"/>
      <c r="G60" s="47" t="str">
        <f>+IF($B60="","",+IFERROR(+VLOOKUP(B60,padron!$A$2:$E$2,2,0),+IFERROR(VLOOKUP(B60,NAfiliado_NFarmacia!$A:$J,10,0),"Ingresar Nuevo Afiliado")))</f>
        <v/>
      </c>
      <c r="H60" s="48" t="str">
        <f>+IF(B60="","",+IFERROR(+VLOOKUP($C60,materiales!$B$2:$D$101,2,0),"9999"))</f>
        <v/>
      </c>
      <c r="I60" s="49" t="str">
        <f>+IF($B60="","",+IF(OR($F60="Si",$F60=""),IF(ISERROR(VLOOKUP($B60,padron!#REF!,9,0)),+IF(ISERROR(VLOOKUP($B60,NAfiliado_NFarmacia!$A$2:$J$497,5,0)),"Ingresa Farmacia",VLOOKUP($B60,NAfiliado_NFarmacia!$A$2:$J$497,5,0)),VLOOKUP($B60,padron!#REF!,9,0)),+IF(ISERROR(VLOOKUP($B60,NAfiliado_NFarmacia!$A$2:$J$497,5,0)),"Ingresa Farmacia",VLOOKUP($B60,NAfiliado_NFarmacia!$A$2:$J$497,5,0))))</f>
        <v/>
      </c>
      <c r="J60" s="49" t="str">
        <f>+IF($B60="","",+IF(OR($F60="Si",$F60=""),IF(ISERROR(VLOOKUP($B60,padron!#REF!,10,0)),+IF(ISERROR(VLOOKUP($B60,NAfiliado_NFarmacia!$A$2:$J$497,5,0)),"Ingresa Direccion de Farmacia",VLOOKUP($B60,NAfiliado_NFarmacia!$A$2:$J$497,6,0)),VLOOKUP($B60,padron!#REF!,10,0)),+IF(ISERROR(VLOOKUP($B60,NAfiliado_NFarmacia!$A$2:$J$497,6,0)),"Ingresa Direccion de Farmacia",VLOOKUP($B60,NAfiliado_NFarmacia!$A$2:$J$497,6,0))))</f>
        <v/>
      </c>
      <c r="K60" s="49" t="str">
        <f>+IF($B60="","",+IF(OR($F60="Si",$F60=""),IF(ISERROR(VLOOKUP($B60,padron!#REF!,10,0)),+IF(ISERROR(VLOOKUP($B60,NAfiliado_NFarmacia!$A$2:$J$497,5,0)),"Ingresa Localidad de Farmacia",VLOOKUP($B60,NAfiliado_NFarmacia!$A$2:$J$497,7,0)),VLOOKUP($B60,padron!#REF!,11,0)),+IF(ISERROR(VLOOKUP($B60,NAfiliado_NFarmacia!$A$2:$J$497,7,0)),"Ingresa Localidad de Farmacia",VLOOKUP($B60,NAfiliado_NFarmacia!$A$2:$J$497,7,0))))</f>
        <v/>
      </c>
      <c r="L60" s="48" t="str">
        <f>+IF(B60="","",IF(F60="No","84005541",+IFERROR(+VLOOKUP(inicio!B60,padron!$A$2:$H$2,8,0),"84005541")))</f>
        <v/>
      </c>
      <c r="M60" s="48" t="str">
        <f>+IF(B60="","",+IFERROR(+VLOOKUP(B60,padron!A:C,3,0),"no_cargado"))</f>
        <v/>
      </c>
      <c r="N60" s="48" t="str">
        <f>+IF(C60="","",+IFERROR(+VLOOKUP($C60,materiales!$A$2:$D$5000,4,0),"9999"))</f>
        <v/>
      </c>
      <c r="O60" s="48" t="str">
        <f t="shared" si="0"/>
        <v/>
      </c>
      <c r="P60" s="48" t="str">
        <f t="shared" si="1"/>
        <v/>
      </c>
      <c r="Q60" s="48" t="str">
        <f t="shared" si="2"/>
        <v/>
      </c>
      <c r="R60" s="48" t="str">
        <f t="shared" si="3"/>
        <v/>
      </c>
      <c r="S60" s="48" t="str">
        <f t="shared" si="7"/>
        <v/>
      </c>
      <c r="T60" s="48" t="str">
        <f t="shared" ca="1" si="4"/>
        <v/>
      </c>
      <c r="U60" s="48" t="str">
        <f>+IF(M60="","",IFERROR(+VLOOKUP(C60,materiales!$B$2:$E$1000,4,0),"DSZA"))</f>
        <v/>
      </c>
      <c r="V60" s="48" t="str">
        <f t="shared" si="5"/>
        <v/>
      </c>
      <c r="W60" s="48" t="str">
        <f t="shared" si="8"/>
        <v/>
      </c>
      <c r="X60" s="48" t="str">
        <f t="shared" si="6"/>
        <v/>
      </c>
      <c r="Y60" s="49" t="str">
        <f t="shared" si="9"/>
        <v/>
      </c>
      <c r="Z60" s="49" t="str">
        <f>IF(M60="no_cargado",VLOOKUP(B60,NAfiliado_NFarmacia!A:H,8,0),"")</f>
        <v/>
      </c>
      <c r="AA60" s="50"/>
    </row>
    <row r="61" spans="1:27" x14ac:dyDescent="0.55000000000000004">
      <c r="A61" s="34"/>
      <c r="G61" s="47" t="str">
        <f>+IF($B61="","",+IFERROR(+VLOOKUP(B61,padron!$A$2:$E$2,2,0),+IFERROR(VLOOKUP(B61,NAfiliado_NFarmacia!$A:$J,10,0),"Ingresar Nuevo Afiliado")))</f>
        <v/>
      </c>
      <c r="H61" s="48" t="str">
        <f>+IF(B61="","",+IFERROR(+VLOOKUP($C61,materiales!$B$2:$D$101,2,0),"9999"))</f>
        <v/>
      </c>
      <c r="I61" s="49" t="str">
        <f>+IF($B61="","",+IF(OR($F61="Si",$F61=""),IF(ISERROR(VLOOKUP($B61,padron!#REF!,9,0)),+IF(ISERROR(VLOOKUP($B61,NAfiliado_NFarmacia!$A$2:$J$497,5,0)),"Ingresa Farmacia",VLOOKUP($B61,NAfiliado_NFarmacia!$A$2:$J$497,5,0)),VLOOKUP($B61,padron!#REF!,9,0)),+IF(ISERROR(VLOOKUP($B61,NAfiliado_NFarmacia!$A$2:$J$497,5,0)),"Ingresa Farmacia",VLOOKUP($B61,NAfiliado_NFarmacia!$A$2:$J$497,5,0))))</f>
        <v/>
      </c>
      <c r="J61" s="49" t="str">
        <f>+IF($B61="","",+IF(OR($F61="Si",$F61=""),IF(ISERROR(VLOOKUP($B61,padron!#REF!,10,0)),+IF(ISERROR(VLOOKUP($B61,NAfiliado_NFarmacia!$A$2:$J$497,5,0)),"Ingresa Direccion de Farmacia",VLOOKUP($B61,NAfiliado_NFarmacia!$A$2:$J$497,6,0)),VLOOKUP($B61,padron!#REF!,10,0)),+IF(ISERROR(VLOOKUP($B61,NAfiliado_NFarmacia!$A$2:$J$497,6,0)),"Ingresa Direccion de Farmacia",VLOOKUP($B61,NAfiliado_NFarmacia!$A$2:$J$497,6,0))))</f>
        <v/>
      </c>
      <c r="K61" s="49" t="str">
        <f>+IF($B61="","",+IF(OR($F61="Si",$F61=""),IF(ISERROR(VLOOKUP($B61,padron!#REF!,10,0)),+IF(ISERROR(VLOOKUP($B61,NAfiliado_NFarmacia!$A$2:$J$497,5,0)),"Ingresa Localidad de Farmacia",VLOOKUP($B61,NAfiliado_NFarmacia!$A$2:$J$497,7,0)),VLOOKUP($B61,padron!#REF!,11,0)),+IF(ISERROR(VLOOKUP($B61,NAfiliado_NFarmacia!$A$2:$J$497,7,0)),"Ingresa Localidad de Farmacia",VLOOKUP($B61,NAfiliado_NFarmacia!$A$2:$J$497,7,0))))</f>
        <v/>
      </c>
      <c r="L61" s="48" t="str">
        <f>+IF(B61="","",IF(F61="No","84005541",+IFERROR(+VLOOKUP(inicio!B61,padron!$A$2:$H$2,8,0),"84005541")))</f>
        <v/>
      </c>
      <c r="M61" s="48" t="str">
        <f>+IF(B61="","",+IFERROR(+VLOOKUP(B61,padron!A:C,3,0),"no_cargado"))</f>
        <v/>
      </c>
      <c r="N61" s="48" t="str">
        <f>+IF(C61="","",+IFERROR(+VLOOKUP($C61,materiales!$A$2:$D$5000,4,0),"9999"))</f>
        <v/>
      </c>
      <c r="O61" s="48" t="str">
        <f t="shared" si="0"/>
        <v/>
      </c>
      <c r="P61" s="48" t="str">
        <f t="shared" si="1"/>
        <v/>
      </c>
      <c r="Q61" s="48" t="str">
        <f t="shared" si="2"/>
        <v/>
      </c>
      <c r="R61" s="48" t="str">
        <f t="shared" si="3"/>
        <v/>
      </c>
      <c r="S61" s="48" t="str">
        <f t="shared" si="7"/>
        <v/>
      </c>
      <c r="T61" s="48" t="str">
        <f t="shared" ca="1" si="4"/>
        <v/>
      </c>
      <c r="U61" s="48" t="str">
        <f>+IF(M61="","",IFERROR(+VLOOKUP(C61,materiales!$B$2:$E$1000,4,0),"DSZA"))</f>
        <v/>
      </c>
      <c r="V61" s="48" t="str">
        <f t="shared" si="5"/>
        <v/>
      </c>
      <c r="W61" s="48" t="str">
        <f t="shared" si="8"/>
        <v/>
      </c>
      <c r="X61" s="48" t="str">
        <f t="shared" si="6"/>
        <v/>
      </c>
      <c r="Y61" s="49" t="str">
        <f t="shared" si="9"/>
        <v/>
      </c>
      <c r="Z61" s="49" t="str">
        <f>IF(M61="no_cargado",VLOOKUP(B61,NAfiliado_NFarmacia!A:H,8,0),"")</f>
        <v/>
      </c>
      <c r="AA61" s="50"/>
    </row>
    <row r="62" spans="1:27" x14ac:dyDescent="0.55000000000000004">
      <c r="A62" s="34"/>
      <c r="G62" s="47" t="str">
        <f>+IF($B62="","",+IFERROR(+VLOOKUP(B62,padron!$A$2:$E$2,2,0),+IFERROR(VLOOKUP(B62,NAfiliado_NFarmacia!$A:$J,10,0),"Ingresar Nuevo Afiliado")))</f>
        <v/>
      </c>
      <c r="H62" s="48" t="str">
        <f>+IF(B62="","",+IFERROR(+VLOOKUP($C62,materiales!$B$2:$D$101,2,0),"9999"))</f>
        <v/>
      </c>
      <c r="I62" s="49" t="str">
        <f>+IF($B62="","",+IF(OR($F62="Si",$F62=""),IF(ISERROR(VLOOKUP($B62,padron!#REF!,9,0)),+IF(ISERROR(VLOOKUP($B62,NAfiliado_NFarmacia!$A$2:$J$497,5,0)),"Ingresa Farmacia",VLOOKUP($B62,NAfiliado_NFarmacia!$A$2:$J$497,5,0)),VLOOKUP($B62,padron!#REF!,9,0)),+IF(ISERROR(VLOOKUP($B62,NAfiliado_NFarmacia!$A$2:$J$497,5,0)),"Ingresa Farmacia",VLOOKUP($B62,NAfiliado_NFarmacia!$A$2:$J$497,5,0))))</f>
        <v/>
      </c>
      <c r="J62" s="49" t="str">
        <f>+IF($B62="","",+IF(OR($F62="Si",$F62=""),IF(ISERROR(VLOOKUP($B62,padron!#REF!,10,0)),+IF(ISERROR(VLOOKUP($B62,NAfiliado_NFarmacia!$A$2:$J$497,5,0)),"Ingresa Direccion de Farmacia",VLOOKUP($B62,NAfiliado_NFarmacia!$A$2:$J$497,6,0)),VLOOKUP($B62,padron!#REF!,10,0)),+IF(ISERROR(VLOOKUP($B62,NAfiliado_NFarmacia!$A$2:$J$497,6,0)),"Ingresa Direccion de Farmacia",VLOOKUP($B62,NAfiliado_NFarmacia!$A$2:$J$497,6,0))))</f>
        <v/>
      </c>
      <c r="K62" s="49" t="str">
        <f>+IF($B62="","",+IF(OR($F62="Si",$F62=""),IF(ISERROR(VLOOKUP($B62,padron!#REF!,10,0)),+IF(ISERROR(VLOOKUP($B62,NAfiliado_NFarmacia!$A$2:$J$497,5,0)),"Ingresa Localidad de Farmacia",VLOOKUP($B62,NAfiliado_NFarmacia!$A$2:$J$497,7,0)),VLOOKUP($B62,padron!#REF!,11,0)),+IF(ISERROR(VLOOKUP($B62,NAfiliado_NFarmacia!$A$2:$J$497,7,0)),"Ingresa Localidad de Farmacia",VLOOKUP($B62,NAfiliado_NFarmacia!$A$2:$J$497,7,0))))</f>
        <v/>
      </c>
      <c r="L62" s="48" t="str">
        <f>+IF(B62="","",IF(F62="No","84005541",+IFERROR(+VLOOKUP(inicio!B62,padron!$A$2:$H$2,8,0),"84005541")))</f>
        <v/>
      </c>
      <c r="M62" s="48" t="str">
        <f>+IF(B62="","",+IFERROR(+VLOOKUP(B62,padron!A:C,3,0),"no_cargado"))</f>
        <v/>
      </c>
      <c r="N62" s="48" t="str">
        <f>+IF(C62="","",+IFERROR(+VLOOKUP($C62,materiales!$A$2:$D$5000,4,0),"9999"))</f>
        <v/>
      </c>
      <c r="O62" s="48" t="str">
        <f t="shared" si="0"/>
        <v/>
      </c>
      <c r="P62" s="48" t="str">
        <f t="shared" si="1"/>
        <v/>
      </c>
      <c r="Q62" s="48" t="str">
        <f t="shared" si="2"/>
        <v/>
      </c>
      <c r="R62" s="48" t="str">
        <f t="shared" si="3"/>
        <v/>
      </c>
      <c r="S62" s="48" t="str">
        <f t="shared" si="7"/>
        <v/>
      </c>
      <c r="T62" s="48" t="str">
        <f t="shared" ca="1" si="4"/>
        <v/>
      </c>
      <c r="U62" s="48" t="str">
        <f>+IF(M62="","",IFERROR(+VLOOKUP(C62,materiales!$B$2:$E$1000,4,0),"DSZA"))</f>
        <v/>
      </c>
      <c r="V62" s="48" t="str">
        <f t="shared" si="5"/>
        <v/>
      </c>
      <c r="W62" s="48" t="str">
        <f t="shared" si="8"/>
        <v/>
      </c>
      <c r="X62" s="48" t="str">
        <f t="shared" si="6"/>
        <v/>
      </c>
      <c r="Y62" s="49" t="str">
        <f t="shared" si="9"/>
        <v/>
      </c>
      <c r="Z62" s="49" t="str">
        <f>IF(M62="no_cargado",VLOOKUP(B62,NAfiliado_NFarmacia!A:H,8,0),"")</f>
        <v/>
      </c>
      <c r="AA62" s="50"/>
    </row>
    <row r="63" spans="1:27" x14ac:dyDescent="0.55000000000000004">
      <c r="A63" s="34"/>
      <c r="G63" s="47" t="str">
        <f>+IF($B63="","",+IFERROR(+VLOOKUP(B63,padron!$A$2:$E$2,2,0),+IFERROR(VLOOKUP(B63,NAfiliado_NFarmacia!$A:$J,10,0),"Ingresar Nuevo Afiliado")))</f>
        <v/>
      </c>
      <c r="H63" s="48" t="str">
        <f>+IF(B63="","",+IFERROR(+VLOOKUP($C63,materiales!$B$2:$D$101,2,0),"9999"))</f>
        <v/>
      </c>
      <c r="I63" s="49" t="str">
        <f>+IF($B63="","",+IF(OR($F63="Si",$F63=""),IF(ISERROR(VLOOKUP($B63,padron!#REF!,9,0)),+IF(ISERROR(VLOOKUP($B63,NAfiliado_NFarmacia!$A$2:$J$497,5,0)),"Ingresa Farmacia",VLOOKUP($B63,NAfiliado_NFarmacia!$A$2:$J$497,5,0)),VLOOKUP($B63,padron!#REF!,9,0)),+IF(ISERROR(VLOOKUP($B63,NAfiliado_NFarmacia!$A$2:$J$497,5,0)),"Ingresa Farmacia",VLOOKUP($B63,NAfiliado_NFarmacia!$A$2:$J$497,5,0))))</f>
        <v/>
      </c>
      <c r="J63" s="49" t="str">
        <f>+IF($B63="","",+IF(OR($F63="Si",$F63=""),IF(ISERROR(VLOOKUP($B63,padron!#REF!,10,0)),+IF(ISERROR(VLOOKUP($B63,NAfiliado_NFarmacia!$A$2:$J$497,5,0)),"Ingresa Direccion de Farmacia",VLOOKUP($B63,NAfiliado_NFarmacia!$A$2:$J$497,6,0)),VLOOKUP($B63,padron!#REF!,10,0)),+IF(ISERROR(VLOOKUP($B63,NAfiliado_NFarmacia!$A$2:$J$497,6,0)),"Ingresa Direccion de Farmacia",VLOOKUP($B63,NAfiliado_NFarmacia!$A$2:$J$497,6,0))))</f>
        <v/>
      </c>
      <c r="K63" s="49" t="str">
        <f>+IF($B63="","",+IF(OR($F63="Si",$F63=""),IF(ISERROR(VLOOKUP($B63,padron!#REF!,10,0)),+IF(ISERROR(VLOOKUP($B63,NAfiliado_NFarmacia!$A$2:$J$497,5,0)),"Ingresa Localidad de Farmacia",VLOOKUP($B63,NAfiliado_NFarmacia!$A$2:$J$497,7,0)),VLOOKUP($B63,padron!#REF!,11,0)),+IF(ISERROR(VLOOKUP($B63,NAfiliado_NFarmacia!$A$2:$J$497,7,0)),"Ingresa Localidad de Farmacia",VLOOKUP($B63,NAfiliado_NFarmacia!$A$2:$J$497,7,0))))</f>
        <v/>
      </c>
      <c r="L63" s="48" t="str">
        <f>+IF(B63="","",IF(F63="No","84005541",+IFERROR(+VLOOKUP(inicio!B63,padron!$A$2:$H$2,8,0),"84005541")))</f>
        <v/>
      </c>
      <c r="M63" s="48" t="str">
        <f>+IF(B63="","",+IFERROR(+VLOOKUP(B63,padron!A:C,3,0),"no_cargado"))</f>
        <v/>
      </c>
      <c r="N63" s="48" t="str">
        <f>+IF(C63="","",+IFERROR(+VLOOKUP($C63,materiales!$A$2:$D$5000,4,0),"9999"))</f>
        <v/>
      </c>
      <c r="O63" s="48" t="str">
        <f t="shared" si="0"/>
        <v/>
      </c>
      <c r="P63" s="48" t="str">
        <f t="shared" si="1"/>
        <v/>
      </c>
      <c r="Q63" s="48" t="str">
        <f t="shared" si="2"/>
        <v/>
      </c>
      <c r="R63" s="48" t="str">
        <f t="shared" si="3"/>
        <v/>
      </c>
      <c r="S63" s="48" t="str">
        <f t="shared" si="7"/>
        <v/>
      </c>
      <c r="T63" s="48" t="str">
        <f t="shared" ca="1" si="4"/>
        <v/>
      </c>
      <c r="U63" s="48" t="str">
        <f>+IF(M63="","",IFERROR(+VLOOKUP(C63,materiales!$B$2:$E$1000,4,0),"DSZA"))</f>
        <v/>
      </c>
      <c r="V63" s="48" t="str">
        <f t="shared" si="5"/>
        <v/>
      </c>
      <c r="W63" s="48" t="str">
        <f t="shared" si="8"/>
        <v/>
      </c>
      <c r="X63" s="48" t="str">
        <f t="shared" si="6"/>
        <v/>
      </c>
      <c r="Y63" s="49" t="str">
        <f t="shared" si="9"/>
        <v/>
      </c>
      <c r="Z63" s="49" t="str">
        <f>IF(M63="no_cargado",VLOOKUP(B63,NAfiliado_NFarmacia!A:H,8,0),"")</f>
        <v/>
      </c>
      <c r="AA63" s="50"/>
    </row>
    <row r="64" spans="1:27" x14ac:dyDescent="0.55000000000000004">
      <c r="A64" s="34"/>
      <c r="G64" s="47" t="str">
        <f>+IF($B64="","",+IFERROR(+VLOOKUP(B64,padron!$A$2:$E$2,2,0),+IFERROR(VLOOKUP(B64,NAfiliado_NFarmacia!$A:$J,10,0),"Ingresar Nuevo Afiliado")))</f>
        <v/>
      </c>
      <c r="H64" s="48" t="str">
        <f>+IF(B64="","",+IFERROR(+VLOOKUP($C64,materiales!$B$2:$D$101,2,0),"9999"))</f>
        <v/>
      </c>
      <c r="I64" s="49" t="str">
        <f>+IF($B64="","",+IF(OR($F64="Si",$F64=""),IF(ISERROR(VLOOKUP($B64,padron!#REF!,9,0)),+IF(ISERROR(VLOOKUP($B64,NAfiliado_NFarmacia!$A$2:$J$497,5,0)),"Ingresa Farmacia",VLOOKUP($B64,NAfiliado_NFarmacia!$A$2:$J$497,5,0)),VLOOKUP($B64,padron!#REF!,9,0)),+IF(ISERROR(VLOOKUP($B64,NAfiliado_NFarmacia!$A$2:$J$497,5,0)),"Ingresa Farmacia",VLOOKUP($B64,NAfiliado_NFarmacia!$A$2:$J$497,5,0))))</f>
        <v/>
      </c>
      <c r="J64" s="49" t="str">
        <f>+IF($B64="","",+IF(OR($F64="Si",$F64=""),IF(ISERROR(VLOOKUP($B64,padron!#REF!,10,0)),+IF(ISERROR(VLOOKUP($B64,NAfiliado_NFarmacia!$A$2:$J$497,5,0)),"Ingresa Direccion de Farmacia",VLOOKUP($B64,NAfiliado_NFarmacia!$A$2:$J$497,6,0)),VLOOKUP($B64,padron!#REF!,10,0)),+IF(ISERROR(VLOOKUP($B64,NAfiliado_NFarmacia!$A$2:$J$497,6,0)),"Ingresa Direccion de Farmacia",VLOOKUP($B64,NAfiliado_NFarmacia!$A$2:$J$497,6,0))))</f>
        <v/>
      </c>
      <c r="K64" s="49" t="str">
        <f>+IF($B64="","",+IF(OR($F64="Si",$F64=""),IF(ISERROR(VLOOKUP($B64,padron!#REF!,10,0)),+IF(ISERROR(VLOOKUP($B64,NAfiliado_NFarmacia!$A$2:$J$497,5,0)),"Ingresa Localidad de Farmacia",VLOOKUP($B64,NAfiliado_NFarmacia!$A$2:$J$497,7,0)),VLOOKUP($B64,padron!#REF!,11,0)),+IF(ISERROR(VLOOKUP($B64,NAfiliado_NFarmacia!$A$2:$J$497,7,0)),"Ingresa Localidad de Farmacia",VLOOKUP($B64,NAfiliado_NFarmacia!$A$2:$J$497,7,0))))</f>
        <v/>
      </c>
      <c r="L64" s="48" t="str">
        <f>+IF(B64="","",IF(F64="No","84005541",+IFERROR(+VLOOKUP(inicio!B64,padron!$A$2:$H$2,8,0),"84005541")))</f>
        <v/>
      </c>
      <c r="M64" s="48" t="str">
        <f>+IF(B64="","",+IFERROR(+VLOOKUP(B64,padron!A:C,3,0),"no_cargado"))</f>
        <v/>
      </c>
      <c r="N64" s="48" t="str">
        <f>+IF(C64="","",+IFERROR(+VLOOKUP($C64,materiales!$A$2:$D$5000,4,0),"9999"))</f>
        <v/>
      </c>
      <c r="O64" s="48" t="str">
        <f t="shared" si="0"/>
        <v/>
      </c>
      <c r="P64" s="48" t="str">
        <f t="shared" si="1"/>
        <v/>
      </c>
      <c r="Q64" s="48" t="str">
        <f t="shared" si="2"/>
        <v/>
      </c>
      <c r="R64" s="48" t="str">
        <f t="shared" si="3"/>
        <v/>
      </c>
      <c r="S64" s="48" t="str">
        <f t="shared" si="7"/>
        <v/>
      </c>
      <c r="T64" s="48" t="str">
        <f t="shared" ca="1" si="4"/>
        <v/>
      </c>
      <c r="U64" s="48" t="str">
        <f>+IF(M64="","",IFERROR(+VLOOKUP(C64,materiales!$B$2:$E$1000,4,0),"DSZA"))</f>
        <v/>
      </c>
      <c r="V64" s="48" t="str">
        <f t="shared" si="5"/>
        <v/>
      </c>
      <c r="W64" s="48" t="str">
        <f t="shared" si="8"/>
        <v/>
      </c>
      <c r="X64" s="48" t="str">
        <f t="shared" si="6"/>
        <v/>
      </c>
      <c r="Y64" s="49" t="str">
        <f t="shared" si="9"/>
        <v/>
      </c>
      <c r="Z64" s="49" t="str">
        <f>IF(M64="no_cargado",VLOOKUP(B64,NAfiliado_NFarmacia!A:H,8,0),"")</f>
        <v/>
      </c>
      <c r="AA64" s="50"/>
    </row>
    <row r="65" spans="1:27" x14ac:dyDescent="0.55000000000000004">
      <c r="A65" s="34"/>
      <c r="G65" s="47" t="str">
        <f>+IF($B65="","",+IFERROR(+VLOOKUP(B65,padron!$A$2:$E$2,2,0),+IFERROR(VLOOKUP(B65,NAfiliado_NFarmacia!$A:$J,10,0),"Ingresar Nuevo Afiliado")))</f>
        <v/>
      </c>
      <c r="H65" s="48" t="str">
        <f>+IF(B65="","",+IFERROR(+VLOOKUP($C65,materiales!$B$2:$D$101,2,0),"9999"))</f>
        <v/>
      </c>
      <c r="I65" s="49" t="str">
        <f>+IF($B65="","",+IF(OR($F65="Si",$F65=""),IF(ISERROR(VLOOKUP($B65,padron!#REF!,9,0)),+IF(ISERROR(VLOOKUP($B65,NAfiliado_NFarmacia!$A$2:$J$497,5,0)),"Ingresa Farmacia",VLOOKUP($B65,NAfiliado_NFarmacia!$A$2:$J$497,5,0)),VLOOKUP($B65,padron!#REF!,9,0)),+IF(ISERROR(VLOOKUP($B65,NAfiliado_NFarmacia!$A$2:$J$497,5,0)),"Ingresa Farmacia",VLOOKUP($B65,NAfiliado_NFarmacia!$A$2:$J$497,5,0))))</f>
        <v/>
      </c>
      <c r="J65" s="49" t="str">
        <f>+IF($B65="","",+IF(OR($F65="Si",$F65=""),IF(ISERROR(VLOOKUP($B65,padron!#REF!,10,0)),+IF(ISERROR(VLOOKUP($B65,NAfiliado_NFarmacia!$A$2:$J$497,5,0)),"Ingresa Direccion de Farmacia",VLOOKUP($B65,NAfiliado_NFarmacia!$A$2:$J$497,6,0)),VLOOKUP($B65,padron!#REF!,10,0)),+IF(ISERROR(VLOOKUP($B65,NAfiliado_NFarmacia!$A$2:$J$497,6,0)),"Ingresa Direccion de Farmacia",VLOOKUP($B65,NAfiliado_NFarmacia!$A$2:$J$497,6,0))))</f>
        <v/>
      </c>
      <c r="K65" s="49" t="str">
        <f>+IF($B65="","",+IF(OR($F65="Si",$F65=""),IF(ISERROR(VLOOKUP($B65,padron!#REF!,10,0)),+IF(ISERROR(VLOOKUP($B65,NAfiliado_NFarmacia!$A$2:$J$497,5,0)),"Ingresa Localidad de Farmacia",VLOOKUP($B65,NAfiliado_NFarmacia!$A$2:$J$497,7,0)),VLOOKUP($B65,padron!#REF!,11,0)),+IF(ISERROR(VLOOKUP($B65,NAfiliado_NFarmacia!$A$2:$J$497,7,0)),"Ingresa Localidad de Farmacia",VLOOKUP($B65,NAfiliado_NFarmacia!$A$2:$J$497,7,0))))</f>
        <v/>
      </c>
      <c r="L65" s="48" t="str">
        <f>+IF(B65="","",IF(F65="No","84005541",+IFERROR(+VLOOKUP(inicio!B65,padron!$A$2:$H$2,8,0),"84005541")))</f>
        <v/>
      </c>
      <c r="M65" s="48" t="str">
        <f>+IF(B65="","",+IFERROR(+VLOOKUP(B65,padron!A:C,3,0),"no_cargado"))</f>
        <v/>
      </c>
      <c r="N65" s="48" t="str">
        <f>+IF(C65="","",+IFERROR(+VLOOKUP($C65,materiales!$A$2:$D$5000,4,0),"9999"))</f>
        <v/>
      </c>
      <c r="O65" s="48" t="str">
        <f t="shared" si="0"/>
        <v/>
      </c>
      <c r="P65" s="48" t="str">
        <f t="shared" si="1"/>
        <v/>
      </c>
      <c r="Q65" s="48" t="str">
        <f t="shared" si="2"/>
        <v/>
      </c>
      <c r="R65" s="48" t="str">
        <f t="shared" si="3"/>
        <v/>
      </c>
      <c r="S65" s="48" t="str">
        <f t="shared" si="7"/>
        <v/>
      </c>
      <c r="T65" s="48" t="str">
        <f t="shared" ca="1" si="4"/>
        <v/>
      </c>
      <c r="U65" s="48" t="str">
        <f>+IF(M65="","",IFERROR(+VLOOKUP(C65,materiales!$B$2:$E$1000,4,0),"DSZA"))</f>
        <v/>
      </c>
      <c r="V65" s="48" t="str">
        <f t="shared" si="5"/>
        <v/>
      </c>
      <c r="W65" s="48" t="str">
        <f t="shared" si="8"/>
        <v/>
      </c>
      <c r="X65" s="48" t="str">
        <f t="shared" si="6"/>
        <v/>
      </c>
      <c r="Y65" s="49" t="str">
        <f t="shared" si="9"/>
        <v/>
      </c>
      <c r="Z65" s="49" t="str">
        <f>IF(M65="no_cargado",VLOOKUP(B65,NAfiliado_NFarmacia!A:H,8,0),"")</f>
        <v/>
      </c>
      <c r="AA65" s="50"/>
    </row>
    <row r="66" spans="1:27" x14ac:dyDescent="0.55000000000000004">
      <c r="A66" s="34"/>
      <c r="G66" s="47" t="str">
        <f>+IF($B66="","",+IFERROR(+VLOOKUP(B66,padron!$A$2:$E$2,2,0),+IFERROR(VLOOKUP(B66,NAfiliado_NFarmacia!$A:$J,10,0),"Ingresar Nuevo Afiliado")))</f>
        <v/>
      </c>
      <c r="H66" s="48" t="str">
        <f>+IF(B66="","",+IFERROR(+VLOOKUP($C66,materiales!$B$2:$D$101,2,0),"9999"))</f>
        <v/>
      </c>
      <c r="I66" s="49" t="str">
        <f>+IF($B66="","",+IF(OR($F66="Si",$F66=""),IF(ISERROR(VLOOKUP($B66,padron!#REF!,9,0)),+IF(ISERROR(VLOOKUP($B66,NAfiliado_NFarmacia!$A$2:$J$497,5,0)),"Ingresa Farmacia",VLOOKUP($B66,NAfiliado_NFarmacia!$A$2:$J$497,5,0)),VLOOKUP($B66,padron!#REF!,9,0)),+IF(ISERROR(VLOOKUP($B66,NAfiliado_NFarmacia!$A$2:$J$497,5,0)),"Ingresa Farmacia",VLOOKUP($B66,NAfiliado_NFarmacia!$A$2:$J$497,5,0))))</f>
        <v/>
      </c>
      <c r="J66" s="49" t="str">
        <f>+IF($B66="","",+IF(OR($F66="Si",$F66=""),IF(ISERROR(VLOOKUP($B66,padron!#REF!,10,0)),+IF(ISERROR(VLOOKUP($B66,NAfiliado_NFarmacia!$A$2:$J$497,5,0)),"Ingresa Direccion de Farmacia",VLOOKUP($B66,NAfiliado_NFarmacia!$A$2:$J$497,6,0)),VLOOKUP($B66,padron!#REF!,10,0)),+IF(ISERROR(VLOOKUP($B66,NAfiliado_NFarmacia!$A$2:$J$497,6,0)),"Ingresa Direccion de Farmacia",VLOOKUP($B66,NAfiliado_NFarmacia!$A$2:$J$497,6,0))))</f>
        <v/>
      </c>
      <c r="K66" s="49" t="str">
        <f>+IF($B66="","",+IF(OR($F66="Si",$F66=""),IF(ISERROR(VLOOKUP($B66,padron!#REF!,10,0)),+IF(ISERROR(VLOOKUP($B66,NAfiliado_NFarmacia!$A$2:$J$497,5,0)),"Ingresa Localidad de Farmacia",VLOOKUP($B66,NAfiliado_NFarmacia!$A$2:$J$497,7,0)),VLOOKUP($B66,padron!#REF!,11,0)),+IF(ISERROR(VLOOKUP($B66,NAfiliado_NFarmacia!$A$2:$J$497,7,0)),"Ingresa Localidad de Farmacia",VLOOKUP($B66,NAfiliado_NFarmacia!$A$2:$J$497,7,0))))</f>
        <v/>
      </c>
      <c r="L66" s="48" t="str">
        <f>+IF(B66="","",IF(F66="No","84005541",+IFERROR(+VLOOKUP(inicio!B66,padron!$A$2:$H$2,8,0),"84005541")))</f>
        <v/>
      </c>
      <c r="M66" s="48" t="str">
        <f>+IF(B66="","",+IFERROR(+VLOOKUP(B66,padron!A:C,3,0),"no_cargado"))</f>
        <v/>
      </c>
      <c r="N66" s="48" t="str">
        <f>+IF(C66="","",+IFERROR(+VLOOKUP($C66,materiales!$A$2:$D$5000,4,0),"9999"))</f>
        <v/>
      </c>
      <c r="O66" s="48" t="str">
        <f t="shared" si="0"/>
        <v/>
      </c>
      <c r="P66" s="48" t="str">
        <f t="shared" si="1"/>
        <v/>
      </c>
      <c r="Q66" s="48" t="str">
        <f t="shared" si="2"/>
        <v/>
      </c>
      <c r="R66" s="48" t="str">
        <f t="shared" si="3"/>
        <v/>
      </c>
      <c r="S66" s="48" t="str">
        <f t="shared" si="7"/>
        <v/>
      </c>
      <c r="T66" s="48" t="str">
        <f t="shared" ca="1" si="4"/>
        <v/>
      </c>
      <c r="U66" s="48" t="str">
        <f>+IF(M66="","",IFERROR(+VLOOKUP(C66,materiales!$B$2:$E$1000,4,0),"DSZA"))</f>
        <v/>
      </c>
      <c r="V66" s="48" t="str">
        <f t="shared" si="5"/>
        <v/>
      </c>
      <c r="W66" s="48" t="str">
        <f t="shared" si="8"/>
        <v/>
      </c>
      <c r="X66" s="48" t="str">
        <f t="shared" si="6"/>
        <v/>
      </c>
      <c r="Y66" s="49" t="str">
        <f t="shared" si="9"/>
        <v/>
      </c>
      <c r="Z66" s="49" t="str">
        <f>IF(M66="no_cargado",VLOOKUP(B66,NAfiliado_NFarmacia!A:H,8,0),"")</f>
        <v/>
      </c>
      <c r="AA66" s="50"/>
    </row>
    <row r="67" spans="1:27" x14ac:dyDescent="0.55000000000000004">
      <c r="A67" s="34"/>
      <c r="G67" s="47" t="str">
        <f>+IF($B67="","",+IFERROR(+VLOOKUP(B67,padron!$A$2:$E$2,2,0),+IFERROR(VLOOKUP(B67,NAfiliado_NFarmacia!$A:$J,10,0),"Ingresar Nuevo Afiliado")))</f>
        <v/>
      </c>
      <c r="H67" s="48" t="str">
        <f>+IF(B67="","",+IFERROR(+VLOOKUP($C67,materiales!$B$2:$D$101,2,0),"9999"))</f>
        <v/>
      </c>
      <c r="I67" s="49" t="str">
        <f>+IF($B67="","",+IF(OR($F67="Si",$F67=""),IF(ISERROR(VLOOKUP($B67,padron!#REF!,9,0)),+IF(ISERROR(VLOOKUP($B67,NAfiliado_NFarmacia!$A$2:$J$497,5,0)),"Ingresa Farmacia",VLOOKUP($B67,NAfiliado_NFarmacia!$A$2:$J$497,5,0)),VLOOKUP($B67,padron!#REF!,9,0)),+IF(ISERROR(VLOOKUP($B67,NAfiliado_NFarmacia!$A$2:$J$497,5,0)),"Ingresa Farmacia",VLOOKUP($B67,NAfiliado_NFarmacia!$A$2:$J$497,5,0))))</f>
        <v/>
      </c>
      <c r="J67" s="49" t="str">
        <f>+IF($B67="","",+IF(OR($F67="Si",$F67=""),IF(ISERROR(VLOOKUP($B67,padron!#REF!,10,0)),+IF(ISERROR(VLOOKUP($B67,NAfiliado_NFarmacia!$A$2:$J$497,5,0)),"Ingresa Direccion de Farmacia",VLOOKUP($B67,NAfiliado_NFarmacia!$A$2:$J$497,6,0)),VLOOKUP($B67,padron!#REF!,10,0)),+IF(ISERROR(VLOOKUP($B67,NAfiliado_NFarmacia!$A$2:$J$497,6,0)),"Ingresa Direccion de Farmacia",VLOOKUP($B67,NAfiliado_NFarmacia!$A$2:$J$497,6,0))))</f>
        <v/>
      </c>
      <c r="K67" s="49" t="str">
        <f>+IF($B67="","",+IF(OR($F67="Si",$F67=""),IF(ISERROR(VLOOKUP($B67,padron!#REF!,10,0)),+IF(ISERROR(VLOOKUP($B67,NAfiliado_NFarmacia!$A$2:$J$497,5,0)),"Ingresa Localidad de Farmacia",VLOOKUP($B67,NAfiliado_NFarmacia!$A$2:$J$497,7,0)),VLOOKUP($B67,padron!#REF!,11,0)),+IF(ISERROR(VLOOKUP($B67,NAfiliado_NFarmacia!$A$2:$J$497,7,0)),"Ingresa Localidad de Farmacia",VLOOKUP($B67,NAfiliado_NFarmacia!$A$2:$J$497,7,0))))</f>
        <v/>
      </c>
      <c r="L67" s="48" t="str">
        <f>+IF(B67="","",IF(F67="No","84005541",+IFERROR(+VLOOKUP(inicio!B67,padron!$A$2:$H$2,8,0),"84005541")))</f>
        <v/>
      </c>
      <c r="M67" s="48" t="str">
        <f>+IF(B67="","",+IFERROR(+VLOOKUP(B67,padron!A:C,3,0),"no_cargado"))</f>
        <v/>
      </c>
      <c r="N67" s="48" t="str">
        <f>+IF(C67="","",+IFERROR(+VLOOKUP($C67,materiales!$A$2:$D$5000,4,0),"9999"))</f>
        <v/>
      </c>
      <c r="O67" s="48" t="str">
        <f t="shared" si="0"/>
        <v/>
      </c>
      <c r="P67" s="48" t="str">
        <f t="shared" si="1"/>
        <v/>
      </c>
      <c r="Q67" s="48" t="str">
        <f t="shared" si="2"/>
        <v/>
      </c>
      <c r="R67" s="48" t="str">
        <f t="shared" si="3"/>
        <v/>
      </c>
      <c r="S67" s="48" t="str">
        <f t="shared" si="7"/>
        <v/>
      </c>
      <c r="T67" s="48" t="str">
        <f t="shared" ca="1" si="4"/>
        <v/>
      </c>
      <c r="U67" s="48" t="str">
        <f>+IF(M67="","",IFERROR(+VLOOKUP(C67,materiales!$B$2:$E$1000,4,0),"DSZA"))</f>
        <v/>
      </c>
      <c r="V67" s="48" t="str">
        <f t="shared" si="5"/>
        <v/>
      </c>
      <c r="W67" s="48" t="str">
        <f t="shared" si="8"/>
        <v/>
      </c>
      <c r="X67" s="48" t="str">
        <f t="shared" si="6"/>
        <v/>
      </c>
      <c r="Y67" s="49" t="str">
        <f t="shared" si="9"/>
        <v/>
      </c>
      <c r="Z67" s="49" t="str">
        <f>IF(M67="no_cargado",VLOOKUP(B67,NAfiliado_NFarmacia!A:H,8,0),"")</f>
        <v/>
      </c>
      <c r="AA67" s="50"/>
    </row>
    <row r="68" spans="1:27" x14ac:dyDescent="0.55000000000000004">
      <c r="A68" s="34"/>
      <c r="G68" s="47" t="str">
        <f>+IF($B68="","",+IFERROR(+VLOOKUP(B68,padron!$A$2:$E$2,2,0),+IFERROR(VLOOKUP(B68,NAfiliado_NFarmacia!$A:$J,10,0),"Ingresar Nuevo Afiliado")))</f>
        <v/>
      </c>
      <c r="H68" s="48" t="str">
        <f>+IF(B68="","",+IFERROR(+VLOOKUP($C68,materiales!$B$2:$D$101,2,0),"9999"))</f>
        <v/>
      </c>
      <c r="I68" s="49" t="str">
        <f>+IF($B68="","",+IF(OR($F68="Si",$F68=""),IF(ISERROR(VLOOKUP($B68,padron!#REF!,9,0)),+IF(ISERROR(VLOOKUP($B68,NAfiliado_NFarmacia!$A$2:$J$497,5,0)),"Ingresa Farmacia",VLOOKUP($B68,NAfiliado_NFarmacia!$A$2:$J$497,5,0)),VLOOKUP($B68,padron!#REF!,9,0)),+IF(ISERROR(VLOOKUP($B68,NAfiliado_NFarmacia!$A$2:$J$497,5,0)),"Ingresa Farmacia",VLOOKUP($B68,NAfiliado_NFarmacia!$A$2:$J$497,5,0))))</f>
        <v/>
      </c>
      <c r="J68" s="49" t="str">
        <f>+IF($B68="","",+IF(OR($F68="Si",$F68=""),IF(ISERROR(VLOOKUP($B68,padron!#REF!,10,0)),+IF(ISERROR(VLOOKUP($B68,NAfiliado_NFarmacia!$A$2:$J$497,5,0)),"Ingresa Direccion de Farmacia",VLOOKUP($B68,NAfiliado_NFarmacia!$A$2:$J$497,6,0)),VLOOKUP($B68,padron!#REF!,10,0)),+IF(ISERROR(VLOOKUP($B68,NAfiliado_NFarmacia!$A$2:$J$497,6,0)),"Ingresa Direccion de Farmacia",VLOOKUP($B68,NAfiliado_NFarmacia!$A$2:$J$497,6,0))))</f>
        <v/>
      </c>
      <c r="K68" s="49" t="str">
        <f>+IF($B68="","",+IF(OR($F68="Si",$F68=""),IF(ISERROR(VLOOKUP($B68,padron!#REF!,10,0)),+IF(ISERROR(VLOOKUP($B68,NAfiliado_NFarmacia!$A$2:$J$497,5,0)),"Ingresa Localidad de Farmacia",VLOOKUP($B68,NAfiliado_NFarmacia!$A$2:$J$497,7,0)),VLOOKUP($B68,padron!#REF!,11,0)),+IF(ISERROR(VLOOKUP($B68,NAfiliado_NFarmacia!$A$2:$J$497,7,0)),"Ingresa Localidad de Farmacia",VLOOKUP($B68,NAfiliado_NFarmacia!$A$2:$J$497,7,0))))</f>
        <v/>
      </c>
      <c r="L68" s="48" t="str">
        <f>+IF(B68="","",IF(F68="No","84005541",+IFERROR(+VLOOKUP(inicio!B68,padron!$A$2:$H$2,8,0),"84005541")))</f>
        <v/>
      </c>
      <c r="M68" s="48" t="str">
        <f>+IF(B68="","",+IFERROR(+VLOOKUP(B68,padron!A:C,3,0),"no_cargado"))</f>
        <v/>
      </c>
      <c r="N68" s="48" t="str">
        <f>+IF(C68="","",+IFERROR(+VLOOKUP($C68,materiales!$A$2:$D$5000,4,0),"9999"))</f>
        <v/>
      </c>
      <c r="O68" s="48" t="str">
        <f t="shared" si="0"/>
        <v/>
      </c>
      <c r="P68" s="48" t="str">
        <f t="shared" si="1"/>
        <v/>
      </c>
      <c r="Q68" s="48" t="str">
        <f t="shared" si="2"/>
        <v/>
      </c>
      <c r="R68" s="48" t="str">
        <f t="shared" si="3"/>
        <v/>
      </c>
      <c r="S68" s="48" t="str">
        <f t="shared" si="7"/>
        <v/>
      </c>
      <c r="T68" s="48" t="str">
        <f t="shared" ca="1" si="4"/>
        <v/>
      </c>
      <c r="U68" s="48" t="str">
        <f>+IF(M68="","",IFERROR(+VLOOKUP(C68,materiales!$B$2:$E$1000,4,0),"DSZA"))</f>
        <v/>
      </c>
      <c r="V68" s="48" t="str">
        <f t="shared" si="5"/>
        <v/>
      </c>
      <c r="W68" s="48" t="str">
        <f t="shared" si="8"/>
        <v/>
      </c>
      <c r="X68" s="48" t="str">
        <f t="shared" si="6"/>
        <v/>
      </c>
      <c r="Y68" s="49" t="str">
        <f t="shared" si="9"/>
        <v/>
      </c>
      <c r="Z68" s="49" t="str">
        <f>IF(M68="no_cargado",VLOOKUP(B68,NAfiliado_NFarmacia!A:H,8,0),"")</f>
        <v/>
      </c>
      <c r="AA68" s="50"/>
    </row>
    <row r="69" spans="1:27" x14ac:dyDescent="0.55000000000000004">
      <c r="A69" s="34"/>
      <c r="G69" s="47" t="str">
        <f>+IF($B69="","",+IFERROR(+VLOOKUP(B69,padron!$A$2:$E$2,2,0),+IFERROR(VLOOKUP(B69,NAfiliado_NFarmacia!$A:$J,10,0),"Ingresar Nuevo Afiliado")))</f>
        <v/>
      </c>
      <c r="H69" s="48" t="str">
        <f>+IF(B69="","",+IFERROR(+VLOOKUP($C69,materiales!$B$2:$D$101,2,0),"9999"))</f>
        <v/>
      </c>
      <c r="I69" s="49" t="str">
        <f>+IF($B69="","",+IF(OR($F69="Si",$F69=""),IF(ISERROR(VLOOKUP($B69,padron!#REF!,9,0)),+IF(ISERROR(VLOOKUP($B69,NAfiliado_NFarmacia!$A$2:$J$497,5,0)),"Ingresa Farmacia",VLOOKUP($B69,NAfiliado_NFarmacia!$A$2:$J$497,5,0)),VLOOKUP($B69,padron!#REF!,9,0)),+IF(ISERROR(VLOOKUP($B69,NAfiliado_NFarmacia!$A$2:$J$497,5,0)),"Ingresa Farmacia",VLOOKUP($B69,NAfiliado_NFarmacia!$A$2:$J$497,5,0))))</f>
        <v/>
      </c>
      <c r="J69" s="49" t="str">
        <f>+IF($B69="","",+IF(OR($F69="Si",$F69=""),IF(ISERROR(VLOOKUP($B69,padron!#REF!,10,0)),+IF(ISERROR(VLOOKUP($B69,NAfiliado_NFarmacia!$A$2:$J$497,5,0)),"Ingresa Direccion de Farmacia",VLOOKUP($B69,NAfiliado_NFarmacia!$A$2:$J$497,6,0)),VLOOKUP($B69,padron!#REF!,10,0)),+IF(ISERROR(VLOOKUP($B69,NAfiliado_NFarmacia!$A$2:$J$497,6,0)),"Ingresa Direccion de Farmacia",VLOOKUP($B69,NAfiliado_NFarmacia!$A$2:$J$497,6,0))))</f>
        <v/>
      </c>
      <c r="K69" s="49" t="str">
        <f>+IF($B69="","",+IF(OR($F69="Si",$F69=""),IF(ISERROR(VLOOKUP($B69,padron!#REF!,10,0)),+IF(ISERROR(VLOOKUP($B69,NAfiliado_NFarmacia!$A$2:$J$497,5,0)),"Ingresa Localidad de Farmacia",VLOOKUP($B69,NAfiliado_NFarmacia!$A$2:$J$497,7,0)),VLOOKUP($B69,padron!#REF!,11,0)),+IF(ISERROR(VLOOKUP($B69,NAfiliado_NFarmacia!$A$2:$J$497,7,0)),"Ingresa Localidad de Farmacia",VLOOKUP($B69,NAfiliado_NFarmacia!$A$2:$J$497,7,0))))</f>
        <v/>
      </c>
      <c r="L69" s="48" t="str">
        <f>+IF(B69="","",IF(F69="No","84005541",+IFERROR(+VLOOKUP(inicio!B69,padron!$A$2:$H$2,8,0),"84005541")))</f>
        <v/>
      </c>
      <c r="M69" s="48" t="str">
        <f>+IF(B69="","",+IFERROR(+VLOOKUP(B69,padron!A:C,3,0),"no_cargado"))</f>
        <v/>
      </c>
      <c r="N69" s="48" t="str">
        <f>+IF(C69="","",+IFERROR(+VLOOKUP($C69,materiales!$A$2:$D$5000,4,0),"9999"))</f>
        <v/>
      </c>
      <c r="O69" s="48" t="str">
        <f t="shared" si="0"/>
        <v/>
      </c>
      <c r="P69" s="48" t="str">
        <f t="shared" si="1"/>
        <v/>
      </c>
      <c r="Q69" s="48" t="str">
        <f t="shared" si="2"/>
        <v/>
      </c>
      <c r="R69" s="48" t="str">
        <f t="shared" si="3"/>
        <v/>
      </c>
      <c r="S69" s="48" t="str">
        <f t="shared" si="7"/>
        <v/>
      </c>
      <c r="T69" s="48" t="str">
        <f t="shared" ca="1" si="4"/>
        <v/>
      </c>
      <c r="U69" s="48" t="str">
        <f>+IF(M69="","",IFERROR(+VLOOKUP(C69,materiales!$B$2:$E$1000,4,0),"DSZA"))</f>
        <v/>
      </c>
      <c r="V69" s="48" t="str">
        <f t="shared" si="5"/>
        <v/>
      </c>
      <c r="W69" s="48" t="str">
        <f t="shared" si="8"/>
        <v/>
      </c>
      <c r="X69" s="48" t="str">
        <f t="shared" si="6"/>
        <v/>
      </c>
      <c r="Y69" s="49" t="str">
        <f t="shared" si="9"/>
        <v/>
      </c>
      <c r="Z69" s="49" t="str">
        <f>IF(M69="no_cargado",VLOOKUP(B69,NAfiliado_NFarmacia!A:H,8,0),"")</f>
        <v/>
      </c>
      <c r="AA69" s="50"/>
    </row>
    <row r="70" spans="1:27" x14ac:dyDescent="0.55000000000000004">
      <c r="A70" s="34"/>
      <c r="G70" s="47" t="str">
        <f>+IF($B70="","",+IFERROR(+VLOOKUP(B70,padron!$A$2:$E$2,2,0),+IFERROR(VLOOKUP(B70,NAfiliado_NFarmacia!$A:$J,10,0),"Ingresar Nuevo Afiliado")))</f>
        <v/>
      </c>
      <c r="H70" s="48" t="str">
        <f>+IF(B70="","",+IFERROR(+VLOOKUP($C70,materiales!$B$2:$D$101,2,0),"9999"))</f>
        <v/>
      </c>
      <c r="I70" s="49" t="str">
        <f>+IF($B70="","",+IF(OR($F70="Si",$F70=""),IF(ISERROR(VLOOKUP($B70,padron!#REF!,9,0)),+IF(ISERROR(VLOOKUP($B70,NAfiliado_NFarmacia!$A$2:$J$497,5,0)),"Ingresa Farmacia",VLOOKUP($B70,NAfiliado_NFarmacia!$A$2:$J$497,5,0)),VLOOKUP($B70,padron!#REF!,9,0)),+IF(ISERROR(VLOOKUP($B70,NAfiliado_NFarmacia!$A$2:$J$497,5,0)),"Ingresa Farmacia",VLOOKUP($B70,NAfiliado_NFarmacia!$A$2:$J$497,5,0))))</f>
        <v/>
      </c>
      <c r="J70" s="49" t="str">
        <f>+IF($B70="","",+IF(OR($F70="Si",$F70=""),IF(ISERROR(VLOOKUP($B70,padron!#REF!,10,0)),+IF(ISERROR(VLOOKUP($B70,NAfiliado_NFarmacia!$A$2:$J$497,5,0)),"Ingresa Direccion de Farmacia",VLOOKUP($B70,NAfiliado_NFarmacia!$A$2:$J$497,6,0)),VLOOKUP($B70,padron!#REF!,10,0)),+IF(ISERROR(VLOOKUP($B70,NAfiliado_NFarmacia!$A$2:$J$497,6,0)),"Ingresa Direccion de Farmacia",VLOOKUP($B70,NAfiliado_NFarmacia!$A$2:$J$497,6,0))))</f>
        <v/>
      </c>
      <c r="K70" s="49" t="str">
        <f>+IF($B70="","",+IF(OR($F70="Si",$F70=""),IF(ISERROR(VLOOKUP($B70,padron!#REF!,10,0)),+IF(ISERROR(VLOOKUP($B70,NAfiliado_NFarmacia!$A$2:$J$497,5,0)),"Ingresa Localidad de Farmacia",VLOOKUP($B70,NAfiliado_NFarmacia!$A$2:$J$497,7,0)),VLOOKUP($B70,padron!#REF!,11,0)),+IF(ISERROR(VLOOKUP($B70,NAfiliado_NFarmacia!$A$2:$J$497,7,0)),"Ingresa Localidad de Farmacia",VLOOKUP($B70,NAfiliado_NFarmacia!$A$2:$J$497,7,0))))</f>
        <v/>
      </c>
      <c r="L70" s="48" t="str">
        <f>+IF(B70="","",IF(F70="No","84005541",+IFERROR(+VLOOKUP(inicio!B70,padron!$A$2:$H$2,8,0),"84005541")))</f>
        <v/>
      </c>
      <c r="M70" s="48" t="str">
        <f>+IF(B70="","",+IFERROR(+VLOOKUP(B70,padron!A:C,3,0),"no_cargado"))</f>
        <v/>
      </c>
      <c r="N70" s="48" t="str">
        <f>+IF(C70="","",+IFERROR(+VLOOKUP($C70,materiales!$A$2:$D$5000,4,0),"9999"))</f>
        <v/>
      </c>
      <c r="O70" s="48" t="str">
        <f t="shared" si="0"/>
        <v/>
      </c>
      <c r="P70" s="48" t="str">
        <f t="shared" si="1"/>
        <v/>
      </c>
      <c r="Q70" s="48" t="str">
        <f t="shared" si="2"/>
        <v/>
      </c>
      <c r="R70" s="48" t="str">
        <f t="shared" si="3"/>
        <v/>
      </c>
      <c r="S70" s="48" t="str">
        <f t="shared" si="7"/>
        <v/>
      </c>
      <c r="T70" s="48" t="str">
        <f t="shared" ca="1" si="4"/>
        <v/>
      </c>
      <c r="U70" s="48" t="str">
        <f>+IF(M70="","",IFERROR(+VLOOKUP(C70,materiales!$B$2:$E$1000,4,0),"DSZA"))</f>
        <v/>
      </c>
      <c r="V70" s="48" t="str">
        <f t="shared" si="5"/>
        <v/>
      </c>
      <c r="W70" s="48" t="str">
        <f t="shared" si="8"/>
        <v/>
      </c>
      <c r="X70" s="48" t="str">
        <f t="shared" si="6"/>
        <v/>
      </c>
      <c r="Y70" s="49" t="str">
        <f t="shared" si="9"/>
        <v/>
      </c>
      <c r="Z70" s="49" t="str">
        <f>IF(M70="no_cargado",VLOOKUP(B70,NAfiliado_NFarmacia!A:H,8,0),"")</f>
        <v/>
      </c>
      <c r="AA70" s="50"/>
    </row>
    <row r="71" spans="1:27" x14ac:dyDescent="0.55000000000000004">
      <c r="A71" s="34"/>
      <c r="G71" s="47" t="str">
        <f>+IF($B71="","",+IFERROR(+VLOOKUP(B71,padron!$A$2:$E$2,2,0),+IFERROR(VLOOKUP(B71,NAfiliado_NFarmacia!$A:$J,10,0),"Ingresar Nuevo Afiliado")))</f>
        <v/>
      </c>
      <c r="H71" s="48" t="str">
        <f>+IF(B71="","",+IFERROR(+VLOOKUP($C71,materiales!$B$2:$D$101,2,0),"9999"))</f>
        <v/>
      </c>
      <c r="I71" s="49" t="str">
        <f>+IF($B71="","",+IF(OR($F71="Si",$F71=""),IF(ISERROR(VLOOKUP($B71,padron!#REF!,9,0)),+IF(ISERROR(VLOOKUP($B71,NAfiliado_NFarmacia!$A$2:$J$497,5,0)),"Ingresa Farmacia",VLOOKUP($B71,NAfiliado_NFarmacia!$A$2:$J$497,5,0)),VLOOKUP($B71,padron!#REF!,9,0)),+IF(ISERROR(VLOOKUP($B71,NAfiliado_NFarmacia!$A$2:$J$497,5,0)),"Ingresa Farmacia",VLOOKUP($B71,NAfiliado_NFarmacia!$A$2:$J$497,5,0))))</f>
        <v/>
      </c>
      <c r="J71" s="49" t="str">
        <f>+IF($B71="","",+IF(OR($F71="Si",$F71=""),IF(ISERROR(VLOOKUP($B71,padron!#REF!,10,0)),+IF(ISERROR(VLOOKUP($B71,NAfiliado_NFarmacia!$A$2:$J$497,5,0)),"Ingresa Direccion de Farmacia",VLOOKUP($B71,NAfiliado_NFarmacia!$A$2:$J$497,6,0)),VLOOKUP($B71,padron!#REF!,10,0)),+IF(ISERROR(VLOOKUP($B71,NAfiliado_NFarmacia!$A$2:$J$497,6,0)),"Ingresa Direccion de Farmacia",VLOOKUP($B71,NAfiliado_NFarmacia!$A$2:$J$497,6,0))))</f>
        <v/>
      </c>
      <c r="K71" s="49" t="str">
        <f>+IF($B71="","",+IF(OR($F71="Si",$F71=""),IF(ISERROR(VLOOKUP($B71,padron!#REF!,10,0)),+IF(ISERROR(VLOOKUP($B71,NAfiliado_NFarmacia!$A$2:$J$497,5,0)),"Ingresa Localidad de Farmacia",VLOOKUP($B71,NAfiliado_NFarmacia!$A$2:$J$497,7,0)),VLOOKUP($B71,padron!#REF!,11,0)),+IF(ISERROR(VLOOKUP($B71,NAfiliado_NFarmacia!$A$2:$J$497,7,0)),"Ingresa Localidad de Farmacia",VLOOKUP($B71,NAfiliado_NFarmacia!$A$2:$J$497,7,0))))</f>
        <v/>
      </c>
      <c r="L71" s="48" t="str">
        <f>+IF(B71="","",IF(F71="No","84005541",+IFERROR(+VLOOKUP(inicio!B71,padron!$A$2:$H$2,8,0),"84005541")))</f>
        <v/>
      </c>
      <c r="M71" s="48" t="str">
        <f>+IF(B71="","",+IFERROR(+VLOOKUP(B71,padron!A:C,3,0),"no_cargado"))</f>
        <v/>
      </c>
      <c r="N71" s="48" t="str">
        <f>+IF(C71="","",+IFERROR(+VLOOKUP($C71,materiales!$A$2:$D$5000,4,0),"9999"))</f>
        <v/>
      </c>
      <c r="O71" s="48" t="str">
        <f t="shared" si="0"/>
        <v/>
      </c>
      <c r="P71" s="48" t="str">
        <f t="shared" si="1"/>
        <v/>
      </c>
      <c r="Q71" s="48" t="str">
        <f t="shared" si="2"/>
        <v/>
      </c>
      <c r="R71" s="48" t="str">
        <f t="shared" si="3"/>
        <v/>
      </c>
      <c r="S71" s="48" t="str">
        <f t="shared" si="7"/>
        <v/>
      </c>
      <c r="T71" s="48" t="str">
        <f t="shared" ca="1" si="4"/>
        <v/>
      </c>
      <c r="U71" s="48" t="str">
        <f>+IF(M71="","",IFERROR(+VLOOKUP(C71,materiales!$B$2:$E$1000,4,0),"DSZA"))</f>
        <v/>
      </c>
      <c r="V71" s="48" t="str">
        <f t="shared" si="5"/>
        <v/>
      </c>
      <c r="W71" s="48" t="str">
        <f t="shared" si="8"/>
        <v/>
      </c>
      <c r="X71" s="48" t="str">
        <f t="shared" si="6"/>
        <v/>
      </c>
      <c r="Y71" s="49" t="str">
        <f t="shared" si="9"/>
        <v/>
      </c>
      <c r="Z71" s="49" t="str">
        <f>IF(M71="no_cargado",VLOOKUP(B71,NAfiliado_NFarmacia!A:H,8,0),"")</f>
        <v/>
      </c>
      <c r="AA71" s="50"/>
    </row>
    <row r="72" spans="1:27" x14ac:dyDescent="0.55000000000000004">
      <c r="A72" s="34"/>
      <c r="G72" s="47" t="str">
        <f>+IF($B72="","",+IFERROR(+VLOOKUP(B72,padron!$A$2:$E$2,2,0),+IFERROR(VLOOKUP(B72,NAfiliado_NFarmacia!$A:$J,10,0),"Ingresar Nuevo Afiliado")))</f>
        <v/>
      </c>
      <c r="H72" s="48" t="str">
        <f>+IF(B72="","",+IFERROR(+VLOOKUP($C72,materiales!$B$2:$D$101,2,0),"9999"))</f>
        <v/>
      </c>
      <c r="I72" s="49" t="str">
        <f>+IF($B72="","",+IF(OR($F72="Si",$F72=""),IF(ISERROR(VLOOKUP($B72,padron!#REF!,9,0)),+IF(ISERROR(VLOOKUP($B72,NAfiliado_NFarmacia!$A$2:$J$497,5,0)),"Ingresa Farmacia",VLOOKUP($B72,NAfiliado_NFarmacia!$A$2:$J$497,5,0)),VLOOKUP($B72,padron!#REF!,9,0)),+IF(ISERROR(VLOOKUP($B72,NAfiliado_NFarmacia!$A$2:$J$497,5,0)),"Ingresa Farmacia",VLOOKUP($B72,NAfiliado_NFarmacia!$A$2:$J$497,5,0))))</f>
        <v/>
      </c>
      <c r="J72" s="49" t="str">
        <f>+IF($B72="","",+IF(OR($F72="Si",$F72=""),IF(ISERROR(VLOOKUP($B72,padron!#REF!,10,0)),+IF(ISERROR(VLOOKUP($B72,NAfiliado_NFarmacia!$A$2:$J$497,5,0)),"Ingresa Direccion de Farmacia",VLOOKUP($B72,NAfiliado_NFarmacia!$A$2:$J$497,6,0)),VLOOKUP($B72,padron!#REF!,10,0)),+IF(ISERROR(VLOOKUP($B72,NAfiliado_NFarmacia!$A$2:$J$497,6,0)),"Ingresa Direccion de Farmacia",VLOOKUP($B72,NAfiliado_NFarmacia!$A$2:$J$497,6,0))))</f>
        <v/>
      </c>
      <c r="K72" s="49" t="str">
        <f>+IF($B72="","",+IF(OR($F72="Si",$F72=""),IF(ISERROR(VLOOKUP($B72,padron!#REF!,10,0)),+IF(ISERROR(VLOOKUP($B72,NAfiliado_NFarmacia!$A$2:$J$497,5,0)),"Ingresa Localidad de Farmacia",VLOOKUP($B72,NAfiliado_NFarmacia!$A$2:$J$497,7,0)),VLOOKUP($B72,padron!#REF!,11,0)),+IF(ISERROR(VLOOKUP($B72,NAfiliado_NFarmacia!$A$2:$J$497,7,0)),"Ingresa Localidad de Farmacia",VLOOKUP($B72,NAfiliado_NFarmacia!$A$2:$J$497,7,0))))</f>
        <v/>
      </c>
      <c r="L72" s="48" t="str">
        <f>+IF(B72="","",IF(F72="No","84005541",+IFERROR(+VLOOKUP(inicio!B72,padron!$A$2:$H$2,8,0),"84005541")))</f>
        <v/>
      </c>
      <c r="M72" s="48" t="str">
        <f>+IF(B72="","",+IFERROR(+VLOOKUP(B72,padron!A:C,3,0),"no_cargado"))</f>
        <v/>
      </c>
      <c r="N72" s="48" t="str">
        <f>+IF(C72="","",+IFERROR(+VLOOKUP($C72,materiales!$A$2:$D$5000,4,0),"9999"))</f>
        <v/>
      </c>
      <c r="O72" s="48" t="str">
        <f t="shared" si="0"/>
        <v/>
      </c>
      <c r="P72" s="48" t="str">
        <f t="shared" si="1"/>
        <v/>
      </c>
      <c r="Q72" s="48" t="str">
        <f t="shared" si="2"/>
        <v/>
      </c>
      <c r="R72" s="48" t="str">
        <f t="shared" si="3"/>
        <v/>
      </c>
      <c r="S72" s="48" t="str">
        <f t="shared" si="7"/>
        <v/>
      </c>
      <c r="T72" s="48" t="str">
        <f t="shared" ca="1" si="4"/>
        <v/>
      </c>
      <c r="U72" s="48" t="str">
        <f>+IF(M72="","",IFERROR(+VLOOKUP(C72,materiales!$B$2:$E$1000,4,0),"DSZA"))</f>
        <v/>
      </c>
      <c r="V72" s="48" t="str">
        <f t="shared" si="5"/>
        <v/>
      </c>
      <c r="W72" s="48" t="str">
        <f t="shared" si="8"/>
        <v/>
      </c>
      <c r="X72" s="48" t="str">
        <f t="shared" si="6"/>
        <v/>
      </c>
      <c r="Y72" s="49" t="str">
        <f t="shared" si="9"/>
        <v/>
      </c>
      <c r="Z72" s="49" t="str">
        <f>IF(M72="no_cargado",VLOOKUP(B72,NAfiliado_NFarmacia!A:H,8,0),"")</f>
        <v/>
      </c>
      <c r="AA72" s="50"/>
    </row>
    <row r="73" spans="1:27" x14ac:dyDescent="0.55000000000000004">
      <c r="A73" s="34"/>
      <c r="G73" s="47" t="str">
        <f>+IF($B73="","",+IFERROR(+VLOOKUP(B73,padron!$A$2:$E$2,2,0),+IFERROR(VLOOKUP(B73,NAfiliado_NFarmacia!$A:$J,10,0),"Ingresar Nuevo Afiliado")))</f>
        <v/>
      </c>
      <c r="H73" s="48" t="str">
        <f>+IF(B73="","",+IFERROR(+VLOOKUP($C73,materiales!$B$2:$D$101,2,0),"9999"))</f>
        <v/>
      </c>
      <c r="I73" s="49" t="str">
        <f>+IF($B73="","",+IF(OR($F73="Si",$F73=""),IF(ISERROR(VLOOKUP($B73,padron!#REF!,9,0)),+IF(ISERROR(VLOOKUP($B73,NAfiliado_NFarmacia!$A$2:$J$497,5,0)),"Ingresa Farmacia",VLOOKUP($B73,NAfiliado_NFarmacia!$A$2:$J$497,5,0)),VLOOKUP($B73,padron!#REF!,9,0)),+IF(ISERROR(VLOOKUP($B73,NAfiliado_NFarmacia!$A$2:$J$497,5,0)),"Ingresa Farmacia",VLOOKUP($B73,NAfiliado_NFarmacia!$A$2:$J$497,5,0))))</f>
        <v/>
      </c>
      <c r="J73" s="49" t="str">
        <f>+IF($B73="","",+IF(OR($F73="Si",$F73=""),IF(ISERROR(VLOOKUP($B73,padron!#REF!,10,0)),+IF(ISERROR(VLOOKUP($B73,NAfiliado_NFarmacia!$A$2:$J$497,5,0)),"Ingresa Direccion de Farmacia",VLOOKUP($B73,NAfiliado_NFarmacia!$A$2:$J$497,6,0)),VLOOKUP($B73,padron!#REF!,10,0)),+IF(ISERROR(VLOOKUP($B73,NAfiliado_NFarmacia!$A$2:$J$497,6,0)),"Ingresa Direccion de Farmacia",VLOOKUP($B73,NAfiliado_NFarmacia!$A$2:$J$497,6,0))))</f>
        <v/>
      </c>
      <c r="K73" s="49" t="str">
        <f>+IF($B73="","",+IF(OR($F73="Si",$F73=""),IF(ISERROR(VLOOKUP($B73,padron!#REF!,10,0)),+IF(ISERROR(VLOOKUP($B73,NAfiliado_NFarmacia!$A$2:$J$497,5,0)),"Ingresa Localidad de Farmacia",VLOOKUP($B73,NAfiliado_NFarmacia!$A$2:$J$497,7,0)),VLOOKUP($B73,padron!#REF!,11,0)),+IF(ISERROR(VLOOKUP($B73,NAfiliado_NFarmacia!$A$2:$J$497,7,0)),"Ingresa Localidad de Farmacia",VLOOKUP($B73,NAfiliado_NFarmacia!$A$2:$J$497,7,0))))</f>
        <v/>
      </c>
      <c r="L73" s="48" t="str">
        <f>+IF(B73="","",IF(F73="No","84005541",+IFERROR(+VLOOKUP(inicio!B73,padron!$A$2:$H$2,8,0),"84005541")))</f>
        <v/>
      </c>
      <c r="M73" s="48" t="str">
        <f>+IF(B73="","",+IFERROR(+VLOOKUP(B73,padron!A:C,3,0),"no_cargado"))</f>
        <v/>
      </c>
      <c r="N73" s="48" t="str">
        <f>+IF(C73="","",+IFERROR(+VLOOKUP($C73,materiales!$A$2:$D$5000,4,0),"9999"))</f>
        <v/>
      </c>
      <c r="O73" s="48" t="str">
        <f t="shared" ref="O73:O136" si="10">+IF(D73="","","01")</f>
        <v/>
      </c>
      <c r="P73" s="48" t="str">
        <f t="shared" ref="P73:P136" si="11">+IF(B73="","","CONVENIO 100%")</f>
        <v/>
      </c>
      <c r="Q73" s="48" t="str">
        <f t="shared" ref="Q73:Q136" si="12">+IF(I73="","","ZTRA")</f>
        <v/>
      </c>
      <c r="R73" s="48" t="str">
        <f t="shared" ref="R73:R136" si="13">+IF(J73="","",+IFERROR(+IF(U73="DSZA","ALMA","1004"),"ALMA"))</f>
        <v/>
      </c>
      <c r="S73" s="48" t="str">
        <f t="shared" si="7"/>
        <v/>
      </c>
      <c r="T73" s="48" t="str">
        <f t="shared" ref="T73:T136" ca="1" si="14">+IF(L73="","",+DAY(TODAY())&amp;"."&amp;TEXT(+TODAY(),"MM")&amp;"."&amp;+YEAR(TODAY()))</f>
        <v/>
      </c>
      <c r="U73" s="48" t="str">
        <f>+IF(M73="","",IFERROR(+VLOOKUP(C73,materiales!$B$2:$E$1000,4,0),"DSZA"))</f>
        <v/>
      </c>
      <c r="V73" s="48" t="str">
        <f t="shared" ref="V73:V136" si="15">+IF(N73="","","MAN")</f>
        <v/>
      </c>
      <c r="W73" s="48" t="str">
        <f t="shared" ref="W73:W136" si="16">IF(B73="","","02")</f>
        <v/>
      </c>
      <c r="X73" s="48" t="str">
        <f t="shared" ref="X73:X136" si="17">IF(B73="","","01")</f>
        <v/>
      </c>
      <c r="Y73" s="49" t="str">
        <f t="shared" si="9"/>
        <v/>
      </c>
      <c r="Z73" s="49" t="str">
        <f>IF(M73="no_cargado",VLOOKUP(B73,NAfiliado_NFarmacia!A:H,8,0),"")</f>
        <v/>
      </c>
      <c r="AA73" s="50"/>
    </row>
    <row r="74" spans="1:27" x14ac:dyDescent="0.55000000000000004">
      <c r="A74" s="34"/>
      <c r="G74" s="47" t="str">
        <f>+IF($B74="","",+IFERROR(+VLOOKUP(B74,padron!$A$2:$E$2,2,0),+IFERROR(VLOOKUP(B74,NAfiliado_NFarmacia!$A:$J,10,0),"Ingresar Nuevo Afiliado")))</f>
        <v/>
      </c>
      <c r="H74" s="48" t="str">
        <f>+IF(B74="","",+IFERROR(+VLOOKUP($C74,materiales!$B$2:$D$101,2,0),"9999"))</f>
        <v/>
      </c>
      <c r="I74" s="49" t="str">
        <f>+IF($B74="","",+IF(OR($F74="Si",$F74=""),IF(ISERROR(VLOOKUP($B74,padron!#REF!,9,0)),+IF(ISERROR(VLOOKUP($B74,NAfiliado_NFarmacia!$A$2:$J$497,5,0)),"Ingresa Farmacia",VLOOKUP($B74,NAfiliado_NFarmacia!$A$2:$J$497,5,0)),VLOOKUP($B74,padron!#REF!,9,0)),+IF(ISERROR(VLOOKUP($B74,NAfiliado_NFarmacia!$A$2:$J$497,5,0)),"Ingresa Farmacia",VLOOKUP($B74,NAfiliado_NFarmacia!$A$2:$J$497,5,0))))</f>
        <v/>
      </c>
      <c r="J74" s="49" t="str">
        <f>+IF($B74="","",+IF(OR($F74="Si",$F74=""),IF(ISERROR(VLOOKUP($B74,padron!#REF!,10,0)),+IF(ISERROR(VLOOKUP($B74,NAfiliado_NFarmacia!$A$2:$J$497,5,0)),"Ingresa Direccion de Farmacia",VLOOKUP($B74,NAfiliado_NFarmacia!$A$2:$J$497,6,0)),VLOOKUP($B74,padron!#REF!,10,0)),+IF(ISERROR(VLOOKUP($B74,NAfiliado_NFarmacia!$A$2:$J$497,6,0)),"Ingresa Direccion de Farmacia",VLOOKUP($B74,NAfiliado_NFarmacia!$A$2:$J$497,6,0))))</f>
        <v/>
      </c>
      <c r="K74" s="49" t="str">
        <f>+IF($B74="","",+IF(OR($F74="Si",$F74=""),IF(ISERROR(VLOOKUP($B74,padron!#REF!,10,0)),+IF(ISERROR(VLOOKUP($B74,NAfiliado_NFarmacia!$A$2:$J$497,5,0)),"Ingresa Localidad de Farmacia",VLOOKUP($B74,NAfiliado_NFarmacia!$A$2:$J$497,7,0)),VLOOKUP($B74,padron!#REF!,11,0)),+IF(ISERROR(VLOOKUP($B74,NAfiliado_NFarmacia!$A$2:$J$497,7,0)),"Ingresa Localidad de Farmacia",VLOOKUP($B74,NAfiliado_NFarmacia!$A$2:$J$497,7,0))))</f>
        <v/>
      </c>
      <c r="L74" s="48" t="str">
        <f>+IF(B74="","",IF(F74="No","84005541",+IFERROR(+VLOOKUP(inicio!B74,padron!$A$2:$H$2,8,0),"84005541")))</f>
        <v/>
      </c>
      <c r="M74" s="48" t="str">
        <f>+IF(B74="","",+IFERROR(+VLOOKUP(B74,padron!A:C,3,0),"no_cargado"))</f>
        <v/>
      </c>
      <c r="N74" s="48" t="str">
        <f>+IF(C74="","",+IFERROR(+VLOOKUP($C74,materiales!$A$2:$D$5000,4,0),"9999"))</f>
        <v/>
      </c>
      <c r="O74" s="48" t="str">
        <f t="shared" si="10"/>
        <v/>
      </c>
      <c r="P74" s="48" t="str">
        <f t="shared" si="11"/>
        <v/>
      </c>
      <c r="Q74" s="48" t="str">
        <f t="shared" si="12"/>
        <v/>
      </c>
      <c r="R74" s="48" t="str">
        <f t="shared" si="13"/>
        <v/>
      </c>
      <c r="S74" s="48" t="str">
        <f t="shared" ref="S74:S137" si="18">+IF(K74="","","20000123")</f>
        <v/>
      </c>
      <c r="T74" s="48" t="str">
        <f t="shared" ca="1" si="14"/>
        <v/>
      </c>
      <c r="U74" s="48" t="str">
        <f>+IF(M74="","",IFERROR(+VLOOKUP(C74,materiales!$B$2:$E$1000,4,0),"DSZA"))</f>
        <v/>
      </c>
      <c r="V74" s="48" t="str">
        <f t="shared" si="15"/>
        <v/>
      </c>
      <c r="W74" s="48" t="str">
        <f t="shared" si="16"/>
        <v/>
      </c>
      <c r="X74" s="48" t="str">
        <f t="shared" si="17"/>
        <v/>
      </c>
      <c r="Y74" s="49" t="str">
        <f t="shared" ref="Y74:Y137" si="19">+RIGHT(B74,8)</f>
        <v/>
      </c>
      <c r="Z74" s="49" t="str">
        <f>IF(M74="no_cargado",VLOOKUP(B74,NAfiliado_NFarmacia!A:H,8,0),"")</f>
        <v/>
      </c>
      <c r="AA74" s="50"/>
    </row>
    <row r="75" spans="1:27" x14ac:dyDescent="0.55000000000000004">
      <c r="A75" s="34"/>
      <c r="G75" s="47" t="str">
        <f>+IF($B75="","",+IFERROR(+VLOOKUP(B75,padron!$A$2:$E$2,2,0),+IFERROR(VLOOKUP(B75,NAfiliado_NFarmacia!$A:$J,10,0),"Ingresar Nuevo Afiliado")))</f>
        <v/>
      </c>
      <c r="H75" s="48" t="str">
        <f>+IF(B75="","",+IFERROR(+VLOOKUP($C75,materiales!$B$2:$D$101,2,0),"9999"))</f>
        <v/>
      </c>
      <c r="I75" s="49" t="str">
        <f>+IF($B75="","",+IF(OR($F75="Si",$F75=""),IF(ISERROR(VLOOKUP($B75,padron!#REF!,9,0)),+IF(ISERROR(VLOOKUP($B75,NAfiliado_NFarmacia!$A$2:$J$497,5,0)),"Ingresa Farmacia",VLOOKUP($B75,NAfiliado_NFarmacia!$A$2:$J$497,5,0)),VLOOKUP($B75,padron!#REF!,9,0)),+IF(ISERROR(VLOOKUP($B75,NAfiliado_NFarmacia!$A$2:$J$497,5,0)),"Ingresa Farmacia",VLOOKUP($B75,NAfiliado_NFarmacia!$A$2:$J$497,5,0))))</f>
        <v/>
      </c>
      <c r="J75" s="49" t="str">
        <f>+IF($B75="","",+IF(OR($F75="Si",$F75=""),IF(ISERROR(VLOOKUP($B75,padron!#REF!,10,0)),+IF(ISERROR(VLOOKUP($B75,NAfiliado_NFarmacia!$A$2:$J$497,5,0)),"Ingresa Direccion de Farmacia",VLOOKUP($B75,NAfiliado_NFarmacia!$A$2:$J$497,6,0)),VLOOKUP($B75,padron!#REF!,10,0)),+IF(ISERROR(VLOOKUP($B75,NAfiliado_NFarmacia!$A$2:$J$497,6,0)),"Ingresa Direccion de Farmacia",VLOOKUP($B75,NAfiliado_NFarmacia!$A$2:$J$497,6,0))))</f>
        <v/>
      </c>
      <c r="K75" s="49" t="str">
        <f>+IF($B75="","",+IF(OR($F75="Si",$F75=""),IF(ISERROR(VLOOKUP($B75,padron!#REF!,10,0)),+IF(ISERROR(VLOOKUP($B75,NAfiliado_NFarmacia!$A$2:$J$497,5,0)),"Ingresa Localidad de Farmacia",VLOOKUP($B75,NAfiliado_NFarmacia!$A$2:$J$497,7,0)),VLOOKUP($B75,padron!#REF!,11,0)),+IF(ISERROR(VLOOKUP($B75,NAfiliado_NFarmacia!$A$2:$J$497,7,0)),"Ingresa Localidad de Farmacia",VLOOKUP($B75,NAfiliado_NFarmacia!$A$2:$J$497,7,0))))</f>
        <v/>
      </c>
      <c r="L75" s="48" t="str">
        <f>+IF(B75="","",IF(F75="No","84005541",+IFERROR(+VLOOKUP(inicio!B75,padron!$A$2:$H$2,8,0),"84005541")))</f>
        <v/>
      </c>
      <c r="M75" s="48" t="str">
        <f>+IF(B75="","",+IFERROR(+VLOOKUP(B75,padron!A:C,3,0),"no_cargado"))</f>
        <v/>
      </c>
      <c r="N75" s="48" t="str">
        <f>+IF(C75="","",+IFERROR(+VLOOKUP($C75,materiales!$A$2:$D$5000,4,0),"9999"))</f>
        <v/>
      </c>
      <c r="O75" s="48" t="str">
        <f t="shared" si="10"/>
        <v/>
      </c>
      <c r="P75" s="48" t="str">
        <f t="shared" si="11"/>
        <v/>
      </c>
      <c r="Q75" s="48" t="str">
        <f t="shared" si="12"/>
        <v/>
      </c>
      <c r="R75" s="48" t="str">
        <f t="shared" si="13"/>
        <v/>
      </c>
      <c r="S75" s="48" t="str">
        <f t="shared" si="18"/>
        <v/>
      </c>
      <c r="T75" s="48" t="str">
        <f t="shared" ca="1" si="14"/>
        <v/>
      </c>
      <c r="U75" s="48" t="str">
        <f>+IF(M75="","",IFERROR(+VLOOKUP(C75,materiales!$B$2:$E$1000,4,0),"DSZA"))</f>
        <v/>
      </c>
      <c r="V75" s="48" t="str">
        <f t="shared" si="15"/>
        <v/>
      </c>
      <c r="W75" s="48" t="str">
        <f t="shared" si="16"/>
        <v/>
      </c>
      <c r="X75" s="48" t="str">
        <f t="shared" si="17"/>
        <v/>
      </c>
      <c r="Y75" s="49" t="str">
        <f t="shared" si="19"/>
        <v/>
      </c>
      <c r="Z75" s="49" t="str">
        <f>IF(M75="no_cargado",VLOOKUP(B75,NAfiliado_NFarmacia!A:H,8,0),"")</f>
        <v/>
      </c>
      <c r="AA75" s="50"/>
    </row>
    <row r="76" spans="1:27" x14ac:dyDescent="0.55000000000000004">
      <c r="A76" s="34"/>
      <c r="G76" s="47" t="str">
        <f>+IF($B76="","",+IFERROR(+VLOOKUP(B76,padron!$A$2:$E$2,2,0),+IFERROR(VLOOKUP(B76,NAfiliado_NFarmacia!$A:$J,10,0),"Ingresar Nuevo Afiliado")))</f>
        <v/>
      </c>
      <c r="H76" s="48" t="str">
        <f>+IF(B76="","",+IFERROR(+VLOOKUP($C76,materiales!$B$2:$D$101,2,0),"9999"))</f>
        <v/>
      </c>
      <c r="I76" s="49" t="str">
        <f>+IF($B76="","",+IF(OR($F76="Si",$F76=""),IF(ISERROR(VLOOKUP($B76,padron!#REF!,9,0)),+IF(ISERROR(VLOOKUP($B76,NAfiliado_NFarmacia!$A$2:$J$497,5,0)),"Ingresa Farmacia",VLOOKUP($B76,NAfiliado_NFarmacia!$A$2:$J$497,5,0)),VLOOKUP($B76,padron!#REF!,9,0)),+IF(ISERROR(VLOOKUP($B76,NAfiliado_NFarmacia!$A$2:$J$497,5,0)),"Ingresa Farmacia",VLOOKUP($B76,NAfiliado_NFarmacia!$A$2:$J$497,5,0))))</f>
        <v/>
      </c>
      <c r="J76" s="49" t="str">
        <f>+IF($B76="","",+IF(OR($F76="Si",$F76=""),IF(ISERROR(VLOOKUP($B76,padron!#REF!,10,0)),+IF(ISERROR(VLOOKUP($B76,NAfiliado_NFarmacia!$A$2:$J$497,5,0)),"Ingresa Direccion de Farmacia",VLOOKUP($B76,NAfiliado_NFarmacia!$A$2:$J$497,6,0)),VLOOKUP($B76,padron!#REF!,10,0)),+IF(ISERROR(VLOOKUP($B76,NAfiliado_NFarmacia!$A$2:$J$497,6,0)),"Ingresa Direccion de Farmacia",VLOOKUP($B76,NAfiliado_NFarmacia!$A$2:$J$497,6,0))))</f>
        <v/>
      </c>
      <c r="K76" s="49" t="str">
        <f>+IF($B76="","",+IF(OR($F76="Si",$F76=""),IF(ISERROR(VLOOKUP($B76,padron!#REF!,10,0)),+IF(ISERROR(VLOOKUP($B76,NAfiliado_NFarmacia!$A$2:$J$497,5,0)),"Ingresa Localidad de Farmacia",VLOOKUP($B76,NAfiliado_NFarmacia!$A$2:$J$497,7,0)),VLOOKUP($B76,padron!#REF!,11,0)),+IF(ISERROR(VLOOKUP($B76,NAfiliado_NFarmacia!$A$2:$J$497,7,0)),"Ingresa Localidad de Farmacia",VLOOKUP($B76,NAfiliado_NFarmacia!$A$2:$J$497,7,0))))</f>
        <v/>
      </c>
      <c r="L76" s="48" t="str">
        <f>+IF(B76="","",IF(F76="No","84005541",+IFERROR(+VLOOKUP(inicio!B76,padron!$A$2:$H$2,8,0),"84005541")))</f>
        <v/>
      </c>
      <c r="M76" s="48" t="str">
        <f>+IF(B76="","",+IFERROR(+VLOOKUP(B76,padron!A:C,3,0),"no_cargado"))</f>
        <v/>
      </c>
      <c r="N76" s="48" t="str">
        <f>+IF(C76="","",+IFERROR(+VLOOKUP($C76,materiales!$A$2:$D$5000,4,0),"9999"))</f>
        <v/>
      </c>
      <c r="O76" s="48" t="str">
        <f t="shared" si="10"/>
        <v/>
      </c>
      <c r="P76" s="48" t="str">
        <f t="shared" si="11"/>
        <v/>
      </c>
      <c r="Q76" s="48" t="str">
        <f t="shared" si="12"/>
        <v/>
      </c>
      <c r="R76" s="48" t="str">
        <f t="shared" si="13"/>
        <v/>
      </c>
      <c r="S76" s="48" t="str">
        <f t="shared" si="18"/>
        <v/>
      </c>
      <c r="T76" s="48" t="str">
        <f t="shared" ca="1" si="14"/>
        <v/>
      </c>
      <c r="U76" s="48" t="str">
        <f>+IF(M76="","",IFERROR(+VLOOKUP(C76,materiales!$B$2:$E$1000,4,0),"DSZA"))</f>
        <v/>
      </c>
      <c r="V76" s="48" t="str">
        <f t="shared" si="15"/>
        <v/>
      </c>
      <c r="W76" s="48" t="str">
        <f t="shared" si="16"/>
        <v/>
      </c>
      <c r="X76" s="48" t="str">
        <f t="shared" si="17"/>
        <v/>
      </c>
      <c r="Y76" s="49" t="str">
        <f t="shared" si="19"/>
        <v/>
      </c>
      <c r="Z76" s="49" t="str">
        <f>IF(M76="no_cargado",VLOOKUP(B76,NAfiliado_NFarmacia!A:H,8,0),"")</f>
        <v/>
      </c>
      <c r="AA76" s="50"/>
    </row>
    <row r="77" spans="1:27" x14ac:dyDescent="0.55000000000000004">
      <c r="A77" s="34"/>
      <c r="G77" s="47" t="str">
        <f>+IF($B77="","",+IFERROR(+VLOOKUP(B77,padron!$A$2:$E$2,2,0),+IFERROR(VLOOKUP(B77,NAfiliado_NFarmacia!$A:$J,10,0),"Ingresar Nuevo Afiliado")))</f>
        <v/>
      </c>
      <c r="H77" s="48" t="str">
        <f>+IF(B77="","",+IFERROR(+VLOOKUP($C77,materiales!$B$2:$D$101,2,0),"9999"))</f>
        <v/>
      </c>
      <c r="I77" s="49" t="str">
        <f>+IF($B77="","",+IF(OR($F77="Si",$F77=""),IF(ISERROR(VLOOKUP($B77,padron!#REF!,9,0)),+IF(ISERROR(VLOOKUP($B77,NAfiliado_NFarmacia!$A$2:$J$497,5,0)),"Ingresa Farmacia",VLOOKUP($B77,NAfiliado_NFarmacia!$A$2:$J$497,5,0)),VLOOKUP($B77,padron!#REF!,9,0)),+IF(ISERROR(VLOOKUP($B77,NAfiliado_NFarmacia!$A$2:$J$497,5,0)),"Ingresa Farmacia",VLOOKUP($B77,NAfiliado_NFarmacia!$A$2:$J$497,5,0))))</f>
        <v/>
      </c>
      <c r="J77" s="49" t="str">
        <f>+IF($B77="","",+IF(OR($F77="Si",$F77=""),IF(ISERROR(VLOOKUP($B77,padron!#REF!,10,0)),+IF(ISERROR(VLOOKUP($B77,NAfiliado_NFarmacia!$A$2:$J$497,5,0)),"Ingresa Direccion de Farmacia",VLOOKUP($B77,NAfiliado_NFarmacia!$A$2:$J$497,6,0)),VLOOKUP($B77,padron!#REF!,10,0)),+IF(ISERROR(VLOOKUP($B77,NAfiliado_NFarmacia!$A$2:$J$497,6,0)),"Ingresa Direccion de Farmacia",VLOOKUP($B77,NAfiliado_NFarmacia!$A$2:$J$497,6,0))))</f>
        <v/>
      </c>
      <c r="K77" s="49" t="str">
        <f>+IF($B77="","",+IF(OR($F77="Si",$F77=""),IF(ISERROR(VLOOKUP($B77,padron!#REF!,10,0)),+IF(ISERROR(VLOOKUP($B77,NAfiliado_NFarmacia!$A$2:$J$497,5,0)),"Ingresa Localidad de Farmacia",VLOOKUP($B77,NAfiliado_NFarmacia!$A$2:$J$497,7,0)),VLOOKUP($B77,padron!#REF!,11,0)),+IF(ISERROR(VLOOKUP($B77,NAfiliado_NFarmacia!$A$2:$J$497,7,0)),"Ingresa Localidad de Farmacia",VLOOKUP($B77,NAfiliado_NFarmacia!$A$2:$J$497,7,0))))</f>
        <v/>
      </c>
      <c r="L77" s="48" t="str">
        <f>+IF(B77="","",IF(F77="No","84005541",+IFERROR(+VLOOKUP(inicio!B77,padron!$A$2:$H$2,8,0),"84005541")))</f>
        <v/>
      </c>
      <c r="M77" s="48" t="str">
        <f>+IF(B77="","",+IFERROR(+VLOOKUP(B77,padron!A:C,3,0),"no_cargado"))</f>
        <v/>
      </c>
      <c r="N77" s="48" t="str">
        <f>+IF(C77="","",+IFERROR(+VLOOKUP($C77,materiales!$A$2:$D$5000,4,0),"9999"))</f>
        <v/>
      </c>
      <c r="O77" s="48" t="str">
        <f t="shared" si="10"/>
        <v/>
      </c>
      <c r="P77" s="48" t="str">
        <f t="shared" si="11"/>
        <v/>
      </c>
      <c r="Q77" s="48" t="str">
        <f t="shared" si="12"/>
        <v/>
      </c>
      <c r="R77" s="48" t="str">
        <f t="shared" si="13"/>
        <v/>
      </c>
      <c r="S77" s="48" t="str">
        <f t="shared" si="18"/>
        <v/>
      </c>
      <c r="T77" s="48" t="str">
        <f t="shared" ca="1" si="14"/>
        <v/>
      </c>
      <c r="U77" s="48" t="str">
        <f>+IF(M77="","",IFERROR(+VLOOKUP(C77,materiales!$B$2:$E$1000,4,0),"DSZA"))</f>
        <v/>
      </c>
      <c r="V77" s="48" t="str">
        <f t="shared" si="15"/>
        <v/>
      </c>
      <c r="W77" s="48" t="str">
        <f t="shared" si="16"/>
        <v/>
      </c>
      <c r="X77" s="48" t="str">
        <f t="shared" si="17"/>
        <v/>
      </c>
      <c r="Y77" s="49" t="str">
        <f t="shared" si="19"/>
        <v/>
      </c>
      <c r="Z77" s="49" t="str">
        <f>IF(M77="no_cargado",VLOOKUP(B77,NAfiliado_NFarmacia!A:H,8,0),"")</f>
        <v/>
      </c>
      <c r="AA77" s="50"/>
    </row>
    <row r="78" spans="1:27" x14ac:dyDescent="0.55000000000000004">
      <c r="A78" s="34"/>
      <c r="G78" s="47" t="str">
        <f>+IF($B78="","",+IFERROR(+VLOOKUP(B78,padron!$A$2:$E$2,2,0),+IFERROR(VLOOKUP(B78,NAfiliado_NFarmacia!$A:$J,10,0),"Ingresar Nuevo Afiliado")))</f>
        <v/>
      </c>
      <c r="H78" s="48" t="str">
        <f>+IF(B78="","",+IFERROR(+VLOOKUP($C78,materiales!$B$2:$D$101,2,0),"9999"))</f>
        <v/>
      </c>
      <c r="I78" s="49" t="str">
        <f>+IF($B78="","",+IF(OR($F78="Si",$F78=""),IF(ISERROR(VLOOKUP($B78,padron!#REF!,9,0)),+IF(ISERROR(VLOOKUP($B78,NAfiliado_NFarmacia!$A$2:$J$497,5,0)),"Ingresa Farmacia",VLOOKUP($B78,NAfiliado_NFarmacia!$A$2:$J$497,5,0)),VLOOKUP($B78,padron!#REF!,9,0)),+IF(ISERROR(VLOOKUP($B78,NAfiliado_NFarmacia!$A$2:$J$497,5,0)),"Ingresa Farmacia",VLOOKUP($B78,NAfiliado_NFarmacia!$A$2:$J$497,5,0))))</f>
        <v/>
      </c>
      <c r="J78" s="49" t="str">
        <f>+IF($B78="","",+IF(OR($F78="Si",$F78=""),IF(ISERROR(VLOOKUP($B78,padron!#REF!,10,0)),+IF(ISERROR(VLOOKUP($B78,NAfiliado_NFarmacia!$A$2:$J$497,5,0)),"Ingresa Direccion de Farmacia",VLOOKUP($B78,NAfiliado_NFarmacia!$A$2:$J$497,6,0)),VLOOKUP($B78,padron!#REF!,10,0)),+IF(ISERROR(VLOOKUP($B78,NAfiliado_NFarmacia!$A$2:$J$497,6,0)),"Ingresa Direccion de Farmacia",VLOOKUP($B78,NAfiliado_NFarmacia!$A$2:$J$497,6,0))))</f>
        <v/>
      </c>
      <c r="K78" s="49" t="str">
        <f>+IF($B78="","",+IF(OR($F78="Si",$F78=""),IF(ISERROR(VLOOKUP($B78,padron!#REF!,10,0)),+IF(ISERROR(VLOOKUP($B78,NAfiliado_NFarmacia!$A$2:$J$497,5,0)),"Ingresa Localidad de Farmacia",VLOOKUP($B78,NAfiliado_NFarmacia!$A$2:$J$497,7,0)),VLOOKUP($B78,padron!#REF!,11,0)),+IF(ISERROR(VLOOKUP($B78,NAfiliado_NFarmacia!$A$2:$J$497,7,0)),"Ingresa Localidad de Farmacia",VLOOKUP($B78,NAfiliado_NFarmacia!$A$2:$J$497,7,0))))</f>
        <v/>
      </c>
      <c r="L78" s="48" t="str">
        <f>+IF(B78="","",IF(F78="No","84005541",+IFERROR(+VLOOKUP(inicio!B78,padron!$A$2:$H$2,8,0),"84005541")))</f>
        <v/>
      </c>
      <c r="M78" s="48" t="str">
        <f>+IF(B78="","",+IFERROR(+VLOOKUP(B78,padron!A:C,3,0),"no_cargado"))</f>
        <v/>
      </c>
      <c r="N78" s="48" t="str">
        <f>+IF(C78="","",+IFERROR(+VLOOKUP($C78,materiales!$A$2:$D$5000,4,0),"9999"))</f>
        <v/>
      </c>
      <c r="O78" s="48" t="str">
        <f t="shared" si="10"/>
        <v/>
      </c>
      <c r="P78" s="48" t="str">
        <f t="shared" si="11"/>
        <v/>
      </c>
      <c r="Q78" s="48" t="str">
        <f t="shared" si="12"/>
        <v/>
      </c>
      <c r="R78" s="48" t="str">
        <f t="shared" si="13"/>
        <v/>
      </c>
      <c r="S78" s="48" t="str">
        <f t="shared" si="18"/>
        <v/>
      </c>
      <c r="T78" s="48" t="str">
        <f t="shared" ca="1" si="14"/>
        <v/>
      </c>
      <c r="U78" s="48" t="str">
        <f>+IF(M78="","",IFERROR(+VLOOKUP(C78,materiales!$B$2:$E$1000,4,0),"DSZA"))</f>
        <v/>
      </c>
      <c r="V78" s="48" t="str">
        <f t="shared" si="15"/>
        <v/>
      </c>
      <c r="W78" s="48" t="str">
        <f t="shared" si="16"/>
        <v/>
      </c>
      <c r="X78" s="48" t="str">
        <f t="shared" si="17"/>
        <v/>
      </c>
      <c r="Y78" s="49" t="str">
        <f t="shared" si="19"/>
        <v/>
      </c>
      <c r="Z78" s="49" t="str">
        <f>IF(M78="no_cargado",VLOOKUP(B78,NAfiliado_NFarmacia!A:H,8,0),"")</f>
        <v/>
      </c>
      <c r="AA78" s="50"/>
    </row>
    <row r="79" spans="1:27" x14ac:dyDescent="0.55000000000000004">
      <c r="A79" s="34"/>
      <c r="G79" s="47" t="str">
        <f>+IF($B79="","",+IFERROR(+VLOOKUP(B79,padron!$A$2:$E$2,2,0),+IFERROR(VLOOKUP(B79,NAfiliado_NFarmacia!$A:$J,10,0),"Ingresar Nuevo Afiliado")))</f>
        <v/>
      </c>
      <c r="H79" s="48" t="str">
        <f>+IF(B79="","",+IFERROR(+VLOOKUP($C79,materiales!$B$2:$D$101,2,0),"9999"))</f>
        <v/>
      </c>
      <c r="I79" s="49" t="str">
        <f>+IF($B79="","",+IF(OR($F79="Si",$F79=""),IF(ISERROR(VLOOKUP($B79,padron!#REF!,9,0)),+IF(ISERROR(VLOOKUP($B79,NAfiliado_NFarmacia!$A$2:$J$497,5,0)),"Ingresa Farmacia",VLOOKUP($B79,NAfiliado_NFarmacia!$A$2:$J$497,5,0)),VLOOKUP($B79,padron!#REF!,9,0)),+IF(ISERROR(VLOOKUP($B79,NAfiliado_NFarmacia!$A$2:$J$497,5,0)),"Ingresa Farmacia",VLOOKUP($B79,NAfiliado_NFarmacia!$A$2:$J$497,5,0))))</f>
        <v/>
      </c>
      <c r="J79" s="49" t="str">
        <f>+IF($B79="","",+IF(OR($F79="Si",$F79=""),IF(ISERROR(VLOOKUP($B79,padron!#REF!,10,0)),+IF(ISERROR(VLOOKUP($B79,NAfiliado_NFarmacia!$A$2:$J$497,5,0)),"Ingresa Direccion de Farmacia",VLOOKUP($B79,NAfiliado_NFarmacia!$A$2:$J$497,6,0)),VLOOKUP($B79,padron!#REF!,10,0)),+IF(ISERROR(VLOOKUP($B79,NAfiliado_NFarmacia!$A$2:$J$497,6,0)),"Ingresa Direccion de Farmacia",VLOOKUP($B79,NAfiliado_NFarmacia!$A$2:$J$497,6,0))))</f>
        <v/>
      </c>
      <c r="K79" s="49" t="str">
        <f>+IF($B79="","",+IF(OR($F79="Si",$F79=""),IF(ISERROR(VLOOKUP($B79,padron!#REF!,10,0)),+IF(ISERROR(VLOOKUP($B79,NAfiliado_NFarmacia!$A$2:$J$497,5,0)),"Ingresa Localidad de Farmacia",VLOOKUP($B79,NAfiliado_NFarmacia!$A$2:$J$497,7,0)),VLOOKUP($B79,padron!#REF!,11,0)),+IF(ISERROR(VLOOKUP($B79,NAfiliado_NFarmacia!$A$2:$J$497,7,0)),"Ingresa Localidad de Farmacia",VLOOKUP($B79,NAfiliado_NFarmacia!$A$2:$J$497,7,0))))</f>
        <v/>
      </c>
      <c r="L79" s="48" t="str">
        <f>+IF(B79="","",IF(F79="No","84005541",+IFERROR(+VLOOKUP(inicio!B79,padron!$A$2:$H$2,8,0),"84005541")))</f>
        <v/>
      </c>
      <c r="M79" s="48" t="str">
        <f>+IF(B79="","",+IFERROR(+VLOOKUP(B79,padron!A:C,3,0),"no_cargado"))</f>
        <v/>
      </c>
      <c r="N79" s="48" t="str">
        <f>+IF(C79="","",+IFERROR(+VLOOKUP($C79,materiales!$A$2:$D$5000,4,0),"9999"))</f>
        <v/>
      </c>
      <c r="O79" s="48" t="str">
        <f t="shared" si="10"/>
        <v/>
      </c>
      <c r="P79" s="48" t="str">
        <f t="shared" si="11"/>
        <v/>
      </c>
      <c r="Q79" s="48" t="str">
        <f t="shared" si="12"/>
        <v/>
      </c>
      <c r="R79" s="48" t="str">
        <f t="shared" si="13"/>
        <v/>
      </c>
      <c r="S79" s="48" t="str">
        <f t="shared" si="18"/>
        <v/>
      </c>
      <c r="T79" s="48" t="str">
        <f t="shared" ca="1" si="14"/>
        <v/>
      </c>
      <c r="U79" s="48" t="str">
        <f>+IF(M79="","",IFERROR(+VLOOKUP(C79,materiales!$B$2:$E$1000,4,0),"DSZA"))</f>
        <v/>
      </c>
      <c r="V79" s="48" t="str">
        <f t="shared" si="15"/>
        <v/>
      </c>
      <c r="W79" s="48" t="str">
        <f t="shared" si="16"/>
        <v/>
      </c>
      <c r="X79" s="48" t="str">
        <f t="shared" si="17"/>
        <v/>
      </c>
      <c r="Y79" s="49" t="str">
        <f t="shared" si="19"/>
        <v/>
      </c>
      <c r="Z79" s="49" t="str">
        <f>IF(M79="no_cargado",VLOOKUP(B79,NAfiliado_NFarmacia!A:H,8,0),"")</f>
        <v/>
      </c>
      <c r="AA79" s="50"/>
    </row>
    <row r="80" spans="1:27" x14ac:dyDescent="0.55000000000000004">
      <c r="A80" s="34"/>
      <c r="G80" s="47" t="str">
        <f>+IF($B80="","",+IFERROR(+VLOOKUP(B80,padron!$A$2:$E$2,2,0),+IFERROR(VLOOKUP(B80,NAfiliado_NFarmacia!$A:$J,10,0),"Ingresar Nuevo Afiliado")))</f>
        <v/>
      </c>
      <c r="H80" s="48" t="str">
        <f>+IF(B80="","",+IFERROR(+VLOOKUP($C80,materiales!$B$2:$D$101,2,0),"9999"))</f>
        <v/>
      </c>
      <c r="I80" s="49" t="str">
        <f>+IF($B80="","",+IF(OR($F80="Si",$F80=""),IF(ISERROR(VLOOKUP($B80,padron!#REF!,9,0)),+IF(ISERROR(VLOOKUP($B80,NAfiliado_NFarmacia!$A$2:$J$497,5,0)),"Ingresa Farmacia",VLOOKUP($B80,NAfiliado_NFarmacia!$A$2:$J$497,5,0)),VLOOKUP($B80,padron!#REF!,9,0)),+IF(ISERROR(VLOOKUP($B80,NAfiliado_NFarmacia!$A$2:$J$497,5,0)),"Ingresa Farmacia",VLOOKUP($B80,NAfiliado_NFarmacia!$A$2:$J$497,5,0))))</f>
        <v/>
      </c>
      <c r="J80" s="49" t="str">
        <f>+IF($B80="","",+IF(OR($F80="Si",$F80=""),IF(ISERROR(VLOOKUP($B80,padron!#REF!,10,0)),+IF(ISERROR(VLOOKUP($B80,NAfiliado_NFarmacia!$A$2:$J$497,5,0)),"Ingresa Direccion de Farmacia",VLOOKUP($B80,NAfiliado_NFarmacia!$A$2:$J$497,6,0)),VLOOKUP($B80,padron!#REF!,10,0)),+IF(ISERROR(VLOOKUP($B80,NAfiliado_NFarmacia!$A$2:$J$497,6,0)),"Ingresa Direccion de Farmacia",VLOOKUP($B80,NAfiliado_NFarmacia!$A$2:$J$497,6,0))))</f>
        <v/>
      </c>
      <c r="K80" s="49" t="str">
        <f>+IF($B80="","",+IF(OR($F80="Si",$F80=""),IF(ISERROR(VLOOKUP($B80,padron!#REF!,10,0)),+IF(ISERROR(VLOOKUP($B80,NAfiliado_NFarmacia!$A$2:$J$497,5,0)),"Ingresa Localidad de Farmacia",VLOOKUP($B80,NAfiliado_NFarmacia!$A$2:$J$497,7,0)),VLOOKUP($B80,padron!#REF!,11,0)),+IF(ISERROR(VLOOKUP($B80,NAfiliado_NFarmacia!$A$2:$J$497,7,0)),"Ingresa Localidad de Farmacia",VLOOKUP($B80,NAfiliado_NFarmacia!$A$2:$J$497,7,0))))</f>
        <v/>
      </c>
      <c r="L80" s="48" t="str">
        <f>+IF(B80="","",IF(F80="No","84005541",+IFERROR(+VLOOKUP(inicio!B80,padron!$A$2:$H$2,8,0),"84005541")))</f>
        <v/>
      </c>
      <c r="M80" s="48" t="str">
        <f>+IF(B80="","",+IFERROR(+VLOOKUP(B80,padron!A:C,3,0),"no_cargado"))</f>
        <v/>
      </c>
      <c r="N80" s="48" t="str">
        <f>+IF(C80="","",+IFERROR(+VLOOKUP($C80,materiales!$A$2:$D$5000,4,0),"9999"))</f>
        <v/>
      </c>
      <c r="O80" s="48" t="str">
        <f t="shared" si="10"/>
        <v/>
      </c>
      <c r="P80" s="48" t="str">
        <f t="shared" si="11"/>
        <v/>
      </c>
      <c r="Q80" s="48" t="str">
        <f t="shared" si="12"/>
        <v/>
      </c>
      <c r="R80" s="48" t="str">
        <f t="shared" si="13"/>
        <v/>
      </c>
      <c r="S80" s="48" t="str">
        <f t="shared" si="18"/>
        <v/>
      </c>
      <c r="T80" s="48" t="str">
        <f t="shared" ca="1" si="14"/>
        <v/>
      </c>
      <c r="U80" s="48" t="str">
        <f>+IF(M80="","",IFERROR(+VLOOKUP(C80,materiales!$B$2:$E$1000,4,0),"DSZA"))</f>
        <v/>
      </c>
      <c r="V80" s="48" t="str">
        <f t="shared" si="15"/>
        <v/>
      </c>
      <c r="W80" s="48" t="str">
        <f t="shared" si="16"/>
        <v/>
      </c>
      <c r="X80" s="48" t="str">
        <f t="shared" si="17"/>
        <v/>
      </c>
      <c r="Y80" s="49" t="str">
        <f t="shared" si="19"/>
        <v/>
      </c>
      <c r="Z80" s="49" t="str">
        <f>IF(M80="no_cargado",VLOOKUP(B80,NAfiliado_NFarmacia!A:H,8,0),"")</f>
        <v/>
      </c>
      <c r="AA80" s="50"/>
    </row>
    <row r="81" spans="1:27" x14ac:dyDescent="0.55000000000000004">
      <c r="A81" s="34"/>
      <c r="G81" s="47" t="str">
        <f>+IF($B81="","",+IFERROR(+VLOOKUP(B81,padron!$A$2:$E$2,2,0),+IFERROR(VLOOKUP(B81,NAfiliado_NFarmacia!$A:$J,10,0),"Ingresar Nuevo Afiliado")))</f>
        <v/>
      </c>
      <c r="H81" s="48" t="str">
        <f>+IF(B81="","",+IFERROR(+VLOOKUP($C81,materiales!$B$2:$D$101,2,0),"9999"))</f>
        <v/>
      </c>
      <c r="I81" s="49" t="str">
        <f>+IF($B81="","",+IF(OR($F81="Si",$F81=""),IF(ISERROR(VLOOKUP($B81,padron!#REF!,9,0)),+IF(ISERROR(VLOOKUP($B81,NAfiliado_NFarmacia!$A$2:$J$497,5,0)),"Ingresa Farmacia",VLOOKUP($B81,NAfiliado_NFarmacia!$A$2:$J$497,5,0)),VLOOKUP($B81,padron!#REF!,9,0)),+IF(ISERROR(VLOOKUP($B81,NAfiliado_NFarmacia!$A$2:$J$497,5,0)),"Ingresa Farmacia",VLOOKUP($B81,NAfiliado_NFarmacia!$A$2:$J$497,5,0))))</f>
        <v/>
      </c>
      <c r="J81" s="49" t="str">
        <f>+IF($B81="","",+IF(OR($F81="Si",$F81=""),IF(ISERROR(VLOOKUP($B81,padron!#REF!,10,0)),+IF(ISERROR(VLOOKUP($B81,NAfiliado_NFarmacia!$A$2:$J$497,5,0)),"Ingresa Direccion de Farmacia",VLOOKUP($B81,NAfiliado_NFarmacia!$A$2:$J$497,6,0)),VLOOKUP($B81,padron!#REF!,10,0)),+IF(ISERROR(VLOOKUP($B81,NAfiliado_NFarmacia!$A$2:$J$497,6,0)),"Ingresa Direccion de Farmacia",VLOOKUP($B81,NAfiliado_NFarmacia!$A$2:$J$497,6,0))))</f>
        <v/>
      </c>
      <c r="K81" s="49" t="str">
        <f>+IF($B81="","",+IF(OR($F81="Si",$F81=""),IF(ISERROR(VLOOKUP($B81,padron!#REF!,10,0)),+IF(ISERROR(VLOOKUP($B81,NAfiliado_NFarmacia!$A$2:$J$497,5,0)),"Ingresa Localidad de Farmacia",VLOOKUP($B81,NAfiliado_NFarmacia!$A$2:$J$497,7,0)),VLOOKUP($B81,padron!#REF!,11,0)),+IF(ISERROR(VLOOKUP($B81,NAfiliado_NFarmacia!$A$2:$J$497,7,0)),"Ingresa Localidad de Farmacia",VLOOKUP($B81,NAfiliado_NFarmacia!$A$2:$J$497,7,0))))</f>
        <v/>
      </c>
      <c r="L81" s="48" t="str">
        <f>+IF(B81="","",IF(F81="No","84005541",+IFERROR(+VLOOKUP(inicio!B81,padron!$A$2:$H$2,8,0),"84005541")))</f>
        <v/>
      </c>
      <c r="M81" s="48" t="str">
        <f>+IF(B81="","",+IFERROR(+VLOOKUP(B81,padron!A:C,3,0),"no_cargado"))</f>
        <v/>
      </c>
      <c r="N81" s="48" t="str">
        <f>+IF(C81="","",+IFERROR(+VLOOKUP($C81,materiales!$A$2:$D$5000,4,0),"9999"))</f>
        <v/>
      </c>
      <c r="O81" s="48" t="str">
        <f t="shared" si="10"/>
        <v/>
      </c>
      <c r="P81" s="48" t="str">
        <f t="shared" si="11"/>
        <v/>
      </c>
      <c r="Q81" s="48" t="str">
        <f t="shared" si="12"/>
        <v/>
      </c>
      <c r="R81" s="48" t="str">
        <f t="shared" si="13"/>
        <v/>
      </c>
      <c r="S81" s="48" t="str">
        <f t="shared" si="18"/>
        <v/>
      </c>
      <c r="T81" s="48" t="str">
        <f t="shared" ca="1" si="14"/>
        <v/>
      </c>
      <c r="U81" s="48" t="str">
        <f>+IF(M81="","",IFERROR(+VLOOKUP(C81,materiales!$B$2:$E$1000,4,0),"DSZA"))</f>
        <v/>
      </c>
      <c r="V81" s="48" t="str">
        <f t="shared" si="15"/>
        <v/>
      </c>
      <c r="W81" s="48" t="str">
        <f t="shared" si="16"/>
        <v/>
      </c>
      <c r="X81" s="48" t="str">
        <f t="shared" si="17"/>
        <v/>
      </c>
      <c r="Y81" s="49" t="str">
        <f t="shared" si="19"/>
        <v/>
      </c>
      <c r="Z81" s="49" t="str">
        <f>IF(M81="no_cargado",VLOOKUP(B81,NAfiliado_NFarmacia!A:H,8,0),"")</f>
        <v/>
      </c>
      <c r="AA81" s="50"/>
    </row>
    <row r="82" spans="1:27" x14ac:dyDescent="0.55000000000000004">
      <c r="A82" s="34"/>
      <c r="G82" s="47" t="str">
        <f>+IF($B82="","",+IFERROR(+VLOOKUP(B82,padron!$A$2:$E$2,2,0),+IFERROR(VLOOKUP(B82,NAfiliado_NFarmacia!$A:$J,10,0),"Ingresar Nuevo Afiliado")))</f>
        <v/>
      </c>
      <c r="H82" s="48" t="str">
        <f>+IF(B82="","",+IFERROR(+VLOOKUP($C82,materiales!$B$2:$D$101,2,0),"9999"))</f>
        <v/>
      </c>
      <c r="I82" s="49" t="str">
        <f>+IF($B82="","",+IF(OR($F82="Si",$F82=""),IF(ISERROR(VLOOKUP($B82,padron!#REF!,9,0)),+IF(ISERROR(VLOOKUP($B82,NAfiliado_NFarmacia!$A$2:$J$497,5,0)),"Ingresa Farmacia",VLOOKUP($B82,NAfiliado_NFarmacia!$A$2:$J$497,5,0)),VLOOKUP($B82,padron!#REF!,9,0)),+IF(ISERROR(VLOOKUP($B82,NAfiliado_NFarmacia!$A$2:$J$497,5,0)),"Ingresa Farmacia",VLOOKUP($B82,NAfiliado_NFarmacia!$A$2:$J$497,5,0))))</f>
        <v/>
      </c>
      <c r="J82" s="49" t="str">
        <f>+IF($B82="","",+IF(OR($F82="Si",$F82=""),IF(ISERROR(VLOOKUP($B82,padron!#REF!,10,0)),+IF(ISERROR(VLOOKUP($B82,NAfiliado_NFarmacia!$A$2:$J$497,5,0)),"Ingresa Direccion de Farmacia",VLOOKUP($B82,NAfiliado_NFarmacia!$A$2:$J$497,6,0)),VLOOKUP($B82,padron!#REF!,10,0)),+IF(ISERROR(VLOOKUP($B82,NAfiliado_NFarmacia!$A$2:$J$497,6,0)),"Ingresa Direccion de Farmacia",VLOOKUP($B82,NAfiliado_NFarmacia!$A$2:$J$497,6,0))))</f>
        <v/>
      </c>
      <c r="K82" s="49" t="str">
        <f>+IF($B82="","",+IF(OR($F82="Si",$F82=""),IF(ISERROR(VLOOKUP($B82,padron!#REF!,10,0)),+IF(ISERROR(VLOOKUP($B82,NAfiliado_NFarmacia!$A$2:$J$497,5,0)),"Ingresa Localidad de Farmacia",VLOOKUP($B82,NAfiliado_NFarmacia!$A$2:$J$497,7,0)),VLOOKUP($B82,padron!#REF!,11,0)),+IF(ISERROR(VLOOKUP($B82,NAfiliado_NFarmacia!$A$2:$J$497,7,0)),"Ingresa Localidad de Farmacia",VLOOKUP($B82,NAfiliado_NFarmacia!$A$2:$J$497,7,0))))</f>
        <v/>
      </c>
      <c r="L82" s="48" t="str">
        <f>+IF(B82="","",IF(F82="No","84005541",+IFERROR(+VLOOKUP(inicio!B82,padron!$A$2:$H$2,8,0),"84005541")))</f>
        <v/>
      </c>
      <c r="M82" s="48" t="str">
        <f>+IF(B82="","",+IFERROR(+VLOOKUP(B82,padron!A:C,3,0),"no_cargado"))</f>
        <v/>
      </c>
      <c r="N82" s="48" t="str">
        <f>+IF(C82="","",+IFERROR(+VLOOKUP($C82,materiales!$A$2:$D$5000,4,0),"9999"))</f>
        <v/>
      </c>
      <c r="O82" s="48" t="str">
        <f t="shared" si="10"/>
        <v/>
      </c>
      <c r="P82" s="48" t="str">
        <f t="shared" si="11"/>
        <v/>
      </c>
      <c r="Q82" s="48" t="str">
        <f t="shared" si="12"/>
        <v/>
      </c>
      <c r="R82" s="48" t="str">
        <f t="shared" si="13"/>
        <v/>
      </c>
      <c r="S82" s="48" t="str">
        <f t="shared" si="18"/>
        <v/>
      </c>
      <c r="T82" s="48" t="str">
        <f t="shared" ca="1" si="14"/>
        <v/>
      </c>
      <c r="U82" s="48" t="str">
        <f>+IF(M82="","",IFERROR(+VLOOKUP(C82,materiales!$B$2:$E$1000,4,0),"DSZA"))</f>
        <v/>
      </c>
      <c r="V82" s="48" t="str">
        <f t="shared" si="15"/>
        <v/>
      </c>
      <c r="W82" s="48" t="str">
        <f t="shared" si="16"/>
        <v/>
      </c>
      <c r="X82" s="48" t="str">
        <f t="shared" si="17"/>
        <v/>
      </c>
      <c r="Y82" s="49" t="str">
        <f t="shared" si="19"/>
        <v/>
      </c>
      <c r="Z82" s="49" t="str">
        <f>IF(M82="no_cargado",VLOOKUP(B82,NAfiliado_NFarmacia!A:H,8,0),"")</f>
        <v/>
      </c>
      <c r="AA82" s="50"/>
    </row>
    <row r="83" spans="1:27" x14ac:dyDescent="0.55000000000000004">
      <c r="A83" s="34"/>
      <c r="G83" s="47" t="str">
        <f>+IF($B83="","",+IFERROR(+VLOOKUP(B83,padron!$A$2:$E$2,2,0),+IFERROR(VLOOKUP(B83,NAfiliado_NFarmacia!$A:$J,10,0),"Ingresar Nuevo Afiliado")))</f>
        <v/>
      </c>
      <c r="H83" s="48" t="str">
        <f>+IF(B83="","",+IFERROR(+VLOOKUP($C83,materiales!$B$2:$D$101,2,0),"9999"))</f>
        <v/>
      </c>
      <c r="I83" s="49" t="str">
        <f>+IF($B83="","",+IF(OR($F83="Si",$F83=""),IF(ISERROR(VLOOKUP($B83,padron!#REF!,9,0)),+IF(ISERROR(VLOOKUP($B83,NAfiliado_NFarmacia!$A$2:$J$497,5,0)),"Ingresa Farmacia",VLOOKUP($B83,NAfiliado_NFarmacia!$A$2:$J$497,5,0)),VLOOKUP($B83,padron!#REF!,9,0)),+IF(ISERROR(VLOOKUP($B83,NAfiliado_NFarmacia!$A$2:$J$497,5,0)),"Ingresa Farmacia",VLOOKUP($B83,NAfiliado_NFarmacia!$A$2:$J$497,5,0))))</f>
        <v/>
      </c>
      <c r="J83" s="49" t="str">
        <f>+IF($B83="","",+IF(OR($F83="Si",$F83=""),IF(ISERROR(VLOOKUP($B83,padron!#REF!,10,0)),+IF(ISERROR(VLOOKUP($B83,NAfiliado_NFarmacia!$A$2:$J$497,5,0)),"Ingresa Direccion de Farmacia",VLOOKUP($B83,NAfiliado_NFarmacia!$A$2:$J$497,6,0)),VLOOKUP($B83,padron!#REF!,10,0)),+IF(ISERROR(VLOOKUP($B83,NAfiliado_NFarmacia!$A$2:$J$497,6,0)),"Ingresa Direccion de Farmacia",VLOOKUP($B83,NAfiliado_NFarmacia!$A$2:$J$497,6,0))))</f>
        <v/>
      </c>
      <c r="K83" s="49" t="str">
        <f>+IF($B83="","",+IF(OR($F83="Si",$F83=""),IF(ISERROR(VLOOKUP($B83,padron!#REF!,10,0)),+IF(ISERROR(VLOOKUP($B83,NAfiliado_NFarmacia!$A$2:$J$497,5,0)),"Ingresa Localidad de Farmacia",VLOOKUP($B83,NAfiliado_NFarmacia!$A$2:$J$497,7,0)),VLOOKUP($B83,padron!#REF!,11,0)),+IF(ISERROR(VLOOKUP($B83,NAfiliado_NFarmacia!$A$2:$J$497,7,0)),"Ingresa Localidad de Farmacia",VLOOKUP($B83,NAfiliado_NFarmacia!$A$2:$J$497,7,0))))</f>
        <v/>
      </c>
      <c r="L83" s="48" t="str">
        <f>+IF(B83="","",IF(F83="No","84005541",+IFERROR(+VLOOKUP(inicio!B83,padron!$A$2:$H$2,8,0),"84005541")))</f>
        <v/>
      </c>
      <c r="M83" s="48" t="str">
        <f>+IF(B83="","",+IFERROR(+VLOOKUP(B83,padron!A:C,3,0),"no_cargado"))</f>
        <v/>
      </c>
      <c r="N83" s="48" t="str">
        <f>+IF(C83="","",+IFERROR(+VLOOKUP($C83,materiales!$A$2:$D$5000,4,0),"9999"))</f>
        <v/>
      </c>
      <c r="O83" s="48" t="str">
        <f t="shared" si="10"/>
        <v/>
      </c>
      <c r="P83" s="48" t="str">
        <f t="shared" si="11"/>
        <v/>
      </c>
      <c r="Q83" s="48" t="str">
        <f t="shared" si="12"/>
        <v/>
      </c>
      <c r="R83" s="48" t="str">
        <f t="shared" si="13"/>
        <v/>
      </c>
      <c r="S83" s="48" t="str">
        <f t="shared" si="18"/>
        <v/>
      </c>
      <c r="T83" s="48" t="str">
        <f t="shared" ca="1" si="14"/>
        <v/>
      </c>
      <c r="U83" s="48" t="str">
        <f>+IF(M83="","",IFERROR(+VLOOKUP(C83,materiales!$B$2:$E$1000,4,0),"DSZA"))</f>
        <v/>
      </c>
      <c r="V83" s="48" t="str">
        <f t="shared" si="15"/>
        <v/>
      </c>
      <c r="W83" s="48" t="str">
        <f t="shared" si="16"/>
        <v/>
      </c>
      <c r="X83" s="48" t="str">
        <f t="shared" si="17"/>
        <v/>
      </c>
      <c r="Y83" s="49" t="str">
        <f t="shared" si="19"/>
        <v/>
      </c>
      <c r="Z83" s="49" t="str">
        <f>IF(M83="no_cargado",VLOOKUP(B83,NAfiliado_NFarmacia!A:H,8,0),"")</f>
        <v/>
      </c>
      <c r="AA83" s="50"/>
    </row>
    <row r="84" spans="1:27" x14ac:dyDescent="0.55000000000000004">
      <c r="A84" s="34"/>
      <c r="G84" s="47" t="str">
        <f>+IF($B84="","",+IFERROR(+VLOOKUP(B84,padron!$A$2:$E$2,2,0),+IFERROR(VLOOKUP(B84,NAfiliado_NFarmacia!$A:$J,10,0),"Ingresar Nuevo Afiliado")))</f>
        <v/>
      </c>
      <c r="H84" s="48" t="str">
        <f>+IF(B84="","",+IFERROR(+VLOOKUP($C84,materiales!$B$2:$D$101,2,0),"9999"))</f>
        <v/>
      </c>
      <c r="I84" s="49" t="str">
        <f>+IF($B84="","",+IF(OR($F84="Si",$F84=""),IF(ISERROR(VLOOKUP($B84,padron!#REF!,9,0)),+IF(ISERROR(VLOOKUP($B84,NAfiliado_NFarmacia!$A$2:$J$497,5,0)),"Ingresa Farmacia",VLOOKUP($B84,NAfiliado_NFarmacia!$A$2:$J$497,5,0)),VLOOKUP($B84,padron!#REF!,9,0)),+IF(ISERROR(VLOOKUP($B84,NAfiliado_NFarmacia!$A$2:$J$497,5,0)),"Ingresa Farmacia",VLOOKUP($B84,NAfiliado_NFarmacia!$A$2:$J$497,5,0))))</f>
        <v/>
      </c>
      <c r="J84" s="49" t="str">
        <f>+IF($B84="","",+IF(OR($F84="Si",$F84=""),IF(ISERROR(VLOOKUP($B84,padron!#REF!,10,0)),+IF(ISERROR(VLOOKUP($B84,NAfiliado_NFarmacia!$A$2:$J$497,5,0)),"Ingresa Direccion de Farmacia",VLOOKUP($B84,NAfiliado_NFarmacia!$A$2:$J$497,6,0)),VLOOKUP($B84,padron!#REF!,10,0)),+IF(ISERROR(VLOOKUP($B84,NAfiliado_NFarmacia!$A$2:$J$497,6,0)),"Ingresa Direccion de Farmacia",VLOOKUP($B84,NAfiliado_NFarmacia!$A$2:$J$497,6,0))))</f>
        <v/>
      </c>
      <c r="K84" s="49" t="str">
        <f>+IF($B84="","",+IF(OR($F84="Si",$F84=""),IF(ISERROR(VLOOKUP($B84,padron!#REF!,10,0)),+IF(ISERROR(VLOOKUP($B84,NAfiliado_NFarmacia!$A$2:$J$497,5,0)),"Ingresa Localidad de Farmacia",VLOOKUP($B84,NAfiliado_NFarmacia!$A$2:$J$497,7,0)),VLOOKUP($B84,padron!#REF!,11,0)),+IF(ISERROR(VLOOKUP($B84,NAfiliado_NFarmacia!$A$2:$J$497,7,0)),"Ingresa Localidad de Farmacia",VLOOKUP($B84,NAfiliado_NFarmacia!$A$2:$J$497,7,0))))</f>
        <v/>
      </c>
      <c r="L84" s="48" t="str">
        <f>+IF(B84="","",IF(F84="No","84005541",+IFERROR(+VLOOKUP(inicio!B84,padron!$A$2:$H$2,8,0),"84005541")))</f>
        <v/>
      </c>
      <c r="M84" s="48" t="str">
        <f>+IF(B84="","",+IFERROR(+VLOOKUP(B84,padron!A:C,3,0),"no_cargado"))</f>
        <v/>
      </c>
      <c r="N84" s="48" t="str">
        <f>+IF(C84="","",+IFERROR(+VLOOKUP($C84,materiales!$A$2:$D$5000,4,0),"9999"))</f>
        <v/>
      </c>
      <c r="O84" s="48" t="str">
        <f t="shared" si="10"/>
        <v/>
      </c>
      <c r="P84" s="48" t="str">
        <f t="shared" si="11"/>
        <v/>
      </c>
      <c r="Q84" s="48" t="str">
        <f t="shared" si="12"/>
        <v/>
      </c>
      <c r="R84" s="48" t="str">
        <f t="shared" si="13"/>
        <v/>
      </c>
      <c r="S84" s="48" t="str">
        <f t="shared" si="18"/>
        <v/>
      </c>
      <c r="T84" s="48" t="str">
        <f t="shared" ca="1" si="14"/>
        <v/>
      </c>
      <c r="U84" s="48" t="str">
        <f>+IF(M84="","",IFERROR(+VLOOKUP(C84,materiales!$B$2:$E$1000,4,0),"DSZA"))</f>
        <v/>
      </c>
      <c r="V84" s="48" t="str">
        <f t="shared" si="15"/>
        <v/>
      </c>
      <c r="W84" s="48" t="str">
        <f t="shared" si="16"/>
        <v/>
      </c>
      <c r="X84" s="48" t="str">
        <f t="shared" si="17"/>
        <v/>
      </c>
      <c r="Y84" s="49" t="str">
        <f t="shared" si="19"/>
        <v/>
      </c>
      <c r="Z84" s="49" t="str">
        <f>IF(M84="no_cargado",VLOOKUP(B84,NAfiliado_NFarmacia!A:H,8,0),"")</f>
        <v/>
      </c>
      <c r="AA84" s="50"/>
    </row>
    <row r="85" spans="1:27" x14ac:dyDescent="0.55000000000000004">
      <c r="A85" s="34"/>
      <c r="G85" s="47" t="str">
        <f>+IF($B85="","",+IFERROR(+VLOOKUP(B85,padron!$A$2:$E$2,2,0),+IFERROR(VLOOKUP(B85,NAfiliado_NFarmacia!$A:$J,10,0),"Ingresar Nuevo Afiliado")))</f>
        <v/>
      </c>
      <c r="H85" s="48" t="str">
        <f>+IF(B85="","",+IFERROR(+VLOOKUP($C85,materiales!$B$2:$D$101,2,0),"9999"))</f>
        <v/>
      </c>
      <c r="I85" s="49" t="str">
        <f>+IF($B85="","",+IF(OR($F85="Si",$F85=""),IF(ISERROR(VLOOKUP($B85,padron!#REF!,9,0)),+IF(ISERROR(VLOOKUP($B85,NAfiliado_NFarmacia!$A$2:$J$497,5,0)),"Ingresa Farmacia",VLOOKUP($B85,NAfiliado_NFarmacia!$A$2:$J$497,5,0)),VLOOKUP($B85,padron!#REF!,9,0)),+IF(ISERROR(VLOOKUP($B85,NAfiliado_NFarmacia!$A$2:$J$497,5,0)),"Ingresa Farmacia",VLOOKUP($B85,NAfiliado_NFarmacia!$A$2:$J$497,5,0))))</f>
        <v/>
      </c>
      <c r="J85" s="49" t="str">
        <f>+IF($B85="","",+IF(OR($F85="Si",$F85=""),IF(ISERROR(VLOOKUP($B85,padron!#REF!,10,0)),+IF(ISERROR(VLOOKUP($B85,NAfiliado_NFarmacia!$A$2:$J$497,5,0)),"Ingresa Direccion de Farmacia",VLOOKUP($B85,NAfiliado_NFarmacia!$A$2:$J$497,6,0)),VLOOKUP($B85,padron!#REF!,10,0)),+IF(ISERROR(VLOOKUP($B85,NAfiliado_NFarmacia!$A$2:$J$497,6,0)),"Ingresa Direccion de Farmacia",VLOOKUP($B85,NAfiliado_NFarmacia!$A$2:$J$497,6,0))))</f>
        <v/>
      </c>
      <c r="K85" s="49" t="str">
        <f>+IF($B85="","",+IF(OR($F85="Si",$F85=""),IF(ISERROR(VLOOKUP($B85,padron!#REF!,10,0)),+IF(ISERROR(VLOOKUP($B85,NAfiliado_NFarmacia!$A$2:$J$497,5,0)),"Ingresa Localidad de Farmacia",VLOOKUP($B85,NAfiliado_NFarmacia!$A$2:$J$497,7,0)),VLOOKUP($B85,padron!#REF!,11,0)),+IF(ISERROR(VLOOKUP($B85,NAfiliado_NFarmacia!$A$2:$J$497,7,0)),"Ingresa Localidad de Farmacia",VLOOKUP($B85,NAfiliado_NFarmacia!$A$2:$J$497,7,0))))</f>
        <v/>
      </c>
      <c r="L85" s="48" t="str">
        <f>+IF(B85="","",IF(F85="No","84005541",+IFERROR(+VLOOKUP(inicio!B85,padron!$A$2:$H$2,8,0),"84005541")))</f>
        <v/>
      </c>
      <c r="M85" s="48" t="str">
        <f>+IF(B85="","",+IFERROR(+VLOOKUP(B85,padron!A:C,3,0),"no_cargado"))</f>
        <v/>
      </c>
      <c r="N85" s="48" t="str">
        <f>+IF(C85="","",+IFERROR(+VLOOKUP($C85,materiales!$A$2:$D$5000,4,0),"9999"))</f>
        <v/>
      </c>
      <c r="O85" s="48" t="str">
        <f t="shared" si="10"/>
        <v/>
      </c>
      <c r="P85" s="48" t="str">
        <f t="shared" si="11"/>
        <v/>
      </c>
      <c r="Q85" s="48" t="str">
        <f t="shared" si="12"/>
        <v/>
      </c>
      <c r="R85" s="48" t="str">
        <f t="shared" si="13"/>
        <v/>
      </c>
      <c r="S85" s="48" t="str">
        <f t="shared" si="18"/>
        <v/>
      </c>
      <c r="T85" s="48" t="str">
        <f t="shared" ca="1" si="14"/>
        <v/>
      </c>
      <c r="U85" s="48" t="str">
        <f>+IF(M85="","",IFERROR(+VLOOKUP(C85,materiales!$B$2:$E$1000,4,0),"DSZA"))</f>
        <v/>
      </c>
      <c r="V85" s="48" t="str">
        <f t="shared" si="15"/>
        <v/>
      </c>
      <c r="W85" s="48" t="str">
        <f t="shared" si="16"/>
        <v/>
      </c>
      <c r="X85" s="48" t="str">
        <f t="shared" si="17"/>
        <v/>
      </c>
      <c r="Y85" s="49" t="str">
        <f t="shared" si="19"/>
        <v/>
      </c>
      <c r="Z85" s="49" t="str">
        <f>IF(M85="no_cargado",VLOOKUP(B85,NAfiliado_NFarmacia!A:H,8,0),"")</f>
        <v/>
      </c>
      <c r="AA85" s="50"/>
    </row>
    <row r="86" spans="1:27" x14ac:dyDescent="0.55000000000000004">
      <c r="A86" s="34"/>
      <c r="G86" s="47" t="str">
        <f>+IF($B86="","",+IFERROR(+VLOOKUP(B86,padron!$A$2:$E$2,2,0),+IFERROR(VLOOKUP(B86,NAfiliado_NFarmacia!$A:$J,10,0),"Ingresar Nuevo Afiliado")))</f>
        <v/>
      </c>
      <c r="H86" s="48" t="str">
        <f>+IF(B86="","",+IFERROR(+VLOOKUP($C86,materiales!$B$2:$D$101,2,0),"9999"))</f>
        <v/>
      </c>
      <c r="I86" s="49" t="str">
        <f>+IF($B86="","",+IF(OR($F86="Si",$F86=""),IF(ISERROR(VLOOKUP($B86,padron!#REF!,9,0)),+IF(ISERROR(VLOOKUP($B86,NAfiliado_NFarmacia!$A$2:$J$497,5,0)),"Ingresa Farmacia",VLOOKUP($B86,NAfiliado_NFarmacia!$A$2:$J$497,5,0)),VLOOKUP($B86,padron!#REF!,9,0)),+IF(ISERROR(VLOOKUP($B86,NAfiliado_NFarmacia!$A$2:$J$497,5,0)),"Ingresa Farmacia",VLOOKUP($B86,NAfiliado_NFarmacia!$A$2:$J$497,5,0))))</f>
        <v/>
      </c>
      <c r="J86" s="49" t="str">
        <f>+IF($B86="","",+IF(OR($F86="Si",$F86=""),IF(ISERROR(VLOOKUP($B86,padron!#REF!,10,0)),+IF(ISERROR(VLOOKUP($B86,NAfiliado_NFarmacia!$A$2:$J$497,5,0)),"Ingresa Direccion de Farmacia",VLOOKUP($B86,NAfiliado_NFarmacia!$A$2:$J$497,6,0)),VLOOKUP($B86,padron!#REF!,10,0)),+IF(ISERROR(VLOOKUP($B86,NAfiliado_NFarmacia!$A$2:$J$497,6,0)),"Ingresa Direccion de Farmacia",VLOOKUP($B86,NAfiliado_NFarmacia!$A$2:$J$497,6,0))))</f>
        <v/>
      </c>
      <c r="K86" s="49" t="str">
        <f>+IF($B86="","",+IF(OR($F86="Si",$F86=""),IF(ISERROR(VLOOKUP($B86,padron!#REF!,10,0)),+IF(ISERROR(VLOOKUP($B86,NAfiliado_NFarmacia!$A$2:$J$497,5,0)),"Ingresa Localidad de Farmacia",VLOOKUP($B86,NAfiliado_NFarmacia!$A$2:$J$497,7,0)),VLOOKUP($B86,padron!#REF!,11,0)),+IF(ISERROR(VLOOKUP($B86,NAfiliado_NFarmacia!$A$2:$J$497,7,0)),"Ingresa Localidad de Farmacia",VLOOKUP($B86,NAfiliado_NFarmacia!$A$2:$J$497,7,0))))</f>
        <v/>
      </c>
      <c r="L86" s="48" t="str">
        <f>+IF(B86="","",IF(F86="No","84005541",+IFERROR(+VLOOKUP(inicio!B86,padron!$A$2:$H$2,8,0),"84005541")))</f>
        <v/>
      </c>
      <c r="M86" s="48" t="str">
        <f>+IF(B86="","",+IFERROR(+VLOOKUP(B86,padron!A:C,3,0),"no_cargado"))</f>
        <v/>
      </c>
      <c r="N86" s="48" t="str">
        <f>+IF(C86="","",+IFERROR(+VLOOKUP($C86,materiales!$A$2:$D$5000,4,0),"9999"))</f>
        <v/>
      </c>
      <c r="O86" s="48" t="str">
        <f t="shared" si="10"/>
        <v/>
      </c>
      <c r="P86" s="48" t="str">
        <f t="shared" si="11"/>
        <v/>
      </c>
      <c r="Q86" s="48" t="str">
        <f t="shared" si="12"/>
        <v/>
      </c>
      <c r="R86" s="48" t="str">
        <f t="shared" si="13"/>
        <v/>
      </c>
      <c r="S86" s="48" t="str">
        <f t="shared" si="18"/>
        <v/>
      </c>
      <c r="T86" s="48" t="str">
        <f t="shared" ca="1" si="14"/>
        <v/>
      </c>
      <c r="U86" s="48" t="str">
        <f>+IF(M86="","",IFERROR(+VLOOKUP(C86,materiales!$B$2:$E$1000,4,0),"DSZA"))</f>
        <v/>
      </c>
      <c r="V86" s="48" t="str">
        <f t="shared" si="15"/>
        <v/>
      </c>
      <c r="W86" s="48" t="str">
        <f t="shared" si="16"/>
        <v/>
      </c>
      <c r="X86" s="48" t="str">
        <f t="shared" si="17"/>
        <v/>
      </c>
      <c r="Y86" s="49" t="str">
        <f t="shared" si="19"/>
        <v/>
      </c>
      <c r="Z86" s="49" t="str">
        <f>IF(M86="no_cargado",VLOOKUP(B86,NAfiliado_NFarmacia!A:H,8,0),"")</f>
        <v/>
      </c>
      <c r="AA86" s="50"/>
    </row>
    <row r="87" spans="1:27" x14ac:dyDescent="0.55000000000000004">
      <c r="A87" s="34"/>
      <c r="G87" s="47" t="str">
        <f>+IF($B87="","",+IFERROR(+VLOOKUP(B87,padron!$A$2:$E$2,2,0),+IFERROR(VLOOKUP(B87,NAfiliado_NFarmacia!$A:$J,10,0),"Ingresar Nuevo Afiliado")))</f>
        <v/>
      </c>
      <c r="H87" s="48" t="str">
        <f>+IF(B87="","",+IFERROR(+VLOOKUP($C87,materiales!$B$2:$D$101,2,0),"9999"))</f>
        <v/>
      </c>
      <c r="I87" s="49" t="str">
        <f>+IF($B87="","",+IF(OR($F87="Si",$F87=""),IF(ISERROR(VLOOKUP($B87,padron!#REF!,9,0)),+IF(ISERROR(VLOOKUP($B87,NAfiliado_NFarmacia!$A$2:$J$497,5,0)),"Ingresa Farmacia",VLOOKUP($B87,NAfiliado_NFarmacia!$A$2:$J$497,5,0)),VLOOKUP($B87,padron!#REF!,9,0)),+IF(ISERROR(VLOOKUP($B87,NAfiliado_NFarmacia!$A$2:$J$497,5,0)),"Ingresa Farmacia",VLOOKUP($B87,NAfiliado_NFarmacia!$A$2:$J$497,5,0))))</f>
        <v/>
      </c>
      <c r="J87" s="49" t="str">
        <f>+IF($B87="","",+IF(OR($F87="Si",$F87=""),IF(ISERROR(VLOOKUP($B87,padron!#REF!,10,0)),+IF(ISERROR(VLOOKUP($B87,NAfiliado_NFarmacia!$A$2:$J$497,5,0)),"Ingresa Direccion de Farmacia",VLOOKUP($B87,NAfiliado_NFarmacia!$A$2:$J$497,6,0)),VLOOKUP($B87,padron!#REF!,10,0)),+IF(ISERROR(VLOOKUP($B87,NAfiliado_NFarmacia!$A$2:$J$497,6,0)),"Ingresa Direccion de Farmacia",VLOOKUP($B87,NAfiliado_NFarmacia!$A$2:$J$497,6,0))))</f>
        <v/>
      </c>
      <c r="K87" s="49" t="str">
        <f>+IF($B87="","",+IF(OR($F87="Si",$F87=""),IF(ISERROR(VLOOKUP($B87,padron!#REF!,10,0)),+IF(ISERROR(VLOOKUP($B87,NAfiliado_NFarmacia!$A$2:$J$497,5,0)),"Ingresa Localidad de Farmacia",VLOOKUP($B87,NAfiliado_NFarmacia!$A$2:$J$497,7,0)),VLOOKUP($B87,padron!#REF!,11,0)),+IF(ISERROR(VLOOKUP($B87,NAfiliado_NFarmacia!$A$2:$J$497,7,0)),"Ingresa Localidad de Farmacia",VLOOKUP($B87,NAfiliado_NFarmacia!$A$2:$J$497,7,0))))</f>
        <v/>
      </c>
      <c r="L87" s="48" t="str">
        <f>+IF(B87="","",IF(F87="No","84005541",+IFERROR(+VLOOKUP(inicio!B87,padron!$A$2:$H$2,8,0),"84005541")))</f>
        <v/>
      </c>
      <c r="M87" s="48" t="str">
        <f>+IF(B87="","",+IFERROR(+VLOOKUP(B87,padron!A:C,3,0),"no_cargado"))</f>
        <v/>
      </c>
      <c r="N87" s="48" t="str">
        <f>+IF(C87="","",+IFERROR(+VLOOKUP($C87,materiales!$A$2:$D$5000,4,0),"9999"))</f>
        <v/>
      </c>
      <c r="O87" s="48" t="str">
        <f t="shared" si="10"/>
        <v/>
      </c>
      <c r="P87" s="48" t="str">
        <f t="shared" si="11"/>
        <v/>
      </c>
      <c r="Q87" s="48" t="str">
        <f t="shared" si="12"/>
        <v/>
      </c>
      <c r="R87" s="48" t="str">
        <f t="shared" si="13"/>
        <v/>
      </c>
      <c r="S87" s="48" t="str">
        <f t="shared" si="18"/>
        <v/>
      </c>
      <c r="T87" s="48" t="str">
        <f t="shared" ca="1" si="14"/>
        <v/>
      </c>
      <c r="U87" s="48" t="str">
        <f>+IF(M87="","",IFERROR(+VLOOKUP(C87,materiales!$B$2:$E$1000,4,0),"DSZA"))</f>
        <v/>
      </c>
      <c r="V87" s="48" t="str">
        <f t="shared" si="15"/>
        <v/>
      </c>
      <c r="W87" s="48" t="str">
        <f t="shared" si="16"/>
        <v/>
      </c>
      <c r="X87" s="48" t="str">
        <f t="shared" si="17"/>
        <v/>
      </c>
      <c r="Y87" s="49" t="str">
        <f t="shared" si="19"/>
        <v/>
      </c>
      <c r="Z87" s="49" t="str">
        <f>IF(M87="no_cargado",VLOOKUP(B87,NAfiliado_NFarmacia!A:H,8,0),"")</f>
        <v/>
      </c>
      <c r="AA87" s="50"/>
    </row>
    <row r="88" spans="1:27" x14ac:dyDescent="0.55000000000000004">
      <c r="A88" s="34"/>
      <c r="G88" s="47" t="str">
        <f>+IF($B88="","",+IFERROR(+VLOOKUP(B88,padron!$A$2:$E$2,2,0),+IFERROR(VLOOKUP(B88,NAfiliado_NFarmacia!$A:$J,10,0),"Ingresar Nuevo Afiliado")))</f>
        <v/>
      </c>
      <c r="H88" s="48" t="str">
        <f>+IF(B88="","",+IFERROR(+VLOOKUP($C88,materiales!$B$2:$D$101,2,0),"9999"))</f>
        <v/>
      </c>
      <c r="I88" s="49" t="str">
        <f>+IF($B88="","",+IF(OR($F88="Si",$F88=""),IF(ISERROR(VLOOKUP($B88,padron!#REF!,9,0)),+IF(ISERROR(VLOOKUP($B88,NAfiliado_NFarmacia!$A$2:$J$497,5,0)),"Ingresa Farmacia",VLOOKUP($B88,NAfiliado_NFarmacia!$A$2:$J$497,5,0)),VLOOKUP($B88,padron!#REF!,9,0)),+IF(ISERROR(VLOOKUP($B88,NAfiliado_NFarmacia!$A$2:$J$497,5,0)),"Ingresa Farmacia",VLOOKUP($B88,NAfiliado_NFarmacia!$A$2:$J$497,5,0))))</f>
        <v/>
      </c>
      <c r="J88" s="49" t="str">
        <f>+IF($B88="","",+IF(OR($F88="Si",$F88=""),IF(ISERROR(VLOOKUP($B88,padron!#REF!,10,0)),+IF(ISERROR(VLOOKUP($B88,NAfiliado_NFarmacia!$A$2:$J$497,5,0)),"Ingresa Direccion de Farmacia",VLOOKUP($B88,NAfiliado_NFarmacia!$A$2:$J$497,6,0)),VLOOKUP($B88,padron!#REF!,10,0)),+IF(ISERROR(VLOOKUP($B88,NAfiliado_NFarmacia!$A$2:$J$497,6,0)),"Ingresa Direccion de Farmacia",VLOOKUP($B88,NAfiliado_NFarmacia!$A$2:$J$497,6,0))))</f>
        <v/>
      </c>
      <c r="K88" s="49" t="str">
        <f>+IF($B88="","",+IF(OR($F88="Si",$F88=""),IF(ISERROR(VLOOKUP($B88,padron!#REF!,10,0)),+IF(ISERROR(VLOOKUP($B88,NAfiliado_NFarmacia!$A$2:$J$497,5,0)),"Ingresa Localidad de Farmacia",VLOOKUP($B88,NAfiliado_NFarmacia!$A$2:$J$497,7,0)),VLOOKUP($B88,padron!#REF!,11,0)),+IF(ISERROR(VLOOKUP($B88,NAfiliado_NFarmacia!$A$2:$J$497,7,0)),"Ingresa Localidad de Farmacia",VLOOKUP($B88,NAfiliado_NFarmacia!$A$2:$J$497,7,0))))</f>
        <v/>
      </c>
      <c r="L88" s="48" t="str">
        <f>+IF(B88="","",IF(F88="No","84005541",+IFERROR(+VLOOKUP(inicio!B88,padron!$A$2:$H$2,8,0),"84005541")))</f>
        <v/>
      </c>
      <c r="M88" s="48" t="str">
        <f>+IF(B88="","",+IFERROR(+VLOOKUP(B88,padron!A:C,3,0),"no_cargado"))</f>
        <v/>
      </c>
      <c r="N88" s="48" t="str">
        <f>+IF(C88="","",+IFERROR(+VLOOKUP($C88,materiales!$A$2:$D$5000,4,0),"9999"))</f>
        <v/>
      </c>
      <c r="O88" s="48" t="str">
        <f t="shared" si="10"/>
        <v/>
      </c>
      <c r="P88" s="48" t="str">
        <f t="shared" si="11"/>
        <v/>
      </c>
      <c r="Q88" s="48" t="str">
        <f t="shared" si="12"/>
        <v/>
      </c>
      <c r="R88" s="48" t="str">
        <f t="shared" si="13"/>
        <v/>
      </c>
      <c r="S88" s="48" t="str">
        <f t="shared" si="18"/>
        <v/>
      </c>
      <c r="T88" s="48" t="str">
        <f t="shared" ca="1" si="14"/>
        <v/>
      </c>
      <c r="U88" s="48" t="str">
        <f>+IF(M88="","",IFERROR(+VLOOKUP(C88,materiales!$B$2:$E$1000,4,0),"DSZA"))</f>
        <v/>
      </c>
      <c r="V88" s="48" t="str">
        <f t="shared" si="15"/>
        <v/>
      </c>
      <c r="W88" s="48" t="str">
        <f t="shared" si="16"/>
        <v/>
      </c>
      <c r="X88" s="48" t="str">
        <f t="shared" si="17"/>
        <v/>
      </c>
      <c r="Y88" s="49" t="str">
        <f t="shared" si="19"/>
        <v/>
      </c>
      <c r="Z88" s="49" t="str">
        <f>IF(M88="no_cargado",VLOOKUP(B88,NAfiliado_NFarmacia!A:H,8,0),"")</f>
        <v/>
      </c>
      <c r="AA88" s="50"/>
    </row>
    <row r="89" spans="1:27" x14ac:dyDescent="0.55000000000000004">
      <c r="A89" s="34"/>
      <c r="G89" s="47" t="str">
        <f>+IF($B89="","",+IFERROR(+VLOOKUP(B89,padron!$A$2:$E$2,2,0),+IFERROR(VLOOKUP(B89,NAfiliado_NFarmacia!$A:$J,10,0),"Ingresar Nuevo Afiliado")))</f>
        <v/>
      </c>
      <c r="H89" s="48" t="str">
        <f>+IF(B89="","",+IFERROR(+VLOOKUP($C89,materiales!$B$2:$D$101,2,0),"9999"))</f>
        <v/>
      </c>
      <c r="I89" s="49" t="str">
        <f>+IF($B89="","",+IF(OR($F89="Si",$F89=""),IF(ISERROR(VLOOKUP($B89,padron!#REF!,9,0)),+IF(ISERROR(VLOOKUP($B89,NAfiliado_NFarmacia!$A$2:$J$497,5,0)),"Ingresa Farmacia",VLOOKUP($B89,NAfiliado_NFarmacia!$A$2:$J$497,5,0)),VLOOKUP($B89,padron!#REF!,9,0)),+IF(ISERROR(VLOOKUP($B89,NAfiliado_NFarmacia!$A$2:$J$497,5,0)),"Ingresa Farmacia",VLOOKUP($B89,NAfiliado_NFarmacia!$A$2:$J$497,5,0))))</f>
        <v/>
      </c>
      <c r="J89" s="49" t="str">
        <f>+IF($B89="","",+IF(OR($F89="Si",$F89=""),IF(ISERROR(VLOOKUP($B89,padron!#REF!,10,0)),+IF(ISERROR(VLOOKUP($B89,NAfiliado_NFarmacia!$A$2:$J$497,5,0)),"Ingresa Direccion de Farmacia",VLOOKUP($B89,NAfiliado_NFarmacia!$A$2:$J$497,6,0)),VLOOKUP($B89,padron!#REF!,10,0)),+IF(ISERROR(VLOOKUP($B89,NAfiliado_NFarmacia!$A$2:$J$497,6,0)),"Ingresa Direccion de Farmacia",VLOOKUP($B89,NAfiliado_NFarmacia!$A$2:$J$497,6,0))))</f>
        <v/>
      </c>
      <c r="K89" s="49" t="str">
        <f>+IF($B89="","",+IF(OR($F89="Si",$F89=""),IF(ISERROR(VLOOKUP($B89,padron!#REF!,10,0)),+IF(ISERROR(VLOOKUP($B89,NAfiliado_NFarmacia!$A$2:$J$497,5,0)),"Ingresa Localidad de Farmacia",VLOOKUP($B89,NAfiliado_NFarmacia!$A$2:$J$497,7,0)),VLOOKUP($B89,padron!#REF!,11,0)),+IF(ISERROR(VLOOKUP($B89,NAfiliado_NFarmacia!$A$2:$J$497,7,0)),"Ingresa Localidad de Farmacia",VLOOKUP($B89,NAfiliado_NFarmacia!$A$2:$J$497,7,0))))</f>
        <v/>
      </c>
      <c r="L89" s="48" t="str">
        <f>+IF(B89="","",IF(F89="No","84005541",+IFERROR(+VLOOKUP(inicio!B89,padron!$A$2:$H$2,8,0),"84005541")))</f>
        <v/>
      </c>
      <c r="M89" s="48" t="str">
        <f>+IF(B89="","",+IFERROR(+VLOOKUP(B89,padron!A:C,3,0),"no_cargado"))</f>
        <v/>
      </c>
      <c r="N89" s="48" t="str">
        <f>+IF(C89="","",+IFERROR(+VLOOKUP($C89,materiales!$A$2:$D$5000,4,0),"9999"))</f>
        <v/>
      </c>
      <c r="O89" s="48" t="str">
        <f t="shared" si="10"/>
        <v/>
      </c>
      <c r="P89" s="48" t="str">
        <f t="shared" si="11"/>
        <v/>
      </c>
      <c r="Q89" s="48" t="str">
        <f t="shared" si="12"/>
        <v/>
      </c>
      <c r="R89" s="48" t="str">
        <f t="shared" si="13"/>
        <v/>
      </c>
      <c r="S89" s="48" t="str">
        <f t="shared" si="18"/>
        <v/>
      </c>
      <c r="T89" s="48" t="str">
        <f t="shared" ca="1" si="14"/>
        <v/>
      </c>
      <c r="U89" s="48" t="str">
        <f>+IF(M89="","",IFERROR(+VLOOKUP(C89,materiales!$B$2:$E$1000,4,0),"DSZA"))</f>
        <v/>
      </c>
      <c r="V89" s="48" t="str">
        <f t="shared" si="15"/>
        <v/>
      </c>
      <c r="W89" s="48" t="str">
        <f t="shared" si="16"/>
        <v/>
      </c>
      <c r="X89" s="48" t="str">
        <f t="shared" si="17"/>
        <v/>
      </c>
      <c r="Y89" s="49" t="str">
        <f t="shared" si="19"/>
        <v/>
      </c>
      <c r="Z89" s="49" t="str">
        <f>IF(M89="no_cargado",VLOOKUP(B89,NAfiliado_NFarmacia!A:H,8,0),"")</f>
        <v/>
      </c>
      <c r="AA89" s="50"/>
    </row>
    <row r="90" spans="1:27" x14ac:dyDescent="0.55000000000000004">
      <c r="A90" s="34"/>
      <c r="G90" s="47" t="str">
        <f>+IF($B90="","",+IFERROR(+VLOOKUP(B90,padron!$A$2:$E$2,2,0),+IFERROR(VLOOKUP(B90,NAfiliado_NFarmacia!$A:$J,10,0),"Ingresar Nuevo Afiliado")))</f>
        <v/>
      </c>
      <c r="H90" s="48" t="str">
        <f>+IF(B90="","",+IFERROR(+VLOOKUP($C90,materiales!$B$2:$D$101,2,0),"9999"))</f>
        <v/>
      </c>
      <c r="I90" s="49" t="str">
        <f>+IF($B90="","",+IF(OR($F90="Si",$F90=""),IF(ISERROR(VLOOKUP($B90,padron!#REF!,9,0)),+IF(ISERROR(VLOOKUP($B90,NAfiliado_NFarmacia!$A$2:$J$497,5,0)),"Ingresa Farmacia",VLOOKUP($B90,NAfiliado_NFarmacia!$A$2:$J$497,5,0)),VLOOKUP($B90,padron!#REF!,9,0)),+IF(ISERROR(VLOOKUP($B90,NAfiliado_NFarmacia!$A$2:$J$497,5,0)),"Ingresa Farmacia",VLOOKUP($B90,NAfiliado_NFarmacia!$A$2:$J$497,5,0))))</f>
        <v/>
      </c>
      <c r="J90" s="49" t="str">
        <f>+IF($B90="","",+IF(OR($F90="Si",$F90=""),IF(ISERROR(VLOOKUP($B90,padron!#REF!,10,0)),+IF(ISERROR(VLOOKUP($B90,NAfiliado_NFarmacia!$A$2:$J$497,5,0)),"Ingresa Direccion de Farmacia",VLOOKUP($B90,NAfiliado_NFarmacia!$A$2:$J$497,6,0)),VLOOKUP($B90,padron!#REF!,10,0)),+IF(ISERROR(VLOOKUP($B90,NAfiliado_NFarmacia!$A$2:$J$497,6,0)),"Ingresa Direccion de Farmacia",VLOOKUP($B90,NAfiliado_NFarmacia!$A$2:$J$497,6,0))))</f>
        <v/>
      </c>
      <c r="K90" s="49" t="str">
        <f>+IF($B90="","",+IF(OR($F90="Si",$F90=""),IF(ISERROR(VLOOKUP($B90,padron!#REF!,10,0)),+IF(ISERROR(VLOOKUP($B90,NAfiliado_NFarmacia!$A$2:$J$497,5,0)),"Ingresa Localidad de Farmacia",VLOOKUP($B90,NAfiliado_NFarmacia!$A$2:$J$497,7,0)),VLOOKUP($B90,padron!#REF!,11,0)),+IF(ISERROR(VLOOKUP($B90,NAfiliado_NFarmacia!$A$2:$J$497,7,0)),"Ingresa Localidad de Farmacia",VLOOKUP($B90,NAfiliado_NFarmacia!$A$2:$J$497,7,0))))</f>
        <v/>
      </c>
      <c r="L90" s="48" t="str">
        <f>+IF(B90="","",IF(F90="No","84005541",+IFERROR(+VLOOKUP(inicio!B90,padron!$A$2:$H$2,8,0),"84005541")))</f>
        <v/>
      </c>
      <c r="M90" s="48" t="str">
        <f>+IF(B90="","",+IFERROR(+VLOOKUP(B90,padron!A:C,3,0),"no_cargado"))</f>
        <v/>
      </c>
      <c r="N90" s="48" t="str">
        <f>+IF(C90="","",+IFERROR(+VLOOKUP($C90,materiales!$A$2:$D$5000,4,0),"9999"))</f>
        <v/>
      </c>
      <c r="O90" s="48" t="str">
        <f t="shared" si="10"/>
        <v/>
      </c>
      <c r="P90" s="48" t="str">
        <f t="shared" si="11"/>
        <v/>
      </c>
      <c r="Q90" s="48" t="str">
        <f t="shared" si="12"/>
        <v/>
      </c>
      <c r="R90" s="48" t="str">
        <f t="shared" si="13"/>
        <v/>
      </c>
      <c r="S90" s="48" t="str">
        <f t="shared" si="18"/>
        <v/>
      </c>
      <c r="T90" s="48" t="str">
        <f t="shared" ca="1" si="14"/>
        <v/>
      </c>
      <c r="U90" s="48" t="str">
        <f>+IF(M90="","",IFERROR(+VLOOKUP(C90,materiales!$B$2:$E$1000,4,0),"DSZA"))</f>
        <v/>
      </c>
      <c r="V90" s="48" t="str">
        <f t="shared" si="15"/>
        <v/>
      </c>
      <c r="W90" s="48" t="str">
        <f t="shared" si="16"/>
        <v/>
      </c>
      <c r="X90" s="48" t="str">
        <f t="shared" si="17"/>
        <v/>
      </c>
      <c r="Y90" s="49" t="str">
        <f t="shared" si="19"/>
        <v/>
      </c>
      <c r="Z90" s="49" t="str">
        <f>IF(M90="no_cargado",VLOOKUP(B90,NAfiliado_NFarmacia!A:H,8,0),"")</f>
        <v/>
      </c>
      <c r="AA90" s="50"/>
    </row>
    <row r="91" spans="1:27" x14ac:dyDescent="0.55000000000000004">
      <c r="A91" s="34"/>
      <c r="G91" s="47" t="str">
        <f>+IF($B91="","",+IFERROR(+VLOOKUP(B91,padron!$A$2:$E$2,2,0),+IFERROR(VLOOKUP(B91,NAfiliado_NFarmacia!$A:$J,10,0),"Ingresar Nuevo Afiliado")))</f>
        <v/>
      </c>
      <c r="H91" s="48" t="str">
        <f>+IF(B91="","",+IFERROR(+VLOOKUP($C91,materiales!$B$2:$D$101,2,0),"9999"))</f>
        <v/>
      </c>
      <c r="I91" s="49" t="str">
        <f>+IF($B91="","",+IF(OR($F91="Si",$F91=""),IF(ISERROR(VLOOKUP($B91,padron!#REF!,9,0)),+IF(ISERROR(VLOOKUP($B91,NAfiliado_NFarmacia!$A$2:$J$497,5,0)),"Ingresa Farmacia",VLOOKUP($B91,NAfiliado_NFarmacia!$A$2:$J$497,5,0)),VLOOKUP($B91,padron!#REF!,9,0)),+IF(ISERROR(VLOOKUP($B91,NAfiliado_NFarmacia!$A$2:$J$497,5,0)),"Ingresa Farmacia",VLOOKUP($B91,NAfiliado_NFarmacia!$A$2:$J$497,5,0))))</f>
        <v/>
      </c>
      <c r="J91" s="49" t="str">
        <f>+IF($B91="","",+IF(OR($F91="Si",$F91=""),IF(ISERROR(VLOOKUP($B91,padron!#REF!,10,0)),+IF(ISERROR(VLOOKUP($B91,NAfiliado_NFarmacia!$A$2:$J$497,5,0)),"Ingresa Direccion de Farmacia",VLOOKUP($B91,NAfiliado_NFarmacia!$A$2:$J$497,6,0)),VLOOKUP($B91,padron!#REF!,10,0)),+IF(ISERROR(VLOOKUP($B91,NAfiliado_NFarmacia!$A$2:$J$497,6,0)),"Ingresa Direccion de Farmacia",VLOOKUP($B91,NAfiliado_NFarmacia!$A$2:$J$497,6,0))))</f>
        <v/>
      </c>
      <c r="K91" s="49" t="str">
        <f>+IF($B91="","",+IF(OR($F91="Si",$F91=""),IF(ISERROR(VLOOKUP($B91,padron!#REF!,10,0)),+IF(ISERROR(VLOOKUP($B91,NAfiliado_NFarmacia!$A$2:$J$497,5,0)),"Ingresa Localidad de Farmacia",VLOOKUP($B91,NAfiliado_NFarmacia!$A$2:$J$497,7,0)),VLOOKUP($B91,padron!#REF!,11,0)),+IF(ISERROR(VLOOKUP($B91,NAfiliado_NFarmacia!$A$2:$J$497,7,0)),"Ingresa Localidad de Farmacia",VLOOKUP($B91,NAfiliado_NFarmacia!$A$2:$J$497,7,0))))</f>
        <v/>
      </c>
      <c r="L91" s="48" t="str">
        <f>+IF(B91="","",IF(F91="No","84005541",+IFERROR(+VLOOKUP(inicio!B91,padron!$A$2:$H$2,8,0),"84005541")))</f>
        <v/>
      </c>
      <c r="M91" s="48" t="str">
        <f>+IF(B91="","",+IFERROR(+VLOOKUP(B91,padron!A:C,3,0),"no_cargado"))</f>
        <v/>
      </c>
      <c r="N91" s="48" t="str">
        <f>+IF(C91="","",+IFERROR(+VLOOKUP($C91,materiales!$A$2:$D$5000,4,0),"9999"))</f>
        <v/>
      </c>
      <c r="O91" s="48" t="str">
        <f t="shared" si="10"/>
        <v/>
      </c>
      <c r="P91" s="48" t="str">
        <f t="shared" si="11"/>
        <v/>
      </c>
      <c r="Q91" s="48" t="str">
        <f t="shared" si="12"/>
        <v/>
      </c>
      <c r="R91" s="48" t="str">
        <f t="shared" si="13"/>
        <v/>
      </c>
      <c r="S91" s="48" t="str">
        <f t="shared" si="18"/>
        <v/>
      </c>
      <c r="T91" s="48" t="str">
        <f t="shared" ca="1" si="14"/>
        <v/>
      </c>
      <c r="U91" s="48" t="str">
        <f>+IF(M91="","",IFERROR(+VLOOKUP(C91,materiales!$B$2:$E$1000,4,0),"DSZA"))</f>
        <v/>
      </c>
      <c r="V91" s="48" t="str">
        <f t="shared" si="15"/>
        <v/>
      </c>
      <c r="W91" s="48" t="str">
        <f t="shared" si="16"/>
        <v/>
      </c>
      <c r="X91" s="48" t="str">
        <f t="shared" si="17"/>
        <v/>
      </c>
      <c r="Y91" s="49" t="str">
        <f t="shared" si="19"/>
        <v/>
      </c>
      <c r="Z91" s="49" t="str">
        <f>IF(M91="no_cargado",VLOOKUP(B91,NAfiliado_NFarmacia!A:H,8,0),"")</f>
        <v/>
      </c>
      <c r="AA91" s="50"/>
    </row>
    <row r="92" spans="1:27" x14ac:dyDescent="0.55000000000000004">
      <c r="A92" s="34"/>
      <c r="G92" s="47" t="str">
        <f>+IF($B92="","",+IFERROR(+VLOOKUP(B92,padron!$A$2:$E$2,2,0),+IFERROR(VLOOKUP(B92,NAfiliado_NFarmacia!$A:$J,10,0),"Ingresar Nuevo Afiliado")))</f>
        <v/>
      </c>
      <c r="H92" s="48" t="str">
        <f>+IF(B92="","",+IFERROR(+VLOOKUP($C92,materiales!$B$2:$D$101,2,0),"9999"))</f>
        <v/>
      </c>
      <c r="I92" s="49" t="str">
        <f>+IF($B92="","",+IF(OR($F92="Si",$F92=""),IF(ISERROR(VLOOKUP($B92,padron!#REF!,9,0)),+IF(ISERROR(VLOOKUP($B92,NAfiliado_NFarmacia!$A$2:$J$497,5,0)),"Ingresa Farmacia",VLOOKUP($B92,NAfiliado_NFarmacia!$A$2:$J$497,5,0)),VLOOKUP($B92,padron!#REF!,9,0)),+IF(ISERROR(VLOOKUP($B92,NAfiliado_NFarmacia!$A$2:$J$497,5,0)),"Ingresa Farmacia",VLOOKUP($B92,NAfiliado_NFarmacia!$A$2:$J$497,5,0))))</f>
        <v/>
      </c>
      <c r="J92" s="49" t="str">
        <f>+IF($B92="","",+IF(OR($F92="Si",$F92=""),IF(ISERROR(VLOOKUP($B92,padron!#REF!,10,0)),+IF(ISERROR(VLOOKUP($B92,NAfiliado_NFarmacia!$A$2:$J$497,5,0)),"Ingresa Direccion de Farmacia",VLOOKUP($B92,NAfiliado_NFarmacia!$A$2:$J$497,6,0)),VLOOKUP($B92,padron!#REF!,10,0)),+IF(ISERROR(VLOOKUP($B92,NAfiliado_NFarmacia!$A$2:$J$497,6,0)),"Ingresa Direccion de Farmacia",VLOOKUP($B92,NAfiliado_NFarmacia!$A$2:$J$497,6,0))))</f>
        <v/>
      </c>
      <c r="K92" s="49" t="str">
        <f>+IF($B92="","",+IF(OR($F92="Si",$F92=""),IF(ISERROR(VLOOKUP($B92,padron!#REF!,10,0)),+IF(ISERROR(VLOOKUP($B92,NAfiliado_NFarmacia!$A$2:$J$497,5,0)),"Ingresa Localidad de Farmacia",VLOOKUP($B92,NAfiliado_NFarmacia!$A$2:$J$497,7,0)),VLOOKUP($B92,padron!#REF!,11,0)),+IF(ISERROR(VLOOKUP($B92,NAfiliado_NFarmacia!$A$2:$J$497,7,0)),"Ingresa Localidad de Farmacia",VLOOKUP($B92,NAfiliado_NFarmacia!$A$2:$J$497,7,0))))</f>
        <v/>
      </c>
      <c r="L92" s="48" t="str">
        <f>+IF(B92="","",IF(F92="No","84005541",+IFERROR(+VLOOKUP(inicio!B92,padron!$A$2:$H$2,8,0),"84005541")))</f>
        <v/>
      </c>
      <c r="M92" s="48" t="str">
        <f>+IF(B92="","",+IFERROR(+VLOOKUP(B92,padron!A:C,3,0),"no_cargado"))</f>
        <v/>
      </c>
      <c r="N92" s="48" t="str">
        <f>+IF(C92="","",+IFERROR(+VLOOKUP($C92,materiales!$A$2:$D$5000,4,0),"9999"))</f>
        <v/>
      </c>
      <c r="O92" s="48" t="str">
        <f t="shared" si="10"/>
        <v/>
      </c>
      <c r="P92" s="48" t="str">
        <f t="shared" si="11"/>
        <v/>
      </c>
      <c r="Q92" s="48" t="str">
        <f t="shared" si="12"/>
        <v/>
      </c>
      <c r="R92" s="48" t="str">
        <f t="shared" si="13"/>
        <v/>
      </c>
      <c r="S92" s="48" t="str">
        <f t="shared" si="18"/>
        <v/>
      </c>
      <c r="T92" s="48" t="str">
        <f t="shared" ca="1" si="14"/>
        <v/>
      </c>
      <c r="U92" s="48" t="str">
        <f>+IF(M92="","",IFERROR(+VLOOKUP(C92,materiales!$B$2:$E$1000,4,0),"DSZA"))</f>
        <v/>
      </c>
      <c r="V92" s="48" t="str">
        <f t="shared" si="15"/>
        <v/>
      </c>
      <c r="W92" s="48" t="str">
        <f t="shared" si="16"/>
        <v/>
      </c>
      <c r="X92" s="48" t="str">
        <f t="shared" si="17"/>
        <v/>
      </c>
      <c r="Y92" s="49" t="str">
        <f t="shared" si="19"/>
        <v/>
      </c>
      <c r="Z92" s="49" t="str">
        <f>IF(M92="no_cargado",VLOOKUP(B92,NAfiliado_NFarmacia!A:H,8,0),"")</f>
        <v/>
      </c>
      <c r="AA92" s="50"/>
    </row>
    <row r="93" spans="1:27" x14ac:dyDescent="0.55000000000000004">
      <c r="A93" s="34"/>
      <c r="G93" s="47" t="str">
        <f>+IF($B93="","",+IFERROR(+VLOOKUP(B93,padron!$A$2:$E$2,2,0),+IFERROR(VLOOKUP(B93,NAfiliado_NFarmacia!$A:$J,10,0),"Ingresar Nuevo Afiliado")))</f>
        <v/>
      </c>
      <c r="H93" s="48" t="str">
        <f>+IF(B93="","",+IFERROR(+VLOOKUP($C93,materiales!$B$2:$D$101,2,0),"9999"))</f>
        <v/>
      </c>
      <c r="I93" s="49" t="str">
        <f>+IF($B93="","",+IF(OR($F93="Si",$F93=""),IF(ISERROR(VLOOKUP($B93,padron!#REF!,9,0)),+IF(ISERROR(VLOOKUP($B93,NAfiliado_NFarmacia!$A$2:$J$497,5,0)),"Ingresa Farmacia",VLOOKUP($B93,NAfiliado_NFarmacia!$A$2:$J$497,5,0)),VLOOKUP($B93,padron!#REF!,9,0)),+IF(ISERROR(VLOOKUP($B93,NAfiliado_NFarmacia!$A$2:$J$497,5,0)),"Ingresa Farmacia",VLOOKUP($B93,NAfiliado_NFarmacia!$A$2:$J$497,5,0))))</f>
        <v/>
      </c>
      <c r="J93" s="49" t="str">
        <f>+IF($B93="","",+IF(OR($F93="Si",$F93=""),IF(ISERROR(VLOOKUP($B93,padron!#REF!,10,0)),+IF(ISERROR(VLOOKUP($B93,NAfiliado_NFarmacia!$A$2:$J$497,5,0)),"Ingresa Direccion de Farmacia",VLOOKUP($B93,NAfiliado_NFarmacia!$A$2:$J$497,6,0)),VLOOKUP($B93,padron!#REF!,10,0)),+IF(ISERROR(VLOOKUP($B93,NAfiliado_NFarmacia!$A$2:$J$497,6,0)),"Ingresa Direccion de Farmacia",VLOOKUP($B93,NAfiliado_NFarmacia!$A$2:$J$497,6,0))))</f>
        <v/>
      </c>
      <c r="K93" s="49" t="str">
        <f>+IF($B93="","",+IF(OR($F93="Si",$F93=""),IF(ISERROR(VLOOKUP($B93,padron!#REF!,10,0)),+IF(ISERROR(VLOOKUP($B93,NAfiliado_NFarmacia!$A$2:$J$497,5,0)),"Ingresa Localidad de Farmacia",VLOOKUP($B93,NAfiliado_NFarmacia!$A$2:$J$497,7,0)),VLOOKUP($B93,padron!#REF!,11,0)),+IF(ISERROR(VLOOKUP($B93,NAfiliado_NFarmacia!$A$2:$J$497,7,0)),"Ingresa Localidad de Farmacia",VLOOKUP($B93,NAfiliado_NFarmacia!$A$2:$J$497,7,0))))</f>
        <v/>
      </c>
      <c r="L93" s="48" t="str">
        <f>+IF(B93="","",IF(F93="No","84005541",+IFERROR(+VLOOKUP(inicio!B93,padron!$A$2:$H$2,8,0),"84005541")))</f>
        <v/>
      </c>
      <c r="M93" s="48" t="str">
        <f>+IF(B93="","",+IFERROR(+VLOOKUP(B93,padron!A:C,3,0),"no_cargado"))</f>
        <v/>
      </c>
      <c r="N93" s="48" t="str">
        <f>+IF(C93="","",+IFERROR(+VLOOKUP($C93,materiales!$A$2:$D$5000,4,0),"9999"))</f>
        <v/>
      </c>
      <c r="O93" s="48" t="str">
        <f t="shared" si="10"/>
        <v/>
      </c>
      <c r="P93" s="48" t="str">
        <f t="shared" si="11"/>
        <v/>
      </c>
      <c r="Q93" s="48" t="str">
        <f t="shared" si="12"/>
        <v/>
      </c>
      <c r="R93" s="48" t="str">
        <f t="shared" si="13"/>
        <v/>
      </c>
      <c r="S93" s="48" t="str">
        <f t="shared" si="18"/>
        <v/>
      </c>
      <c r="T93" s="48" t="str">
        <f t="shared" ca="1" si="14"/>
        <v/>
      </c>
      <c r="U93" s="48" t="str">
        <f>+IF(M93="","",IFERROR(+VLOOKUP(C93,materiales!$B$2:$E$1000,4,0),"DSZA"))</f>
        <v/>
      </c>
      <c r="V93" s="48" t="str">
        <f t="shared" si="15"/>
        <v/>
      </c>
      <c r="W93" s="48" t="str">
        <f t="shared" si="16"/>
        <v/>
      </c>
      <c r="X93" s="48" t="str">
        <f t="shared" si="17"/>
        <v/>
      </c>
      <c r="Y93" s="49" t="str">
        <f t="shared" si="19"/>
        <v/>
      </c>
      <c r="Z93" s="49" t="str">
        <f>IF(M93="no_cargado",VLOOKUP(B93,NAfiliado_NFarmacia!A:H,8,0),"")</f>
        <v/>
      </c>
      <c r="AA93" s="50"/>
    </row>
    <row r="94" spans="1:27" x14ac:dyDescent="0.55000000000000004">
      <c r="A94" s="34"/>
      <c r="G94" s="47" t="str">
        <f>+IF($B94="","",+IFERROR(+VLOOKUP(B94,padron!$A$2:$E$2,2,0),+IFERROR(VLOOKUP(B94,NAfiliado_NFarmacia!$A:$J,10,0),"Ingresar Nuevo Afiliado")))</f>
        <v/>
      </c>
      <c r="H94" s="48" t="str">
        <f>+IF(B94="","",+IFERROR(+VLOOKUP($C94,materiales!$B$2:$D$101,2,0),"9999"))</f>
        <v/>
      </c>
      <c r="I94" s="49" t="str">
        <f>+IF($B94="","",+IF(OR($F94="Si",$F94=""),IF(ISERROR(VLOOKUP($B94,padron!#REF!,9,0)),+IF(ISERROR(VLOOKUP($B94,NAfiliado_NFarmacia!$A$2:$J$497,5,0)),"Ingresa Farmacia",VLOOKUP($B94,NAfiliado_NFarmacia!$A$2:$J$497,5,0)),VLOOKUP($B94,padron!#REF!,9,0)),+IF(ISERROR(VLOOKUP($B94,NAfiliado_NFarmacia!$A$2:$J$497,5,0)),"Ingresa Farmacia",VLOOKUP($B94,NAfiliado_NFarmacia!$A$2:$J$497,5,0))))</f>
        <v/>
      </c>
      <c r="J94" s="49" t="str">
        <f>+IF($B94="","",+IF(OR($F94="Si",$F94=""),IF(ISERROR(VLOOKUP($B94,padron!#REF!,10,0)),+IF(ISERROR(VLOOKUP($B94,NAfiliado_NFarmacia!$A$2:$J$497,5,0)),"Ingresa Direccion de Farmacia",VLOOKUP($B94,NAfiliado_NFarmacia!$A$2:$J$497,6,0)),VLOOKUP($B94,padron!#REF!,10,0)),+IF(ISERROR(VLOOKUP($B94,NAfiliado_NFarmacia!$A$2:$J$497,6,0)),"Ingresa Direccion de Farmacia",VLOOKUP($B94,NAfiliado_NFarmacia!$A$2:$J$497,6,0))))</f>
        <v/>
      </c>
      <c r="K94" s="49" t="str">
        <f>+IF($B94="","",+IF(OR($F94="Si",$F94=""),IF(ISERROR(VLOOKUP($B94,padron!#REF!,10,0)),+IF(ISERROR(VLOOKUP($B94,NAfiliado_NFarmacia!$A$2:$J$497,5,0)),"Ingresa Localidad de Farmacia",VLOOKUP($B94,NAfiliado_NFarmacia!$A$2:$J$497,7,0)),VLOOKUP($B94,padron!#REF!,11,0)),+IF(ISERROR(VLOOKUP($B94,NAfiliado_NFarmacia!$A$2:$J$497,7,0)),"Ingresa Localidad de Farmacia",VLOOKUP($B94,NAfiliado_NFarmacia!$A$2:$J$497,7,0))))</f>
        <v/>
      </c>
      <c r="L94" s="48" t="str">
        <f>+IF(B94="","",IF(F94="No","84005541",+IFERROR(+VLOOKUP(inicio!B94,padron!$A$2:$H$2,8,0),"84005541")))</f>
        <v/>
      </c>
      <c r="M94" s="48" t="str">
        <f>+IF(B94="","",+IFERROR(+VLOOKUP(B94,padron!A:C,3,0),"no_cargado"))</f>
        <v/>
      </c>
      <c r="N94" s="48" t="str">
        <f>+IF(C94="","",+IFERROR(+VLOOKUP($C94,materiales!$A$2:$D$5000,4,0),"9999"))</f>
        <v/>
      </c>
      <c r="O94" s="48" t="str">
        <f t="shared" si="10"/>
        <v/>
      </c>
      <c r="P94" s="48" t="str">
        <f t="shared" si="11"/>
        <v/>
      </c>
      <c r="Q94" s="48" t="str">
        <f t="shared" si="12"/>
        <v/>
      </c>
      <c r="R94" s="48" t="str">
        <f t="shared" si="13"/>
        <v/>
      </c>
      <c r="S94" s="48" t="str">
        <f t="shared" si="18"/>
        <v/>
      </c>
      <c r="T94" s="48" t="str">
        <f t="shared" ca="1" si="14"/>
        <v/>
      </c>
      <c r="U94" s="48" t="str">
        <f>+IF(M94="","",IFERROR(+VLOOKUP(C94,materiales!$B$2:$E$1000,4,0),"DSZA"))</f>
        <v/>
      </c>
      <c r="V94" s="48" t="str">
        <f t="shared" si="15"/>
        <v/>
      </c>
      <c r="W94" s="48" t="str">
        <f t="shared" si="16"/>
        <v/>
      </c>
      <c r="X94" s="48" t="str">
        <f t="shared" si="17"/>
        <v/>
      </c>
      <c r="Y94" s="49" t="str">
        <f t="shared" si="19"/>
        <v/>
      </c>
      <c r="Z94" s="49" t="str">
        <f>IF(M94="no_cargado",VLOOKUP(B94,NAfiliado_NFarmacia!A:H,8,0),"")</f>
        <v/>
      </c>
      <c r="AA94" s="50"/>
    </row>
    <row r="95" spans="1:27" x14ac:dyDescent="0.55000000000000004">
      <c r="A95" s="34"/>
      <c r="G95" s="47" t="str">
        <f>+IF($B95="","",+IFERROR(+VLOOKUP(B95,padron!$A$2:$E$2,2,0),+IFERROR(VLOOKUP(B95,NAfiliado_NFarmacia!$A:$J,10,0),"Ingresar Nuevo Afiliado")))</f>
        <v/>
      </c>
      <c r="H95" s="48" t="str">
        <f>+IF(B95="","",+IFERROR(+VLOOKUP($C95,materiales!$B$2:$D$101,2,0),"9999"))</f>
        <v/>
      </c>
      <c r="I95" s="49" t="str">
        <f>+IF($B95="","",+IF(OR($F95="Si",$F95=""),IF(ISERROR(VLOOKUP($B95,padron!#REF!,9,0)),+IF(ISERROR(VLOOKUP($B95,NAfiliado_NFarmacia!$A$2:$J$497,5,0)),"Ingresa Farmacia",VLOOKUP($B95,NAfiliado_NFarmacia!$A$2:$J$497,5,0)),VLOOKUP($B95,padron!#REF!,9,0)),+IF(ISERROR(VLOOKUP($B95,NAfiliado_NFarmacia!$A$2:$J$497,5,0)),"Ingresa Farmacia",VLOOKUP($B95,NAfiliado_NFarmacia!$A$2:$J$497,5,0))))</f>
        <v/>
      </c>
      <c r="J95" s="49" t="str">
        <f>+IF($B95="","",+IF(OR($F95="Si",$F95=""),IF(ISERROR(VLOOKUP($B95,padron!#REF!,10,0)),+IF(ISERROR(VLOOKUP($B95,NAfiliado_NFarmacia!$A$2:$J$497,5,0)),"Ingresa Direccion de Farmacia",VLOOKUP($B95,NAfiliado_NFarmacia!$A$2:$J$497,6,0)),VLOOKUP($B95,padron!#REF!,10,0)),+IF(ISERROR(VLOOKUP($B95,NAfiliado_NFarmacia!$A$2:$J$497,6,0)),"Ingresa Direccion de Farmacia",VLOOKUP($B95,NAfiliado_NFarmacia!$A$2:$J$497,6,0))))</f>
        <v/>
      </c>
      <c r="K95" s="49" t="str">
        <f>+IF($B95="","",+IF(OR($F95="Si",$F95=""),IF(ISERROR(VLOOKUP($B95,padron!#REF!,10,0)),+IF(ISERROR(VLOOKUP($B95,NAfiliado_NFarmacia!$A$2:$J$497,5,0)),"Ingresa Localidad de Farmacia",VLOOKUP($B95,NAfiliado_NFarmacia!$A$2:$J$497,7,0)),VLOOKUP($B95,padron!#REF!,11,0)),+IF(ISERROR(VLOOKUP($B95,NAfiliado_NFarmacia!$A$2:$J$497,7,0)),"Ingresa Localidad de Farmacia",VLOOKUP($B95,NAfiliado_NFarmacia!$A$2:$J$497,7,0))))</f>
        <v/>
      </c>
      <c r="L95" s="48" t="str">
        <f>+IF(B95="","",IF(F95="No","84005541",+IFERROR(+VLOOKUP(inicio!B95,padron!$A$2:$H$2,8,0),"84005541")))</f>
        <v/>
      </c>
      <c r="M95" s="48" t="str">
        <f>+IF(B95="","",+IFERROR(+VLOOKUP(B95,padron!A:C,3,0),"no_cargado"))</f>
        <v/>
      </c>
      <c r="N95" s="48" t="str">
        <f>+IF(C95="","",+IFERROR(+VLOOKUP($C95,materiales!$A$2:$D$5000,4,0),"9999"))</f>
        <v/>
      </c>
      <c r="O95" s="48" t="str">
        <f t="shared" si="10"/>
        <v/>
      </c>
      <c r="P95" s="48" t="str">
        <f t="shared" si="11"/>
        <v/>
      </c>
      <c r="Q95" s="48" t="str">
        <f t="shared" si="12"/>
        <v/>
      </c>
      <c r="R95" s="48" t="str">
        <f t="shared" si="13"/>
        <v/>
      </c>
      <c r="S95" s="48" t="str">
        <f t="shared" si="18"/>
        <v/>
      </c>
      <c r="T95" s="48" t="str">
        <f t="shared" ca="1" si="14"/>
        <v/>
      </c>
      <c r="U95" s="48" t="str">
        <f>+IF(M95="","",IFERROR(+VLOOKUP(C95,materiales!$B$2:$E$1000,4,0),"DSZA"))</f>
        <v/>
      </c>
      <c r="V95" s="48" t="str">
        <f t="shared" si="15"/>
        <v/>
      </c>
      <c r="W95" s="48" t="str">
        <f t="shared" si="16"/>
        <v/>
      </c>
      <c r="X95" s="48" t="str">
        <f t="shared" si="17"/>
        <v/>
      </c>
      <c r="Y95" s="49" t="str">
        <f t="shared" si="19"/>
        <v/>
      </c>
      <c r="Z95" s="49" t="str">
        <f>IF(M95="no_cargado",VLOOKUP(B95,NAfiliado_NFarmacia!A:H,8,0),"")</f>
        <v/>
      </c>
      <c r="AA95" s="50"/>
    </row>
    <row r="96" spans="1:27" x14ac:dyDescent="0.55000000000000004">
      <c r="A96" s="34"/>
      <c r="G96" s="47" t="str">
        <f>+IF($B96="","",+IFERROR(+VLOOKUP(B96,padron!$A$2:$E$2,2,0),+IFERROR(VLOOKUP(B96,NAfiliado_NFarmacia!$A:$J,10,0),"Ingresar Nuevo Afiliado")))</f>
        <v/>
      </c>
      <c r="H96" s="48" t="str">
        <f>+IF(B96="","",+IFERROR(+VLOOKUP($C96,materiales!$B$2:$D$101,2,0),"9999"))</f>
        <v/>
      </c>
      <c r="I96" s="49" t="str">
        <f>+IF($B96="","",+IF(OR($F96="Si",$F96=""),IF(ISERROR(VLOOKUP($B96,padron!#REF!,9,0)),+IF(ISERROR(VLOOKUP($B96,NAfiliado_NFarmacia!$A$2:$J$497,5,0)),"Ingresa Farmacia",VLOOKUP($B96,NAfiliado_NFarmacia!$A$2:$J$497,5,0)),VLOOKUP($B96,padron!#REF!,9,0)),+IF(ISERROR(VLOOKUP($B96,NAfiliado_NFarmacia!$A$2:$J$497,5,0)),"Ingresa Farmacia",VLOOKUP($B96,NAfiliado_NFarmacia!$A$2:$J$497,5,0))))</f>
        <v/>
      </c>
      <c r="J96" s="49" t="str">
        <f>+IF($B96="","",+IF(OR($F96="Si",$F96=""),IF(ISERROR(VLOOKUP($B96,padron!#REF!,10,0)),+IF(ISERROR(VLOOKUP($B96,NAfiliado_NFarmacia!$A$2:$J$497,5,0)),"Ingresa Direccion de Farmacia",VLOOKUP($B96,NAfiliado_NFarmacia!$A$2:$J$497,6,0)),VLOOKUP($B96,padron!#REF!,10,0)),+IF(ISERROR(VLOOKUP($B96,NAfiliado_NFarmacia!$A$2:$J$497,6,0)),"Ingresa Direccion de Farmacia",VLOOKUP($B96,NAfiliado_NFarmacia!$A$2:$J$497,6,0))))</f>
        <v/>
      </c>
      <c r="K96" s="49" t="str">
        <f>+IF($B96="","",+IF(OR($F96="Si",$F96=""),IF(ISERROR(VLOOKUP($B96,padron!#REF!,10,0)),+IF(ISERROR(VLOOKUP($B96,NAfiliado_NFarmacia!$A$2:$J$497,5,0)),"Ingresa Localidad de Farmacia",VLOOKUP($B96,NAfiliado_NFarmacia!$A$2:$J$497,7,0)),VLOOKUP($B96,padron!#REF!,11,0)),+IF(ISERROR(VLOOKUP($B96,NAfiliado_NFarmacia!$A$2:$J$497,7,0)),"Ingresa Localidad de Farmacia",VLOOKUP($B96,NAfiliado_NFarmacia!$A$2:$J$497,7,0))))</f>
        <v/>
      </c>
      <c r="L96" s="48" t="str">
        <f>+IF(B96="","",IF(F96="No","84005541",+IFERROR(+VLOOKUP(inicio!B96,padron!$A$2:$H$2,8,0),"84005541")))</f>
        <v/>
      </c>
      <c r="M96" s="48" t="str">
        <f>+IF(B96="","",+IFERROR(+VLOOKUP(B96,padron!A:C,3,0),"no_cargado"))</f>
        <v/>
      </c>
      <c r="N96" s="48" t="str">
        <f>+IF(C96="","",+IFERROR(+VLOOKUP($C96,materiales!$A$2:$D$5000,4,0),"9999"))</f>
        <v/>
      </c>
      <c r="O96" s="48" t="str">
        <f t="shared" si="10"/>
        <v/>
      </c>
      <c r="P96" s="48" t="str">
        <f t="shared" si="11"/>
        <v/>
      </c>
      <c r="Q96" s="48" t="str">
        <f t="shared" si="12"/>
        <v/>
      </c>
      <c r="R96" s="48" t="str">
        <f t="shared" si="13"/>
        <v/>
      </c>
      <c r="S96" s="48" t="str">
        <f t="shared" si="18"/>
        <v/>
      </c>
      <c r="T96" s="48" t="str">
        <f t="shared" ca="1" si="14"/>
        <v/>
      </c>
      <c r="U96" s="48" t="str">
        <f>+IF(M96="","",IFERROR(+VLOOKUP(C96,materiales!$B$2:$E$1000,4,0),"DSZA"))</f>
        <v/>
      </c>
      <c r="V96" s="48" t="str">
        <f t="shared" si="15"/>
        <v/>
      </c>
      <c r="W96" s="48" t="str">
        <f t="shared" si="16"/>
        <v/>
      </c>
      <c r="X96" s="48" t="str">
        <f t="shared" si="17"/>
        <v/>
      </c>
      <c r="Y96" s="49" t="str">
        <f t="shared" si="19"/>
        <v/>
      </c>
      <c r="Z96" s="49" t="str">
        <f>IF(M96="no_cargado",VLOOKUP(B96,NAfiliado_NFarmacia!A:H,8,0),"")</f>
        <v/>
      </c>
      <c r="AA96" s="50"/>
    </row>
    <row r="97" spans="1:27" x14ac:dyDescent="0.55000000000000004">
      <c r="A97" s="34"/>
      <c r="G97" s="47" t="str">
        <f>+IF($B97="","",+IFERROR(+VLOOKUP(B97,padron!$A$2:$E$2,2,0),+IFERROR(VLOOKUP(B97,NAfiliado_NFarmacia!$A:$J,10,0),"Ingresar Nuevo Afiliado")))</f>
        <v/>
      </c>
      <c r="H97" s="48" t="str">
        <f>+IF(B97="","",+IFERROR(+VLOOKUP($C97,materiales!$B$2:$D$101,2,0),"9999"))</f>
        <v/>
      </c>
      <c r="I97" s="49" t="str">
        <f>+IF($B97="","",+IF(OR($F97="Si",$F97=""),IF(ISERROR(VLOOKUP($B97,padron!#REF!,9,0)),+IF(ISERROR(VLOOKUP($B97,NAfiliado_NFarmacia!$A$2:$J$497,5,0)),"Ingresa Farmacia",VLOOKUP($B97,NAfiliado_NFarmacia!$A$2:$J$497,5,0)),VLOOKUP($B97,padron!#REF!,9,0)),+IF(ISERROR(VLOOKUP($B97,NAfiliado_NFarmacia!$A$2:$J$497,5,0)),"Ingresa Farmacia",VLOOKUP($B97,NAfiliado_NFarmacia!$A$2:$J$497,5,0))))</f>
        <v/>
      </c>
      <c r="J97" s="49" t="str">
        <f>+IF($B97="","",+IF(OR($F97="Si",$F97=""),IF(ISERROR(VLOOKUP($B97,padron!#REF!,10,0)),+IF(ISERROR(VLOOKUP($B97,NAfiliado_NFarmacia!$A$2:$J$497,5,0)),"Ingresa Direccion de Farmacia",VLOOKUP($B97,NAfiliado_NFarmacia!$A$2:$J$497,6,0)),VLOOKUP($B97,padron!#REF!,10,0)),+IF(ISERROR(VLOOKUP($B97,NAfiliado_NFarmacia!$A$2:$J$497,6,0)),"Ingresa Direccion de Farmacia",VLOOKUP($B97,NAfiliado_NFarmacia!$A$2:$J$497,6,0))))</f>
        <v/>
      </c>
      <c r="K97" s="49" t="str">
        <f>+IF($B97="","",+IF(OR($F97="Si",$F97=""),IF(ISERROR(VLOOKUP($B97,padron!#REF!,10,0)),+IF(ISERROR(VLOOKUP($B97,NAfiliado_NFarmacia!$A$2:$J$497,5,0)),"Ingresa Localidad de Farmacia",VLOOKUP($B97,NAfiliado_NFarmacia!$A$2:$J$497,7,0)),VLOOKUP($B97,padron!#REF!,11,0)),+IF(ISERROR(VLOOKUP($B97,NAfiliado_NFarmacia!$A$2:$J$497,7,0)),"Ingresa Localidad de Farmacia",VLOOKUP($B97,NAfiliado_NFarmacia!$A$2:$J$497,7,0))))</f>
        <v/>
      </c>
      <c r="L97" s="48" t="str">
        <f>+IF(B97="","",IF(F97="No","84005541",+IFERROR(+VLOOKUP(inicio!B97,padron!$A$2:$H$2,8,0),"84005541")))</f>
        <v/>
      </c>
      <c r="M97" s="48" t="str">
        <f>+IF(B97="","",+IFERROR(+VLOOKUP(B97,padron!A:C,3,0),"no_cargado"))</f>
        <v/>
      </c>
      <c r="N97" s="48" t="str">
        <f>+IF(C97="","",+IFERROR(+VLOOKUP($C97,materiales!$A$2:$D$5000,4,0),"9999"))</f>
        <v/>
      </c>
      <c r="O97" s="48" t="str">
        <f t="shared" si="10"/>
        <v/>
      </c>
      <c r="P97" s="48" t="str">
        <f t="shared" si="11"/>
        <v/>
      </c>
      <c r="Q97" s="48" t="str">
        <f t="shared" si="12"/>
        <v/>
      </c>
      <c r="R97" s="48" t="str">
        <f t="shared" si="13"/>
        <v/>
      </c>
      <c r="S97" s="48" t="str">
        <f t="shared" si="18"/>
        <v/>
      </c>
      <c r="T97" s="48" t="str">
        <f t="shared" ca="1" si="14"/>
        <v/>
      </c>
      <c r="U97" s="48" t="str">
        <f>+IF(M97="","",IFERROR(+VLOOKUP(C97,materiales!$B$2:$E$1000,4,0),"DSZA"))</f>
        <v/>
      </c>
      <c r="V97" s="48" t="str">
        <f t="shared" si="15"/>
        <v/>
      </c>
      <c r="W97" s="48" t="str">
        <f t="shared" si="16"/>
        <v/>
      </c>
      <c r="X97" s="48" t="str">
        <f t="shared" si="17"/>
        <v/>
      </c>
      <c r="Y97" s="49" t="str">
        <f t="shared" si="19"/>
        <v/>
      </c>
      <c r="Z97" s="49" t="str">
        <f>IF(M97="no_cargado",VLOOKUP(B97,NAfiliado_NFarmacia!A:H,8,0),"")</f>
        <v/>
      </c>
      <c r="AA97" s="50"/>
    </row>
    <row r="98" spans="1:27" x14ac:dyDescent="0.55000000000000004">
      <c r="A98" s="34"/>
      <c r="G98" s="47" t="str">
        <f>+IF($B98="","",+IFERROR(+VLOOKUP(B98,padron!$A$2:$E$2,2,0),+IFERROR(VLOOKUP(B98,NAfiliado_NFarmacia!$A:$J,10,0),"Ingresar Nuevo Afiliado")))</f>
        <v/>
      </c>
      <c r="H98" s="48" t="str">
        <f>+IF(B98="","",+IFERROR(+VLOOKUP($C98,materiales!$B$2:$D$101,2,0),"9999"))</f>
        <v/>
      </c>
      <c r="I98" s="49" t="str">
        <f>+IF($B98="","",+IF(OR($F98="Si",$F98=""),IF(ISERROR(VLOOKUP($B98,padron!#REF!,9,0)),+IF(ISERROR(VLOOKUP($B98,NAfiliado_NFarmacia!$A$2:$J$497,5,0)),"Ingresa Farmacia",VLOOKUP($B98,NAfiliado_NFarmacia!$A$2:$J$497,5,0)),VLOOKUP($B98,padron!#REF!,9,0)),+IF(ISERROR(VLOOKUP($B98,NAfiliado_NFarmacia!$A$2:$J$497,5,0)),"Ingresa Farmacia",VLOOKUP($B98,NAfiliado_NFarmacia!$A$2:$J$497,5,0))))</f>
        <v/>
      </c>
      <c r="J98" s="49" t="str">
        <f>+IF($B98="","",+IF(OR($F98="Si",$F98=""),IF(ISERROR(VLOOKUP($B98,padron!#REF!,10,0)),+IF(ISERROR(VLOOKUP($B98,NAfiliado_NFarmacia!$A$2:$J$497,5,0)),"Ingresa Direccion de Farmacia",VLOOKUP($B98,NAfiliado_NFarmacia!$A$2:$J$497,6,0)),VLOOKUP($B98,padron!#REF!,10,0)),+IF(ISERROR(VLOOKUP($B98,NAfiliado_NFarmacia!$A$2:$J$497,6,0)),"Ingresa Direccion de Farmacia",VLOOKUP($B98,NAfiliado_NFarmacia!$A$2:$J$497,6,0))))</f>
        <v/>
      </c>
      <c r="K98" s="49" t="str">
        <f>+IF($B98="","",+IF(OR($F98="Si",$F98=""),IF(ISERROR(VLOOKUP($B98,padron!#REF!,10,0)),+IF(ISERROR(VLOOKUP($B98,NAfiliado_NFarmacia!$A$2:$J$497,5,0)),"Ingresa Localidad de Farmacia",VLOOKUP($B98,NAfiliado_NFarmacia!$A$2:$J$497,7,0)),VLOOKUP($B98,padron!#REF!,11,0)),+IF(ISERROR(VLOOKUP($B98,NAfiliado_NFarmacia!$A$2:$J$497,7,0)),"Ingresa Localidad de Farmacia",VLOOKUP($B98,NAfiliado_NFarmacia!$A$2:$J$497,7,0))))</f>
        <v/>
      </c>
      <c r="L98" s="48" t="str">
        <f>+IF(B98="","",IF(F98="No","84005541",+IFERROR(+VLOOKUP(inicio!B98,padron!$A$2:$H$2,8,0),"84005541")))</f>
        <v/>
      </c>
      <c r="M98" s="48" t="str">
        <f>+IF(B98="","",+IFERROR(+VLOOKUP(B98,padron!A:C,3,0),"no_cargado"))</f>
        <v/>
      </c>
      <c r="N98" s="48" t="str">
        <f>+IF(C98="","",+IFERROR(+VLOOKUP($C98,materiales!$A$2:$D$5000,4,0),"9999"))</f>
        <v/>
      </c>
      <c r="O98" s="48" t="str">
        <f t="shared" si="10"/>
        <v/>
      </c>
      <c r="P98" s="48" t="str">
        <f t="shared" si="11"/>
        <v/>
      </c>
      <c r="Q98" s="48" t="str">
        <f t="shared" si="12"/>
        <v/>
      </c>
      <c r="R98" s="48" t="str">
        <f t="shared" si="13"/>
        <v/>
      </c>
      <c r="S98" s="48" t="str">
        <f t="shared" si="18"/>
        <v/>
      </c>
      <c r="T98" s="48" t="str">
        <f t="shared" ca="1" si="14"/>
        <v/>
      </c>
      <c r="U98" s="48" t="str">
        <f>+IF(M98="","",IFERROR(+VLOOKUP(C98,materiales!$B$2:$E$1000,4,0),"DSZA"))</f>
        <v/>
      </c>
      <c r="V98" s="48" t="str">
        <f t="shared" si="15"/>
        <v/>
      </c>
      <c r="W98" s="48" t="str">
        <f t="shared" si="16"/>
        <v/>
      </c>
      <c r="X98" s="48" t="str">
        <f t="shared" si="17"/>
        <v/>
      </c>
      <c r="Y98" s="49" t="str">
        <f t="shared" si="19"/>
        <v/>
      </c>
      <c r="Z98" s="49" t="str">
        <f>IF(M98="no_cargado",VLOOKUP(B98,NAfiliado_NFarmacia!A:H,8,0),"")</f>
        <v/>
      </c>
      <c r="AA98" s="50"/>
    </row>
    <row r="99" spans="1:27" x14ac:dyDescent="0.55000000000000004">
      <c r="A99" s="34"/>
      <c r="G99" s="47" t="str">
        <f>+IF($B99="","",+IFERROR(+VLOOKUP(B99,padron!$A$2:$E$2,2,0),+IFERROR(VLOOKUP(B99,NAfiliado_NFarmacia!$A:$J,10,0),"Ingresar Nuevo Afiliado")))</f>
        <v/>
      </c>
      <c r="H99" s="48" t="str">
        <f>+IF(B99="","",+IFERROR(+VLOOKUP($C99,materiales!$B$2:$D$101,2,0),"9999"))</f>
        <v/>
      </c>
      <c r="I99" s="49" t="str">
        <f>+IF($B99="","",+IF(OR($F99="Si",$F99=""),IF(ISERROR(VLOOKUP($B99,padron!#REF!,9,0)),+IF(ISERROR(VLOOKUP($B99,NAfiliado_NFarmacia!$A$2:$J$497,5,0)),"Ingresa Farmacia",VLOOKUP($B99,NAfiliado_NFarmacia!$A$2:$J$497,5,0)),VLOOKUP($B99,padron!#REF!,9,0)),+IF(ISERROR(VLOOKUP($B99,NAfiliado_NFarmacia!$A$2:$J$497,5,0)),"Ingresa Farmacia",VLOOKUP($B99,NAfiliado_NFarmacia!$A$2:$J$497,5,0))))</f>
        <v/>
      </c>
      <c r="J99" s="49" t="str">
        <f>+IF($B99="","",+IF(OR($F99="Si",$F99=""),IF(ISERROR(VLOOKUP($B99,padron!#REF!,10,0)),+IF(ISERROR(VLOOKUP($B99,NAfiliado_NFarmacia!$A$2:$J$497,5,0)),"Ingresa Direccion de Farmacia",VLOOKUP($B99,NAfiliado_NFarmacia!$A$2:$J$497,6,0)),VLOOKUP($B99,padron!#REF!,10,0)),+IF(ISERROR(VLOOKUP($B99,NAfiliado_NFarmacia!$A$2:$J$497,6,0)),"Ingresa Direccion de Farmacia",VLOOKUP($B99,NAfiliado_NFarmacia!$A$2:$J$497,6,0))))</f>
        <v/>
      </c>
      <c r="K99" s="49" t="str">
        <f>+IF($B99="","",+IF(OR($F99="Si",$F99=""),IF(ISERROR(VLOOKUP($B99,padron!#REF!,10,0)),+IF(ISERROR(VLOOKUP($B99,NAfiliado_NFarmacia!$A$2:$J$497,5,0)),"Ingresa Localidad de Farmacia",VLOOKUP($B99,NAfiliado_NFarmacia!$A$2:$J$497,7,0)),VLOOKUP($B99,padron!#REF!,11,0)),+IF(ISERROR(VLOOKUP($B99,NAfiliado_NFarmacia!$A$2:$J$497,7,0)),"Ingresa Localidad de Farmacia",VLOOKUP($B99,NAfiliado_NFarmacia!$A$2:$J$497,7,0))))</f>
        <v/>
      </c>
      <c r="L99" s="48" t="str">
        <f>+IF(B99="","",IF(F99="No","84005541",+IFERROR(+VLOOKUP(inicio!B99,padron!$A$2:$H$2,8,0),"84005541")))</f>
        <v/>
      </c>
      <c r="M99" s="48" t="str">
        <f>+IF(B99="","",+IFERROR(+VLOOKUP(B99,padron!A:C,3,0),"no_cargado"))</f>
        <v/>
      </c>
      <c r="N99" s="48" t="str">
        <f>+IF(C99="","",+IFERROR(+VLOOKUP($C99,materiales!$A$2:$D$5000,4,0),"9999"))</f>
        <v/>
      </c>
      <c r="O99" s="48" t="str">
        <f t="shared" si="10"/>
        <v/>
      </c>
      <c r="P99" s="48" t="str">
        <f t="shared" si="11"/>
        <v/>
      </c>
      <c r="Q99" s="48" t="str">
        <f t="shared" si="12"/>
        <v/>
      </c>
      <c r="R99" s="48" t="str">
        <f t="shared" si="13"/>
        <v/>
      </c>
      <c r="S99" s="48" t="str">
        <f t="shared" si="18"/>
        <v/>
      </c>
      <c r="T99" s="48" t="str">
        <f t="shared" ca="1" si="14"/>
        <v/>
      </c>
      <c r="U99" s="48" t="str">
        <f>+IF(M99="","",IFERROR(+VLOOKUP(C99,materiales!$B$2:$E$1000,4,0),"DSZA"))</f>
        <v/>
      </c>
      <c r="V99" s="48" t="str">
        <f t="shared" si="15"/>
        <v/>
      </c>
      <c r="W99" s="48" t="str">
        <f t="shared" si="16"/>
        <v/>
      </c>
      <c r="X99" s="48" t="str">
        <f t="shared" si="17"/>
        <v/>
      </c>
      <c r="Y99" s="49" t="str">
        <f t="shared" si="19"/>
        <v/>
      </c>
      <c r="Z99" s="49" t="str">
        <f>IF(M99="no_cargado",VLOOKUP(B99,NAfiliado_NFarmacia!A:H,8,0),"")</f>
        <v/>
      </c>
      <c r="AA99" s="50"/>
    </row>
    <row r="100" spans="1:27" x14ac:dyDescent="0.55000000000000004">
      <c r="A100" s="34"/>
      <c r="G100" s="47" t="str">
        <f>+IF($B100="","",+IFERROR(+VLOOKUP(B100,padron!$A$2:$E$2,2,0),+IFERROR(VLOOKUP(B100,NAfiliado_NFarmacia!$A:$J,10,0),"Ingresar Nuevo Afiliado")))</f>
        <v/>
      </c>
      <c r="H100" s="48" t="str">
        <f>+IF(B100="","",+IFERROR(+VLOOKUP($C100,materiales!$B$2:$D$101,2,0),"9999"))</f>
        <v/>
      </c>
      <c r="I100" s="49" t="str">
        <f>+IF($B100="","",+IF(OR($F100="Si",$F100=""),IF(ISERROR(VLOOKUP($B100,padron!#REF!,9,0)),+IF(ISERROR(VLOOKUP($B100,NAfiliado_NFarmacia!$A$2:$J$497,5,0)),"Ingresa Farmacia",VLOOKUP($B100,NAfiliado_NFarmacia!$A$2:$J$497,5,0)),VLOOKUP($B100,padron!#REF!,9,0)),+IF(ISERROR(VLOOKUP($B100,NAfiliado_NFarmacia!$A$2:$J$497,5,0)),"Ingresa Farmacia",VLOOKUP($B100,NAfiliado_NFarmacia!$A$2:$J$497,5,0))))</f>
        <v/>
      </c>
      <c r="J100" s="49" t="str">
        <f>+IF($B100="","",+IF(OR($F100="Si",$F100=""),IF(ISERROR(VLOOKUP($B100,padron!#REF!,10,0)),+IF(ISERROR(VLOOKUP($B100,NAfiliado_NFarmacia!$A$2:$J$497,5,0)),"Ingresa Direccion de Farmacia",VLOOKUP($B100,NAfiliado_NFarmacia!$A$2:$J$497,6,0)),VLOOKUP($B100,padron!#REF!,10,0)),+IF(ISERROR(VLOOKUP($B100,NAfiliado_NFarmacia!$A$2:$J$497,6,0)),"Ingresa Direccion de Farmacia",VLOOKUP($B100,NAfiliado_NFarmacia!$A$2:$J$497,6,0))))</f>
        <v/>
      </c>
      <c r="K100" s="49" t="str">
        <f>+IF($B100="","",+IF(OR($F100="Si",$F100=""),IF(ISERROR(VLOOKUP($B100,padron!#REF!,10,0)),+IF(ISERROR(VLOOKUP($B100,NAfiliado_NFarmacia!$A$2:$J$497,5,0)),"Ingresa Localidad de Farmacia",VLOOKUP($B100,NAfiliado_NFarmacia!$A$2:$J$497,7,0)),VLOOKUP($B100,padron!#REF!,11,0)),+IF(ISERROR(VLOOKUP($B100,NAfiliado_NFarmacia!$A$2:$J$497,7,0)),"Ingresa Localidad de Farmacia",VLOOKUP($B100,NAfiliado_NFarmacia!$A$2:$J$497,7,0))))</f>
        <v/>
      </c>
      <c r="L100" s="48" t="str">
        <f>+IF(B100="","",IF(F100="No","84005541",+IFERROR(+VLOOKUP(inicio!B100,padron!$A$2:$H$2,8,0),"84005541")))</f>
        <v/>
      </c>
      <c r="M100" s="48" t="str">
        <f>+IF(B100="","",+IFERROR(+VLOOKUP(B100,padron!A:C,3,0),"no_cargado"))</f>
        <v/>
      </c>
      <c r="N100" s="48" t="str">
        <f>+IF(C100="","",+IFERROR(+VLOOKUP($C100,materiales!$A$2:$D$5000,4,0),"9999"))</f>
        <v/>
      </c>
      <c r="O100" s="48" t="str">
        <f t="shared" si="10"/>
        <v/>
      </c>
      <c r="P100" s="48" t="str">
        <f t="shared" si="11"/>
        <v/>
      </c>
      <c r="Q100" s="48" t="str">
        <f t="shared" si="12"/>
        <v/>
      </c>
      <c r="R100" s="48" t="str">
        <f t="shared" si="13"/>
        <v/>
      </c>
      <c r="S100" s="48" t="str">
        <f t="shared" si="18"/>
        <v/>
      </c>
      <c r="T100" s="48" t="str">
        <f t="shared" ca="1" si="14"/>
        <v/>
      </c>
      <c r="U100" s="48" t="str">
        <f>+IF(M100="","",IFERROR(+VLOOKUP(C100,materiales!$B$2:$E$1000,4,0),"DSZA"))</f>
        <v/>
      </c>
      <c r="V100" s="48" t="str">
        <f t="shared" si="15"/>
        <v/>
      </c>
      <c r="W100" s="48" t="str">
        <f t="shared" si="16"/>
        <v/>
      </c>
      <c r="X100" s="48" t="str">
        <f t="shared" si="17"/>
        <v/>
      </c>
      <c r="Y100" s="49" t="str">
        <f t="shared" si="19"/>
        <v/>
      </c>
      <c r="Z100" s="49" t="str">
        <f>IF(M100="no_cargado",VLOOKUP(B100,NAfiliado_NFarmacia!A:H,8,0),"")</f>
        <v/>
      </c>
      <c r="AA100" s="50"/>
    </row>
    <row r="101" spans="1:27" x14ac:dyDescent="0.55000000000000004">
      <c r="A101" s="34"/>
      <c r="G101" s="47" t="str">
        <f>+IF($B101="","",+IFERROR(+VLOOKUP(B101,padron!$A$2:$E$2,2,0),+IFERROR(VLOOKUP(B101,NAfiliado_NFarmacia!$A:$J,10,0),"Ingresar Nuevo Afiliado")))</f>
        <v/>
      </c>
      <c r="H101" s="48" t="str">
        <f>+IF(B101="","",+IFERROR(+VLOOKUP($C101,materiales!$B$2:$D$101,2,0),"9999"))</f>
        <v/>
      </c>
      <c r="I101" s="49" t="str">
        <f>+IF($B101="","",+IF(OR($F101="Si",$F101=""),IF(ISERROR(VLOOKUP($B101,padron!#REF!,9,0)),+IF(ISERROR(VLOOKUP($B101,NAfiliado_NFarmacia!$A$2:$J$497,5,0)),"Ingresa Farmacia",VLOOKUP($B101,NAfiliado_NFarmacia!$A$2:$J$497,5,0)),VLOOKUP($B101,padron!#REF!,9,0)),+IF(ISERROR(VLOOKUP($B101,NAfiliado_NFarmacia!$A$2:$J$497,5,0)),"Ingresa Farmacia",VLOOKUP($B101,NAfiliado_NFarmacia!$A$2:$J$497,5,0))))</f>
        <v/>
      </c>
      <c r="J101" s="49" t="str">
        <f>+IF($B101="","",+IF(OR($F101="Si",$F101=""),IF(ISERROR(VLOOKUP($B101,padron!#REF!,10,0)),+IF(ISERROR(VLOOKUP($B101,NAfiliado_NFarmacia!$A$2:$J$497,5,0)),"Ingresa Direccion de Farmacia",VLOOKUP($B101,NAfiliado_NFarmacia!$A$2:$J$497,6,0)),VLOOKUP($B101,padron!#REF!,10,0)),+IF(ISERROR(VLOOKUP($B101,NAfiliado_NFarmacia!$A$2:$J$497,6,0)),"Ingresa Direccion de Farmacia",VLOOKUP($B101,NAfiliado_NFarmacia!$A$2:$J$497,6,0))))</f>
        <v/>
      </c>
      <c r="K101" s="49" t="str">
        <f>+IF($B101="","",+IF(OR($F101="Si",$F101=""),IF(ISERROR(VLOOKUP($B101,padron!#REF!,10,0)),+IF(ISERROR(VLOOKUP($B101,NAfiliado_NFarmacia!$A$2:$J$497,5,0)),"Ingresa Localidad de Farmacia",VLOOKUP($B101,NAfiliado_NFarmacia!$A$2:$J$497,7,0)),VLOOKUP($B101,padron!#REF!,11,0)),+IF(ISERROR(VLOOKUP($B101,NAfiliado_NFarmacia!$A$2:$J$497,7,0)),"Ingresa Localidad de Farmacia",VLOOKUP($B101,NAfiliado_NFarmacia!$A$2:$J$497,7,0))))</f>
        <v/>
      </c>
      <c r="L101" s="48" t="str">
        <f>+IF(B101="","",IF(F101="No","84005541",+IFERROR(+VLOOKUP(inicio!B101,padron!$A$2:$H$2,8,0),"84005541")))</f>
        <v/>
      </c>
      <c r="M101" s="48" t="str">
        <f>+IF(B101="","",+IFERROR(+VLOOKUP(B101,padron!A:C,3,0),"no_cargado"))</f>
        <v/>
      </c>
      <c r="N101" s="48" t="str">
        <f>+IF(C101="","",+IFERROR(+VLOOKUP($C101,materiales!$A$2:$D$5000,4,0),"9999"))</f>
        <v/>
      </c>
      <c r="O101" s="48" t="str">
        <f t="shared" si="10"/>
        <v/>
      </c>
      <c r="P101" s="48" t="str">
        <f t="shared" si="11"/>
        <v/>
      </c>
      <c r="Q101" s="48" t="str">
        <f t="shared" si="12"/>
        <v/>
      </c>
      <c r="R101" s="48" t="str">
        <f t="shared" si="13"/>
        <v/>
      </c>
      <c r="S101" s="48" t="str">
        <f t="shared" si="18"/>
        <v/>
      </c>
      <c r="T101" s="48" t="str">
        <f t="shared" ca="1" si="14"/>
        <v/>
      </c>
      <c r="U101" s="48" t="str">
        <f>+IF(M101="","",IFERROR(+VLOOKUP(C101,materiales!$B$2:$E$1000,4,0),"DSZA"))</f>
        <v/>
      </c>
      <c r="V101" s="48" t="str">
        <f t="shared" si="15"/>
        <v/>
      </c>
      <c r="W101" s="48" t="str">
        <f t="shared" si="16"/>
        <v/>
      </c>
      <c r="X101" s="48" t="str">
        <f t="shared" si="17"/>
        <v/>
      </c>
      <c r="Y101" s="49" t="str">
        <f t="shared" si="19"/>
        <v/>
      </c>
      <c r="Z101" s="49" t="str">
        <f>IF(M101="no_cargado",VLOOKUP(B101,NAfiliado_NFarmacia!A:H,8,0),"")</f>
        <v/>
      </c>
      <c r="AA101" s="50"/>
    </row>
    <row r="102" spans="1:27" x14ac:dyDescent="0.55000000000000004">
      <c r="A102" s="34"/>
      <c r="G102" s="47" t="str">
        <f>+IF($B102="","",+IFERROR(+VLOOKUP(B102,padron!$A$2:$E$2,2,0),+IFERROR(VLOOKUP(B102,NAfiliado_NFarmacia!$A:$J,10,0),"Ingresar Nuevo Afiliado")))</f>
        <v/>
      </c>
      <c r="H102" s="48" t="str">
        <f>+IF(B102="","",+IFERROR(+VLOOKUP($C102,materiales!$B$2:$D$101,2,0),"9999"))</f>
        <v/>
      </c>
      <c r="I102" s="49" t="str">
        <f>+IF($B102="","",+IF(OR($F102="Si",$F102=""),IF(ISERROR(VLOOKUP($B102,padron!#REF!,9,0)),+IF(ISERROR(VLOOKUP($B102,NAfiliado_NFarmacia!$A$2:$J$497,5,0)),"Ingresa Farmacia",VLOOKUP($B102,NAfiliado_NFarmacia!$A$2:$J$497,5,0)),VLOOKUP($B102,padron!#REF!,9,0)),+IF(ISERROR(VLOOKUP($B102,NAfiliado_NFarmacia!$A$2:$J$497,5,0)),"Ingresa Farmacia",VLOOKUP($B102,NAfiliado_NFarmacia!$A$2:$J$497,5,0))))</f>
        <v/>
      </c>
      <c r="J102" s="49" t="str">
        <f>+IF($B102="","",+IF(OR($F102="Si",$F102=""),IF(ISERROR(VLOOKUP($B102,padron!#REF!,10,0)),+IF(ISERROR(VLOOKUP($B102,NAfiliado_NFarmacia!$A$2:$J$497,5,0)),"Ingresa Direccion de Farmacia",VLOOKUP($B102,NAfiliado_NFarmacia!$A$2:$J$497,6,0)),VLOOKUP($B102,padron!#REF!,10,0)),+IF(ISERROR(VLOOKUP($B102,NAfiliado_NFarmacia!$A$2:$J$497,6,0)),"Ingresa Direccion de Farmacia",VLOOKUP($B102,NAfiliado_NFarmacia!$A$2:$J$497,6,0))))</f>
        <v/>
      </c>
      <c r="K102" s="49" t="str">
        <f>+IF($B102="","",+IF(OR($F102="Si",$F102=""),IF(ISERROR(VLOOKUP($B102,padron!#REF!,10,0)),+IF(ISERROR(VLOOKUP($B102,NAfiliado_NFarmacia!$A$2:$J$497,5,0)),"Ingresa Localidad de Farmacia",VLOOKUP($B102,NAfiliado_NFarmacia!$A$2:$J$497,7,0)),VLOOKUP($B102,padron!#REF!,11,0)),+IF(ISERROR(VLOOKUP($B102,NAfiliado_NFarmacia!$A$2:$J$497,7,0)),"Ingresa Localidad de Farmacia",VLOOKUP($B102,NAfiliado_NFarmacia!$A$2:$J$497,7,0))))</f>
        <v/>
      </c>
      <c r="L102" s="48" t="str">
        <f>+IF(B102="","",IF(F102="No","84005541",+IFERROR(+VLOOKUP(inicio!B102,padron!$A$2:$H$2,8,0),"84005541")))</f>
        <v/>
      </c>
      <c r="M102" s="48" t="str">
        <f>+IF(B102="","",+IFERROR(+VLOOKUP(B102,padron!A:C,3,0),"no_cargado"))</f>
        <v/>
      </c>
      <c r="N102" s="48" t="str">
        <f>+IF(C102="","",+IFERROR(+VLOOKUP($C102,materiales!$A$2:$D$5000,4,0),"9999"))</f>
        <v/>
      </c>
      <c r="O102" s="48" t="str">
        <f t="shared" si="10"/>
        <v/>
      </c>
      <c r="P102" s="48" t="str">
        <f t="shared" si="11"/>
        <v/>
      </c>
      <c r="Q102" s="48" t="str">
        <f t="shared" si="12"/>
        <v/>
      </c>
      <c r="R102" s="48" t="str">
        <f t="shared" si="13"/>
        <v/>
      </c>
      <c r="S102" s="48" t="str">
        <f t="shared" si="18"/>
        <v/>
      </c>
      <c r="T102" s="48" t="str">
        <f t="shared" ca="1" si="14"/>
        <v/>
      </c>
      <c r="U102" s="48" t="str">
        <f>+IF(M102="","",IFERROR(+VLOOKUP(C102,materiales!$B$2:$E$1000,4,0),"DSZA"))</f>
        <v/>
      </c>
      <c r="V102" s="48" t="str">
        <f t="shared" si="15"/>
        <v/>
      </c>
      <c r="W102" s="48" t="str">
        <f t="shared" si="16"/>
        <v/>
      </c>
      <c r="X102" s="48" t="str">
        <f t="shared" si="17"/>
        <v/>
      </c>
      <c r="Y102" s="49" t="str">
        <f t="shared" si="19"/>
        <v/>
      </c>
      <c r="Z102" s="49" t="str">
        <f>IF(M102="no_cargado",VLOOKUP(B102,NAfiliado_NFarmacia!A:H,8,0),"")</f>
        <v/>
      </c>
      <c r="AA102" s="50"/>
    </row>
    <row r="103" spans="1:27" x14ac:dyDescent="0.55000000000000004">
      <c r="A103" s="34"/>
      <c r="G103" s="47" t="str">
        <f>+IF($B103="","",+IFERROR(+VLOOKUP(B103,padron!$A$2:$E$2,2,0),+IFERROR(VLOOKUP(B103,NAfiliado_NFarmacia!$A:$J,10,0),"Ingresar Nuevo Afiliado")))</f>
        <v/>
      </c>
      <c r="H103" s="48" t="str">
        <f>+IF(B103="","",+IFERROR(+VLOOKUP($C103,materiales!$B$2:$D$101,2,0),"9999"))</f>
        <v/>
      </c>
      <c r="I103" s="49" t="str">
        <f>+IF($B103="","",+IF(OR($F103="Si",$F103=""),IF(ISERROR(VLOOKUP($B103,padron!#REF!,9,0)),+IF(ISERROR(VLOOKUP($B103,NAfiliado_NFarmacia!$A$2:$J$497,5,0)),"Ingresa Farmacia",VLOOKUP($B103,NAfiliado_NFarmacia!$A$2:$J$497,5,0)),VLOOKUP($B103,padron!#REF!,9,0)),+IF(ISERROR(VLOOKUP($B103,NAfiliado_NFarmacia!$A$2:$J$497,5,0)),"Ingresa Farmacia",VLOOKUP($B103,NAfiliado_NFarmacia!$A$2:$J$497,5,0))))</f>
        <v/>
      </c>
      <c r="J103" s="49" t="str">
        <f>+IF($B103="","",+IF(OR($F103="Si",$F103=""),IF(ISERROR(VLOOKUP($B103,padron!#REF!,10,0)),+IF(ISERROR(VLOOKUP($B103,NAfiliado_NFarmacia!$A$2:$J$497,5,0)),"Ingresa Direccion de Farmacia",VLOOKUP($B103,NAfiliado_NFarmacia!$A$2:$J$497,6,0)),VLOOKUP($B103,padron!#REF!,10,0)),+IF(ISERROR(VLOOKUP($B103,NAfiliado_NFarmacia!$A$2:$J$497,6,0)),"Ingresa Direccion de Farmacia",VLOOKUP($B103,NAfiliado_NFarmacia!$A$2:$J$497,6,0))))</f>
        <v/>
      </c>
      <c r="K103" s="49" t="str">
        <f>+IF($B103="","",+IF(OR($F103="Si",$F103=""),IF(ISERROR(VLOOKUP($B103,padron!#REF!,10,0)),+IF(ISERROR(VLOOKUP($B103,NAfiliado_NFarmacia!$A$2:$J$497,5,0)),"Ingresa Localidad de Farmacia",VLOOKUP($B103,NAfiliado_NFarmacia!$A$2:$J$497,7,0)),VLOOKUP($B103,padron!#REF!,11,0)),+IF(ISERROR(VLOOKUP($B103,NAfiliado_NFarmacia!$A$2:$J$497,7,0)),"Ingresa Localidad de Farmacia",VLOOKUP($B103,NAfiliado_NFarmacia!$A$2:$J$497,7,0))))</f>
        <v/>
      </c>
      <c r="L103" s="48" t="str">
        <f>+IF(B103="","",IF(F103="No","84005541",+IFERROR(+VLOOKUP(inicio!B103,padron!$A$2:$H$2,8,0),"84005541")))</f>
        <v/>
      </c>
      <c r="M103" s="48" t="str">
        <f>+IF(B103="","",+IFERROR(+VLOOKUP(B103,padron!A:C,3,0),"no_cargado"))</f>
        <v/>
      </c>
      <c r="N103" s="48" t="str">
        <f>+IF(C103="","",+IFERROR(+VLOOKUP($C103,materiales!$A$2:$D$5000,4,0),"9999"))</f>
        <v/>
      </c>
      <c r="O103" s="48" t="str">
        <f t="shared" si="10"/>
        <v/>
      </c>
      <c r="P103" s="48" t="str">
        <f t="shared" si="11"/>
        <v/>
      </c>
      <c r="Q103" s="48" t="str">
        <f t="shared" si="12"/>
        <v/>
      </c>
      <c r="R103" s="48" t="str">
        <f t="shared" si="13"/>
        <v/>
      </c>
      <c r="S103" s="48" t="str">
        <f t="shared" si="18"/>
        <v/>
      </c>
      <c r="T103" s="48" t="str">
        <f t="shared" ca="1" si="14"/>
        <v/>
      </c>
      <c r="U103" s="48" t="str">
        <f>+IF(M103="","",IFERROR(+VLOOKUP(C103,materiales!$B$2:$E$1000,4,0),"DSZA"))</f>
        <v/>
      </c>
      <c r="V103" s="48" t="str">
        <f t="shared" si="15"/>
        <v/>
      </c>
      <c r="W103" s="48" t="str">
        <f t="shared" si="16"/>
        <v/>
      </c>
      <c r="X103" s="48" t="str">
        <f t="shared" si="17"/>
        <v/>
      </c>
      <c r="Y103" s="49" t="str">
        <f t="shared" si="19"/>
        <v/>
      </c>
      <c r="Z103" s="49" t="str">
        <f>IF(M103="no_cargado",VLOOKUP(B103,NAfiliado_NFarmacia!A:H,8,0),"")</f>
        <v/>
      </c>
      <c r="AA103" s="50"/>
    </row>
    <row r="104" spans="1:27" x14ac:dyDescent="0.55000000000000004">
      <c r="A104" s="34"/>
      <c r="G104" s="47" t="str">
        <f>+IF($B104="","",+IFERROR(+VLOOKUP(B104,padron!$A$2:$E$2,2,0),+IFERROR(VLOOKUP(B104,NAfiliado_NFarmacia!$A:$J,10,0),"Ingresar Nuevo Afiliado")))</f>
        <v/>
      </c>
      <c r="H104" s="48" t="str">
        <f>+IF(B104="","",+IFERROR(+VLOOKUP($C104,materiales!$B$2:$D$101,2,0),"9999"))</f>
        <v/>
      </c>
      <c r="I104" s="49" t="str">
        <f>+IF($B104="","",+IF(OR($F104="Si",$F104=""),IF(ISERROR(VLOOKUP($B104,padron!#REF!,9,0)),+IF(ISERROR(VLOOKUP($B104,NAfiliado_NFarmacia!$A$2:$J$497,5,0)),"Ingresa Farmacia",VLOOKUP($B104,NAfiliado_NFarmacia!$A$2:$J$497,5,0)),VLOOKUP($B104,padron!#REF!,9,0)),+IF(ISERROR(VLOOKUP($B104,NAfiliado_NFarmacia!$A$2:$J$497,5,0)),"Ingresa Farmacia",VLOOKUP($B104,NAfiliado_NFarmacia!$A$2:$J$497,5,0))))</f>
        <v/>
      </c>
      <c r="J104" s="49" t="str">
        <f>+IF($B104="","",+IF(OR($F104="Si",$F104=""),IF(ISERROR(VLOOKUP($B104,padron!#REF!,10,0)),+IF(ISERROR(VLOOKUP($B104,NAfiliado_NFarmacia!$A$2:$J$497,5,0)),"Ingresa Direccion de Farmacia",VLOOKUP($B104,NAfiliado_NFarmacia!$A$2:$J$497,6,0)),VLOOKUP($B104,padron!#REF!,10,0)),+IF(ISERROR(VLOOKUP($B104,NAfiliado_NFarmacia!$A$2:$J$497,6,0)),"Ingresa Direccion de Farmacia",VLOOKUP($B104,NAfiliado_NFarmacia!$A$2:$J$497,6,0))))</f>
        <v/>
      </c>
      <c r="K104" s="49" t="str">
        <f>+IF($B104="","",+IF(OR($F104="Si",$F104=""),IF(ISERROR(VLOOKUP($B104,padron!#REF!,10,0)),+IF(ISERROR(VLOOKUP($B104,NAfiliado_NFarmacia!$A$2:$J$497,5,0)),"Ingresa Localidad de Farmacia",VLOOKUP($B104,NAfiliado_NFarmacia!$A$2:$J$497,7,0)),VLOOKUP($B104,padron!#REF!,11,0)),+IF(ISERROR(VLOOKUP($B104,NAfiliado_NFarmacia!$A$2:$J$497,7,0)),"Ingresa Localidad de Farmacia",VLOOKUP($B104,NAfiliado_NFarmacia!$A$2:$J$497,7,0))))</f>
        <v/>
      </c>
      <c r="L104" s="48" t="str">
        <f>+IF(B104="","",IF(F104="No","84005541",+IFERROR(+VLOOKUP(inicio!B104,padron!$A$2:$H$2,8,0),"84005541")))</f>
        <v/>
      </c>
      <c r="M104" s="48" t="str">
        <f>+IF(B104="","",+IFERROR(+VLOOKUP(B104,padron!A:C,3,0),"no_cargado"))</f>
        <v/>
      </c>
      <c r="N104" s="48" t="str">
        <f>+IF(C104="","",+IFERROR(+VLOOKUP($C104,materiales!$A$2:$D$5000,4,0),"9999"))</f>
        <v/>
      </c>
      <c r="O104" s="48" t="str">
        <f t="shared" si="10"/>
        <v/>
      </c>
      <c r="P104" s="48" t="str">
        <f t="shared" si="11"/>
        <v/>
      </c>
      <c r="Q104" s="48" t="str">
        <f t="shared" si="12"/>
        <v/>
      </c>
      <c r="R104" s="48" t="str">
        <f t="shared" si="13"/>
        <v/>
      </c>
      <c r="S104" s="48" t="str">
        <f t="shared" si="18"/>
        <v/>
      </c>
      <c r="T104" s="48" t="str">
        <f t="shared" ca="1" si="14"/>
        <v/>
      </c>
      <c r="U104" s="48" t="str">
        <f>+IF(M104="","",IFERROR(+VLOOKUP(C104,materiales!$B$2:$E$1000,4,0),"DSZA"))</f>
        <v/>
      </c>
      <c r="V104" s="48" t="str">
        <f t="shared" si="15"/>
        <v/>
      </c>
      <c r="W104" s="48" t="str">
        <f t="shared" si="16"/>
        <v/>
      </c>
      <c r="X104" s="48" t="str">
        <f t="shared" si="17"/>
        <v/>
      </c>
      <c r="Y104" s="49" t="str">
        <f t="shared" si="19"/>
        <v/>
      </c>
      <c r="Z104" s="49" t="str">
        <f>IF(M104="no_cargado",VLOOKUP(B104,NAfiliado_NFarmacia!A:H,8,0),"")</f>
        <v/>
      </c>
      <c r="AA104" s="50"/>
    </row>
    <row r="105" spans="1:27" x14ac:dyDescent="0.55000000000000004">
      <c r="A105" s="34"/>
      <c r="G105" s="47" t="str">
        <f>+IF($B105="","",+IFERROR(+VLOOKUP(B105,padron!$A$2:$E$2,2,0),+IFERROR(VLOOKUP(B105,NAfiliado_NFarmacia!$A:$J,10,0),"Ingresar Nuevo Afiliado")))</f>
        <v/>
      </c>
      <c r="H105" s="48" t="str">
        <f>+IF(B105="","",+IFERROR(+VLOOKUP($C105,materiales!$B$2:$D$101,2,0),"9999"))</f>
        <v/>
      </c>
      <c r="I105" s="49" t="str">
        <f>+IF($B105="","",+IF(OR($F105="Si",$F105=""),IF(ISERROR(VLOOKUP($B105,padron!#REF!,9,0)),+IF(ISERROR(VLOOKUP($B105,NAfiliado_NFarmacia!$A$2:$J$497,5,0)),"Ingresa Farmacia",VLOOKUP($B105,NAfiliado_NFarmacia!$A$2:$J$497,5,0)),VLOOKUP($B105,padron!#REF!,9,0)),+IF(ISERROR(VLOOKUP($B105,NAfiliado_NFarmacia!$A$2:$J$497,5,0)),"Ingresa Farmacia",VLOOKUP($B105,NAfiliado_NFarmacia!$A$2:$J$497,5,0))))</f>
        <v/>
      </c>
      <c r="J105" s="49" t="str">
        <f>+IF($B105="","",+IF(OR($F105="Si",$F105=""),IF(ISERROR(VLOOKUP($B105,padron!#REF!,10,0)),+IF(ISERROR(VLOOKUP($B105,NAfiliado_NFarmacia!$A$2:$J$497,5,0)),"Ingresa Direccion de Farmacia",VLOOKUP($B105,NAfiliado_NFarmacia!$A$2:$J$497,6,0)),VLOOKUP($B105,padron!#REF!,10,0)),+IF(ISERROR(VLOOKUP($B105,NAfiliado_NFarmacia!$A$2:$J$497,6,0)),"Ingresa Direccion de Farmacia",VLOOKUP($B105,NAfiliado_NFarmacia!$A$2:$J$497,6,0))))</f>
        <v/>
      </c>
      <c r="K105" s="49" t="str">
        <f>+IF($B105="","",+IF(OR($F105="Si",$F105=""),IF(ISERROR(VLOOKUP($B105,padron!#REF!,10,0)),+IF(ISERROR(VLOOKUP($B105,NAfiliado_NFarmacia!$A$2:$J$497,5,0)),"Ingresa Localidad de Farmacia",VLOOKUP($B105,NAfiliado_NFarmacia!$A$2:$J$497,7,0)),VLOOKUP($B105,padron!#REF!,11,0)),+IF(ISERROR(VLOOKUP($B105,NAfiliado_NFarmacia!$A$2:$J$497,7,0)),"Ingresa Localidad de Farmacia",VLOOKUP($B105,NAfiliado_NFarmacia!$A$2:$J$497,7,0))))</f>
        <v/>
      </c>
      <c r="L105" s="48" t="str">
        <f>+IF(B105="","",IF(F105="No","84005541",+IFERROR(+VLOOKUP(inicio!B105,padron!$A$2:$H$2,8,0),"84005541")))</f>
        <v/>
      </c>
      <c r="M105" s="48" t="str">
        <f>+IF(B105="","",+IFERROR(+VLOOKUP(B105,padron!A:C,3,0),"no_cargado"))</f>
        <v/>
      </c>
      <c r="N105" s="48" t="str">
        <f>+IF(C105="","",+IFERROR(+VLOOKUP($C105,materiales!$A$2:$D$5000,4,0),"9999"))</f>
        <v/>
      </c>
      <c r="O105" s="48" t="str">
        <f t="shared" si="10"/>
        <v/>
      </c>
      <c r="P105" s="48" t="str">
        <f t="shared" si="11"/>
        <v/>
      </c>
      <c r="Q105" s="48" t="str">
        <f t="shared" si="12"/>
        <v/>
      </c>
      <c r="R105" s="48" t="str">
        <f t="shared" si="13"/>
        <v/>
      </c>
      <c r="S105" s="48" t="str">
        <f t="shared" si="18"/>
        <v/>
      </c>
      <c r="T105" s="48" t="str">
        <f t="shared" ca="1" si="14"/>
        <v/>
      </c>
      <c r="U105" s="48" t="str">
        <f>+IF(M105="","",IFERROR(+VLOOKUP(C105,materiales!$B$2:$E$1000,4,0),"DSZA"))</f>
        <v/>
      </c>
      <c r="V105" s="48" t="str">
        <f t="shared" si="15"/>
        <v/>
      </c>
      <c r="W105" s="48" t="str">
        <f t="shared" si="16"/>
        <v/>
      </c>
      <c r="X105" s="48" t="str">
        <f t="shared" si="17"/>
        <v/>
      </c>
      <c r="Y105" s="49" t="str">
        <f t="shared" si="19"/>
        <v/>
      </c>
      <c r="Z105" s="49" t="str">
        <f>IF(M105="no_cargado",VLOOKUP(B105,NAfiliado_NFarmacia!A:H,8,0),"")</f>
        <v/>
      </c>
      <c r="AA105" s="50"/>
    </row>
    <row r="106" spans="1:27" x14ac:dyDescent="0.55000000000000004">
      <c r="A106" s="34"/>
      <c r="G106" s="47" t="str">
        <f>+IF($B106="","",+IFERROR(+VLOOKUP(B106,padron!$A$2:$E$2,2,0),+IFERROR(VLOOKUP(B106,NAfiliado_NFarmacia!$A:$J,10,0),"Ingresar Nuevo Afiliado")))</f>
        <v/>
      </c>
      <c r="H106" s="48" t="str">
        <f>+IF(B106="","",+IFERROR(+VLOOKUP($C106,materiales!$B$2:$D$101,2,0),"9999"))</f>
        <v/>
      </c>
      <c r="I106" s="49" t="str">
        <f>+IF($B106="","",+IF(OR($F106="Si",$F106=""),IF(ISERROR(VLOOKUP($B106,padron!#REF!,9,0)),+IF(ISERROR(VLOOKUP($B106,NAfiliado_NFarmacia!$A$2:$J$497,5,0)),"Ingresa Farmacia",VLOOKUP($B106,NAfiliado_NFarmacia!$A$2:$J$497,5,0)),VLOOKUP($B106,padron!#REF!,9,0)),+IF(ISERROR(VLOOKUP($B106,NAfiliado_NFarmacia!$A$2:$J$497,5,0)),"Ingresa Farmacia",VLOOKUP($B106,NAfiliado_NFarmacia!$A$2:$J$497,5,0))))</f>
        <v/>
      </c>
      <c r="J106" s="49" t="str">
        <f>+IF($B106="","",+IF(OR($F106="Si",$F106=""),IF(ISERROR(VLOOKUP($B106,padron!#REF!,10,0)),+IF(ISERROR(VLOOKUP($B106,NAfiliado_NFarmacia!$A$2:$J$497,5,0)),"Ingresa Direccion de Farmacia",VLOOKUP($B106,NAfiliado_NFarmacia!$A$2:$J$497,6,0)),VLOOKUP($B106,padron!#REF!,10,0)),+IF(ISERROR(VLOOKUP($B106,NAfiliado_NFarmacia!$A$2:$J$497,6,0)),"Ingresa Direccion de Farmacia",VLOOKUP($B106,NAfiliado_NFarmacia!$A$2:$J$497,6,0))))</f>
        <v/>
      </c>
      <c r="K106" s="49" t="str">
        <f>+IF($B106="","",+IF(OR($F106="Si",$F106=""),IF(ISERROR(VLOOKUP($B106,padron!#REF!,10,0)),+IF(ISERROR(VLOOKUP($B106,NAfiliado_NFarmacia!$A$2:$J$497,5,0)),"Ingresa Localidad de Farmacia",VLOOKUP($B106,NAfiliado_NFarmacia!$A$2:$J$497,7,0)),VLOOKUP($B106,padron!#REF!,11,0)),+IF(ISERROR(VLOOKUP($B106,NAfiliado_NFarmacia!$A$2:$J$497,7,0)),"Ingresa Localidad de Farmacia",VLOOKUP($B106,NAfiliado_NFarmacia!$A$2:$J$497,7,0))))</f>
        <v/>
      </c>
      <c r="L106" s="48" t="str">
        <f>+IF(B106="","",IF(F106="No","84005541",+IFERROR(+VLOOKUP(inicio!B106,padron!$A$2:$H$2,8,0),"84005541")))</f>
        <v/>
      </c>
      <c r="M106" s="48" t="str">
        <f>+IF(B106="","",+IFERROR(+VLOOKUP(B106,padron!A:C,3,0),"no_cargado"))</f>
        <v/>
      </c>
      <c r="N106" s="48" t="str">
        <f>+IF(C106="","",+IFERROR(+VLOOKUP($C106,materiales!$A$2:$D$5000,4,0),"9999"))</f>
        <v/>
      </c>
      <c r="O106" s="48" t="str">
        <f t="shared" si="10"/>
        <v/>
      </c>
      <c r="P106" s="48" t="str">
        <f t="shared" si="11"/>
        <v/>
      </c>
      <c r="Q106" s="48" t="str">
        <f t="shared" si="12"/>
        <v/>
      </c>
      <c r="R106" s="48" t="str">
        <f t="shared" si="13"/>
        <v/>
      </c>
      <c r="S106" s="48" t="str">
        <f t="shared" si="18"/>
        <v/>
      </c>
      <c r="T106" s="48" t="str">
        <f t="shared" ca="1" si="14"/>
        <v/>
      </c>
      <c r="U106" s="48" t="str">
        <f>+IF(M106="","",IFERROR(+VLOOKUP(C106,materiales!$B$2:$E$1000,4,0),"DSZA"))</f>
        <v/>
      </c>
      <c r="V106" s="48" t="str">
        <f t="shared" si="15"/>
        <v/>
      </c>
      <c r="W106" s="48" t="str">
        <f t="shared" si="16"/>
        <v/>
      </c>
      <c r="X106" s="48" t="str">
        <f t="shared" si="17"/>
        <v/>
      </c>
      <c r="Y106" s="49" t="str">
        <f t="shared" si="19"/>
        <v/>
      </c>
      <c r="Z106" s="49" t="str">
        <f>IF(M106="no_cargado",VLOOKUP(B106,NAfiliado_NFarmacia!A:H,8,0),"")</f>
        <v/>
      </c>
      <c r="AA106" s="50"/>
    </row>
    <row r="107" spans="1:27" x14ac:dyDescent="0.55000000000000004">
      <c r="A107" s="34"/>
      <c r="G107" s="47" t="str">
        <f>+IF($B107="","",+IFERROR(+VLOOKUP(B107,padron!$A$2:$E$2,2,0),+IFERROR(VLOOKUP(B107,NAfiliado_NFarmacia!$A:$J,10,0),"Ingresar Nuevo Afiliado")))</f>
        <v/>
      </c>
      <c r="H107" s="48" t="str">
        <f>+IF(B107="","",+IFERROR(+VLOOKUP($C107,materiales!$B$2:$D$101,2,0),"9999"))</f>
        <v/>
      </c>
      <c r="I107" s="49" t="str">
        <f>+IF($B107="","",+IF(OR($F107="Si",$F107=""),IF(ISERROR(VLOOKUP($B107,padron!#REF!,9,0)),+IF(ISERROR(VLOOKUP($B107,NAfiliado_NFarmacia!$A$2:$J$497,5,0)),"Ingresa Farmacia",VLOOKUP($B107,NAfiliado_NFarmacia!$A$2:$J$497,5,0)),VLOOKUP($B107,padron!#REF!,9,0)),+IF(ISERROR(VLOOKUP($B107,NAfiliado_NFarmacia!$A$2:$J$497,5,0)),"Ingresa Farmacia",VLOOKUP($B107,NAfiliado_NFarmacia!$A$2:$J$497,5,0))))</f>
        <v/>
      </c>
      <c r="J107" s="49" t="str">
        <f>+IF($B107="","",+IF(OR($F107="Si",$F107=""),IF(ISERROR(VLOOKUP($B107,padron!#REF!,10,0)),+IF(ISERROR(VLOOKUP($B107,NAfiliado_NFarmacia!$A$2:$J$497,5,0)),"Ingresa Direccion de Farmacia",VLOOKUP($B107,NAfiliado_NFarmacia!$A$2:$J$497,6,0)),VLOOKUP($B107,padron!#REF!,10,0)),+IF(ISERROR(VLOOKUP($B107,NAfiliado_NFarmacia!$A$2:$J$497,6,0)),"Ingresa Direccion de Farmacia",VLOOKUP($B107,NAfiliado_NFarmacia!$A$2:$J$497,6,0))))</f>
        <v/>
      </c>
      <c r="K107" s="49" t="str">
        <f>+IF($B107="","",+IF(OR($F107="Si",$F107=""),IF(ISERROR(VLOOKUP($B107,padron!#REF!,10,0)),+IF(ISERROR(VLOOKUP($B107,NAfiliado_NFarmacia!$A$2:$J$497,5,0)),"Ingresa Localidad de Farmacia",VLOOKUP($B107,NAfiliado_NFarmacia!$A$2:$J$497,7,0)),VLOOKUP($B107,padron!#REF!,11,0)),+IF(ISERROR(VLOOKUP($B107,NAfiliado_NFarmacia!$A$2:$J$497,7,0)),"Ingresa Localidad de Farmacia",VLOOKUP($B107,NAfiliado_NFarmacia!$A$2:$J$497,7,0))))</f>
        <v/>
      </c>
      <c r="L107" s="48" t="str">
        <f>+IF(B107="","",IF(F107="No","84005541",+IFERROR(+VLOOKUP(inicio!B107,padron!$A$2:$H$2,8,0),"84005541")))</f>
        <v/>
      </c>
      <c r="M107" s="48" t="str">
        <f>+IF(B107="","",+IFERROR(+VLOOKUP(B107,padron!A:C,3,0),"no_cargado"))</f>
        <v/>
      </c>
      <c r="N107" s="48" t="str">
        <f>+IF(C107="","",+IFERROR(+VLOOKUP($C107,materiales!$A$2:$D$5000,4,0),"9999"))</f>
        <v/>
      </c>
      <c r="O107" s="48" t="str">
        <f t="shared" si="10"/>
        <v/>
      </c>
      <c r="P107" s="48" t="str">
        <f t="shared" si="11"/>
        <v/>
      </c>
      <c r="Q107" s="48" t="str">
        <f t="shared" si="12"/>
        <v/>
      </c>
      <c r="R107" s="48" t="str">
        <f t="shared" si="13"/>
        <v/>
      </c>
      <c r="S107" s="48" t="str">
        <f t="shared" si="18"/>
        <v/>
      </c>
      <c r="T107" s="48" t="str">
        <f t="shared" ca="1" si="14"/>
        <v/>
      </c>
      <c r="U107" s="48" t="str">
        <f>+IF(M107="","",IFERROR(+VLOOKUP(C107,materiales!$B$2:$E$1000,4,0),"DSZA"))</f>
        <v/>
      </c>
      <c r="V107" s="48" t="str">
        <f t="shared" si="15"/>
        <v/>
      </c>
      <c r="W107" s="48" t="str">
        <f t="shared" si="16"/>
        <v/>
      </c>
      <c r="X107" s="48" t="str">
        <f t="shared" si="17"/>
        <v/>
      </c>
      <c r="Y107" s="49" t="str">
        <f t="shared" si="19"/>
        <v/>
      </c>
      <c r="Z107" s="49" t="str">
        <f>IF(M107="no_cargado",VLOOKUP(B107,NAfiliado_NFarmacia!A:H,8,0),"")</f>
        <v/>
      </c>
      <c r="AA107" s="50"/>
    </row>
    <row r="108" spans="1:27" x14ac:dyDescent="0.55000000000000004">
      <c r="A108" s="34"/>
      <c r="G108" s="47" t="str">
        <f>+IF($B108="","",+IFERROR(+VLOOKUP(B108,padron!$A$2:$E$2,2,0),+IFERROR(VLOOKUP(B108,NAfiliado_NFarmacia!$A:$J,10,0),"Ingresar Nuevo Afiliado")))</f>
        <v/>
      </c>
      <c r="H108" s="48" t="str">
        <f>+IF(B108="","",+IFERROR(+VLOOKUP($C108,materiales!$B$2:$D$101,2,0),"9999"))</f>
        <v/>
      </c>
      <c r="I108" s="49" t="str">
        <f>+IF($B108="","",+IF(OR($F108="Si",$F108=""),IF(ISERROR(VLOOKUP($B108,padron!#REF!,9,0)),+IF(ISERROR(VLOOKUP($B108,NAfiliado_NFarmacia!$A$2:$J$497,5,0)),"Ingresa Farmacia",VLOOKUP($B108,NAfiliado_NFarmacia!$A$2:$J$497,5,0)),VLOOKUP($B108,padron!#REF!,9,0)),+IF(ISERROR(VLOOKUP($B108,NAfiliado_NFarmacia!$A$2:$J$497,5,0)),"Ingresa Farmacia",VLOOKUP($B108,NAfiliado_NFarmacia!$A$2:$J$497,5,0))))</f>
        <v/>
      </c>
      <c r="J108" s="49" t="str">
        <f>+IF($B108="","",+IF(OR($F108="Si",$F108=""),IF(ISERROR(VLOOKUP($B108,padron!#REF!,10,0)),+IF(ISERROR(VLOOKUP($B108,NAfiliado_NFarmacia!$A$2:$J$497,5,0)),"Ingresa Direccion de Farmacia",VLOOKUP($B108,NAfiliado_NFarmacia!$A$2:$J$497,6,0)),VLOOKUP($B108,padron!#REF!,10,0)),+IF(ISERROR(VLOOKUP($B108,NAfiliado_NFarmacia!$A$2:$J$497,6,0)),"Ingresa Direccion de Farmacia",VLOOKUP($B108,NAfiliado_NFarmacia!$A$2:$J$497,6,0))))</f>
        <v/>
      </c>
      <c r="K108" s="49" t="str">
        <f>+IF($B108="","",+IF(OR($F108="Si",$F108=""),IF(ISERROR(VLOOKUP($B108,padron!#REF!,10,0)),+IF(ISERROR(VLOOKUP($B108,NAfiliado_NFarmacia!$A$2:$J$497,5,0)),"Ingresa Localidad de Farmacia",VLOOKUP($B108,NAfiliado_NFarmacia!$A$2:$J$497,7,0)),VLOOKUP($B108,padron!#REF!,11,0)),+IF(ISERROR(VLOOKUP($B108,NAfiliado_NFarmacia!$A$2:$J$497,7,0)),"Ingresa Localidad de Farmacia",VLOOKUP($B108,NAfiliado_NFarmacia!$A$2:$J$497,7,0))))</f>
        <v/>
      </c>
      <c r="L108" s="48" t="str">
        <f>+IF(B108="","",IF(F108="No","84005541",+IFERROR(+VLOOKUP(inicio!B108,padron!$A$2:$H$2,8,0),"84005541")))</f>
        <v/>
      </c>
      <c r="M108" s="48" t="str">
        <f>+IF(B108="","",+IFERROR(+VLOOKUP(B108,padron!A:C,3,0),"no_cargado"))</f>
        <v/>
      </c>
      <c r="N108" s="48" t="str">
        <f>+IF(C108="","",+IFERROR(+VLOOKUP($C108,materiales!$A$2:$D$5000,4,0),"9999"))</f>
        <v/>
      </c>
      <c r="O108" s="48" t="str">
        <f t="shared" si="10"/>
        <v/>
      </c>
      <c r="P108" s="48" t="str">
        <f t="shared" si="11"/>
        <v/>
      </c>
      <c r="Q108" s="48" t="str">
        <f t="shared" si="12"/>
        <v/>
      </c>
      <c r="R108" s="48" t="str">
        <f t="shared" si="13"/>
        <v/>
      </c>
      <c r="S108" s="48" t="str">
        <f t="shared" si="18"/>
        <v/>
      </c>
      <c r="T108" s="48" t="str">
        <f t="shared" ca="1" si="14"/>
        <v/>
      </c>
      <c r="U108" s="48" t="str">
        <f>+IF(M108="","",IFERROR(+VLOOKUP(C108,materiales!$B$2:$E$1000,4,0),"DSZA"))</f>
        <v/>
      </c>
      <c r="V108" s="48" t="str">
        <f t="shared" si="15"/>
        <v/>
      </c>
      <c r="W108" s="48" t="str">
        <f t="shared" si="16"/>
        <v/>
      </c>
      <c r="X108" s="48" t="str">
        <f t="shared" si="17"/>
        <v/>
      </c>
      <c r="Y108" s="49" t="str">
        <f t="shared" si="19"/>
        <v/>
      </c>
      <c r="Z108" s="49" t="str">
        <f>IF(M108="no_cargado",VLOOKUP(B108,NAfiliado_NFarmacia!A:H,8,0),"")</f>
        <v/>
      </c>
      <c r="AA108" s="50"/>
    </row>
    <row r="109" spans="1:27" x14ac:dyDescent="0.55000000000000004">
      <c r="A109" s="34"/>
      <c r="G109" s="47" t="str">
        <f>+IF($B109="","",+IFERROR(+VLOOKUP(B109,padron!$A$2:$E$2,2,0),+IFERROR(VLOOKUP(B109,NAfiliado_NFarmacia!$A:$J,10,0),"Ingresar Nuevo Afiliado")))</f>
        <v/>
      </c>
      <c r="H109" s="48" t="str">
        <f>+IF(B109="","",+IFERROR(+VLOOKUP($C109,materiales!$B$2:$D$101,2,0),"9999"))</f>
        <v/>
      </c>
      <c r="I109" s="49" t="str">
        <f>+IF($B109="","",+IF(OR($F109="Si",$F109=""),IF(ISERROR(VLOOKUP($B109,padron!#REF!,9,0)),+IF(ISERROR(VLOOKUP($B109,NAfiliado_NFarmacia!$A$2:$J$497,5,0)),"Ingresa Farmacia",VLOOKUP($B109,NAfiliado_NFarmacia!$A$2:$J$497,5,0)),VLOOKUP($B109,padron!#REF!,9,0)),+IF(ISERROR(VLOOKUP($B109,NAfiliado_NFarmacia!$A$2:$J$497,5,0)),"Ingresa Farmacia",VLOOKUP($B109,NAfiliado_NFarmacia!$A$2:$J$497,5,0))))</f>
        <v/>
      </c>
      <c r="J109" s="49" t="str">
        <f>+IF($B109="","",+IF(OR($F109="Si",$F109=""),IF(ISERROR(VLOOKUP($B109,padron!#REF!,10,0)),+IF(ISERROR(VLOOKUP($B109,NAfiliado_NFarmacia!$A$2:$J$497,5,0)),"Ingresa Direccion de Farmacia",VLOOKUP($B109,NAfiliado_NFarmacia!$A$2:$J$497,6,0)),VLOOKUP($B109,padron!#REF!,10,0)),+IF(ISERROR(VLOOKUP($B109,NAfiliado_NFarmacia!$A$2:$J$497,6,0)),"Ingresa Direccion de Farmacia",VLOOKUP($B109,NAfiliado_NFarmacia!$A$2:$J$497,6,0))))</f>
        <v/>
      </c>
      <c r="K109" s="49" t="str">
        <f>+IF($B109="","",+IF(OR($F109="Si",$F109=""),IF(ISERROR(VLOOKUP($B109,padron!#REF!,10,0)),+IF(ISERROR(VLOOKUP($B109,NAfiliado_NFarmacia!$A$2:$J$497,5,0)),"Ingresa Localidad de Farmacia",VLOOKUP($B109,NAfiliado_NFarmacia!$A$2:$J$497,7,0)),VLOOKUP($B109,padron!#REF!,11,0)),+IF(ISERROR(VLOOKUP($B109,NAfiliado_NFarmacia!$A$2:$J$497,7,0)),"Ingresa Localidad de Farmacia",VLOOKUP($B109,NAfiliado_NFarmacia!$A$2:$J$497,7,0))))</f>
        <v/>
      </c>
      <c r="L109" s="48" t="str">
        <f>+IF(B109="","",IF(F109="No","84005541",+IFERROR(+VLOOKUP(inicio!B109,padron!$A$2:$H$2,8,0),"84005541")))</f>
        <v/>
      </c>
      <c r="M109" s="48" t="str">
        <f>+IF(B109="","",+IFERROR(+VLOOKUP(B109,padron!A:C,3,0),"no_cargado"))</f>
        <v/>
      </c>
      <c r="N109" s="48" t="str">
        <f>+IF(C109="","",+IFERROR(+VLOOKUP($C109,materiales!$A$2:$D$5000,4,0),"9999"))</f>
        <v/>
      </c>
      <c r="O109" s="48" t="str">
        <f t="shared" si="10"/>
        <v/>
      </c>
      <c r="P109" s="48" t="str">
        <f t="shared" si="11"/>
        <v/>
      </c>
      <c r="Q109" s="48" t="str">
        <f t="shared" si="12"/>
        <v/>
      </c>
      <c r="R109" s="48" t="str">
        <f t="shared" si="13"/>
        <v/>
      </c>
      <c r="S109" s="48" t="str">
        <f t="shared" si="18"/>
        <v/>
      </c>
      <c r="T109" s="48" t="str">
        <f t="shared" ca="1" si="14"/>
        <v/>
      </c>
      <c r="U109" s="48" t="str">
        <f>+IF(M109="","",IFERROR(+VLOOKUP(C109,materiales!$B$2:$E$1000,4,0),"DSZA"))</f>
        <v/>
      </c>
      <c r="V109" s="48" t="str">
        <f t="shared" si="15"/>
        <v/>
      </c>
      <c r="W109" s="48" t="str">
        <f t="shared" si="16"/>
        <v/>
      </c>
      <c r="X109" s="48" t="str">
        <f t="shared" si="17"/>
        <v/>
      </c>
      <c r="Y109" s="49" t="str">
        <f t="shared" si="19"/>
        <v/>
      </c>
      <c r="Z109" s="49" t="str">
        <f>IF(M109="no_cargado",VLOOKUP(B109,NAfiliado_NFarmacia!A:H,8,0),"")</f>
        <v/>
      </c>
      <c r="AA109" s="50"/>
    </row>
    <row r="110" spans="1:27" x14ac:dyDescent="0.55000000000000004">
      <c r="A110" s="34"/>
      <c r="G110" s="47" t="str">
        <f>+IF($B110="","",+IFERROR(+VLOOKUP(B110,padron!$A$2:$E$2,2,0),+IFERROR(VLOOKUP(B110,NAfiliado_NFarmacia!$A:$J,10,0),"Ingresar Nuevo Afiliado")))</f>
        <v/>
      </c>
      <c r="H110" s="48" t="str">
        <f>+IF(B110="","",+IFERROR(+VLOOKUP($C110,materiales!$B$2:$D$101,2,0),"9999"))</f>
        <v/>
      </c>
      <c r="I110" s="49" t="str">
        <f>+IF($B110="","",+IF(OR($F110="Si",$F110=""),IF(ISERROR(VLOOKUP($B110,padron!#REF!,9,0)),+IF(ISERROR(VLOOKUP($B110,NAfiliado_NFarmacia!$A$2:$J$497,5,0)),"Ingresa Farmacia",VLOOKUP($B110,NAfiliado_NFarmacia!$A$2:$J$497,5,0)),VLOOKUP($B110,padron!#REF!,9,0)),+IF(ISERROR(VLOOKUP($B110,NAfiliado_NFarmacia!$A$2:$J$497,5,0)),"Ingresa Farmacia",VLOOKUP($B110,NAfiliado_NFarmacia!$A$2:$J$497,5,0))))</f>
        <v/>
      </c>
      <c r="J110" s="49" t="str">
        <f>+IF($B110="","",+IF(OR($F110="Si",$F110=""),IF(ISERROR(VLOOKUP($B110,padron!#REF!,10,0)),+IF(ISERROR(VLOOKUP($B110,NAfiliado_NFarmacia!$A$2:$J$497,5,0)),"Ingresa Direccion de Farmacia",VLOOKUP($B110,NAfiliado_NFarmacia!$A$2:$J$497,6,0)),VLOOKUP($B110,padron!#REF!,10,0)),+IF(ISERROR(VLOOKUP($B110,NAfiliado_NFarmacia!$A$2:$J$497,6,0)),"Ingresa Direccion de Farmacia",VLOOKUP($B110,NAfiliado_NFarmacia!$A$2:$J$497,6,0))))</f>
        <v/>
      </c>
      <c r="K110" s="49" t="str">
        <f>+IF($B110="","",+IF(OR($F110="Si",$F110=""),IF(ISERROR(VLOOKUP($B110,padron!#REF!,10,0)),+IF(ISERROR(VLOOKUP($B110,NAfiliado_NFarmacia!$A$2:$J$497,5,0)),"Ingresa Localidad de Farmacia",VLOOKUP($B110,NAfiliado_NFarmacia!$A$2:$J$497,7,0)),VLOOKUP($B110,padron!#REF!,11,0)),+IF(ISERROR(VLOOKUP($B110,NAfiliado_NFarmacia!$A$2:$J$497,7,0)),"Ingresa Localidad de Farmacia",VLOOKUP($B110,NAfiliado_NFarmacia!$A$2:$J$497,7,0))))</f>
        <v/>
      </c>
      <c r="L110" s="48" t="str">
        <f>+IF(B110="","",IF(F110="No","84005541",+IFERROR(+VLOOKUP(inicio!B110,padron!$A$2:$H$2,8,0),"84005541")))</f>
        <v/>
      </c>
      <c r="M110" s="48" t="str">
        <f>+IF(B110="","",+IFERROR(+VLOOKUP(B110,padron!A:C,3,0),"no_cargado"))</f>
        <v/>
      </c>
      <c r="N110" s="48" t="str">
        <f>+IF(C110="","",+IFERROR(+VLOOKUP($C110,materiales!$A$2:$D$5000,4,0),"9999"))</f>
        <v/>
      </c>
      <c r="O110" s="48" t="str">
        <f t="shared" si="10"/>
        <v/>
      </c>
      <c r="P110" s="48" t="str">
        <f t="shared" si="11"/>
        <v/>
      </c>
      <c r="Q110" s="48" t="str">
        <f t="shared" si="12"/>
        <v/>
      </c>
      <c r="R110" s="48" t="str">
        <f t="shared" si="13"/>
        <v/>
      </c>
      <c r="S110" s="48" t="str">
        <f t="shared" si="18"/>
        <v/>
      </c>
      <c r="T110" s="48" t="str">
        <f t="shared" ca="1" si="14"/>
        <v/>
      </c>
      <c r="U110" s="48" t="str">
        <f>+IF(M110="","",IFERROR(+VLOOKUP(C110,materiales!$B$2:$E$1000,4,0),"DSZA"))</f>
        <v/>
      </c>
      <c r="V110" s="48" t="str">
        <f t="shared" si="15"/>
        <v/>
      </c>
      <c r="W110" s="48" t="str">
        <f t="shared" si="16"/>
        <v/>
      </c>
      <c r="X110" s="48" t="str">
        <f t="shared" si="17"/>
        <v/>
      </c>
      <c r="Y110" s="49" t="str">
        <f t="shared" si="19"/>
        <v/>
      </c>
      <c r="Z110" s="49" t="str">
        <f>IF(M110="no_cargado",VLOOKUP(B110,NAfiliado_NFarmacia!A:H,8,0),"")</f>
        <v/>
      </c>
      <c r="AA110" s="50"/>
    </row>
    <row r="111" spans="1:27" x14ac:dyDescent="0.55000000000000004">
      <c r="A111" s="34"/>
      <c r="G111" s="47" t="str">
        <f>+IF($B111="","",+IFERROR(+VLOOKUP(B111,padron!$A$2:$E$2,2,0),+IFERROR(VLOOKUP(B111,NAfiliado_NFarmacia!$A:$J,10,0),"Ingresar Nuevo Afiliado")))</f>
        <v/>
      </c>
      <c r="H111" s="48" t="str">
        <f>+IF(B111="","",+IFERROR(+VLOOKUP($C111,materiales!$B$2:$D$101,2,0),"9999"))</f>
        <v/>
      </c>
      <c r="I111" s="49" t="str">
        <f>+IF($B111="","",+IF(OR($F111="Si",$F111=""),IF(ISERROR(VLOOKUP($B111,padron!#REF!,9,0)),+IF(ISERROR(VLOOKUP($B111,NAfiliado_NFarmacia!$A$2:$J$497,5,0)),"Ingresa Farmacia",VLOOKUP($B111,NAfiliado_NFarmacia!$A$2:$J$497,5,0)),VLOOKUP($B111,padron!#REF!,9,0)),+IF(ISERROR(VLOOKUP($B111,NAfiliado_NFarmacia!$A$2:$J$497,5,0)),"Ingresa Farmacia",VLOOKUP($B111,NAfiliado_NFarmacia!$A$2:$J$497,5,0))))</f>
        <v/>
      </c>
      <c r="J111" s="49" t="str">
        <f>+IF($B111="","",+IF(OR($F111="Si",$F111=""),IF(ISERROR(VLOOKUP($B111,padron!#REF!,10,0)),+IF(ISERROR(VLOOKUP($B111,NAfiliado_NFarmacia!$A$2:$J$497,5,0)),"Ingresa Direccion de Farmacia",VLOOKUP($B111,NAfiliado_NFarmacia!$A$2:$J$497,6,0)),VLOOKUP($B111,padron!#REF!,10,0)),+IF(ISERROR(VLOOKUP($B111,NAfiliado_NFarmacia!$A$2:$J$497,6,0)),"Ingresa Direccion de Farmacia",VLOOKUP($B111,NAfiliado_NFarmacia!$A$2:$J$497,6,0))))</f>
        <v/>
      </c>
      <c r="K111" s="49" t="str">
        <f>+IF($B111="","",+IF(OR($F111="Si",$F111=""),IF(ISERROR(VLOOKUP($B111,padron!#REF!,10,0)),+IF(ISERROR(VLOOKUP($B111,NAfiliado_NFarmacia!$A$2:$J$497,5,0)),"Ingresa Localidad de Farmacia",VLOOKUP($B111,NAfiliado_NFarmacia!$A$2:$J$497,7,0)),VLOOKUP($B111,padron!#REF!,11,0)),+IF(ISERROR(VLOOKUP($B111,NAfiliado_NFarmacia!$A$2:$J$497,7,0)),"Ingresa Localidad de Farmacia",VLOOKUP($B111,NAfiliado_NFarmacia!$A$2:$J$497,7,0))))</f>
        <v/>
      </c>
      <c r="L111" s="48" t="str">
        <f>+IF(B111="","",IF(F111="No","84005541",+IFERROR(+VLOOKUP(inicio!B111,padron!$A$2:$H$2,8,0),"84005541")))</f>
        <v/>
      </c>
      <c r="M111" s="48" t="str">
        <f>+IF(B111="","",+IFERROR(+VLOOKUP(B111,padron!A:C,3,0),"no_cargado"))</f>
        <v/>
      </c>
      <c r="N111" s="48" t="str">
        <f>+IF(C111="","",+IFERROR(+VLOOKUP($C111,materiales!$A$2:$D$5000,4,0),"9999"))</f>
        <v/>
      </c>
      <c r="O111" s="48" t="str">
        <f t="shared" si="10"/>
        <v/>
      </c>
      <c r="P111" s="48" t="str">
        <f t="shared" si="11"/>
        <v/>
      </c>
      <c r="Q111" s="48" t="str">
        <f t="shared" si="12"/>
        <v/>
      </c>
      <c r="R111" s="48" t="str">
        <f t="shared" si="13"/>
        <v/>
      </c>
      <c r="S111" s="48" t="str">
        <f t="shared" si="18"/>
        <v/>
      </c>
      <c r="T111" s="48" t="str">
        <f t="shared" ca="1" si="14"/>
        <v/>
      </c>
      <c r="U111" s="48" t="str">
        <f>+IF(M111="","",IFERROR(+VLOOKUP(C111,materiales!$B$2:$E$1000,4,0),"DSZA"))</f>
        <v/>
      </c>
      <c r="V111" s="48" t="str">
        <f t="shared" si="15"/>
        <v/>
      </c>
      <c r="W111" s="48" t="str">
        <f t="shared" si="16"/>
        <v/>
      </c>
      <c r="X111" s="48" t="str">
        <f t="shared" si="17"/>
        <v/>
      </c>
      <c r="Y111" s="49" t="str">
        <f t="shared" si="19"/>
        <v/>
      </c>
      <c r="Z111" s="49" t="str">
        <f>IF(M111="no_cargado",VLOOKUP(B111,NAfiliado_NFarmacia!A:H,8,0),"")</f>
        <v/>
      </c>
      <c r="AA111" s="50"/>
    </row>
    <row r="112" spans="1:27" x14ac:dyDescent="0.55000000000000004">
      <c r="A112" s="34"/>
      <c r="G112" s="47" t="str">
        <f>+IF($B112="","",+IFERROR(+VLOOKUP(B112,padron!$A$2:$E$2,2,0),+IFERROR(VLOOKUP(B112,NAfiliado_NFarmacia!$A:$J,10,0),"Ingresar Nuevo Afiliado")))</f>
        <v/>
      </c>
      <c r="H112" s="48" t="str">
        <f>+IF(B112="","",+IFERROR(+VLOOKUP($C112,materiales!$B$2:$D$101,2,0),"9999"))</f>
        <v/>
      </c>
      <c r="I112" s="49" t="str">
        <f>+IF($B112="","",+IF(OR($F112="Si",$F112=""),IF(ISERROR(VLOOKUP($B112,padron!#REF!,9,0)),+IF(ISERROR(VLOOKUP($B112,NAfiliado_NFarmacia!$A$2:$J$497,5,0)),"Ingresa Farmacia",VLOOKUP($B112,NAfiliado_NFarmacia!$A$2:$J$497,5,0)),VLOOKUP($B112,padron!#REF!,9,0)),+IF(ISERROR(VLOOKUP($B112,NAfiliado_NFarmacia!$A$2:$J$497,5,0)),"Ingresa Farmacia",VLOOKUP($B112,NAfiliado_NFarmacia!$A$2:$J$497,5,0))))</f>
        <v/>
      </c>
      <c r="J112" s="49" t="str">
        <f>+IF($B112="","",+IF(OR($F112="Si",$F112=""),IF(ISERROR(VLOOKUP($B112,padron!#REF!,10,0)),+IF(ISERROR(VLOOKUP($B112,NAfiliado_NFarmacia!$A$2:$J$497,5,0)),"Ingresa Direccion de Farmacia",VLOOKUP($B112,NAfiliado_NFarmacia!$A$2:$J$497,6,0)),VLOOKUP($B112,padron!#REF!,10,0)),+IF(ISERROR(VLOOKUP($B112,NAfiliado_NFarmacia!$A$2:$J$497,6,0)),"Ingresa Direccion de Farmacia",VLOOKUP($B112,NAfiliado_NFarmacia!$A$2:$J$497,6,0))))</f>
        <v/>
      </c>
      <c r="K112" s="49" t="str">
        <f>+IF($B112="","",+IF(OR($F112="Si",$F112=""),IF(ISERROR(VLOOKUP($B112,padron!#REF!,10,0)),+IF(ISERROR(VLOOKUP($B112,NAfiliado_NFarmacia!$A$2:$J$497,5,0)),"Ingresa Localidad de Farmacia",VLOOKUP($B112,NAfiliado_NFarmacia!$A$2:$J$497,7,0)),VLOOKUP($B112,padron!#REF!,11,0)),+IF(ISERROR(VLOOKUP($B112,NAfiliado_NFarmacia!$A$2:$J$497,7,0)),"Ingresa Localidad de Farmacia",VLOOKUP($B112,NAfiliado_NFarmacia!$A$2:$J$497,7,0))))</f>
        <v/>
      </c>
      <c r="L112" s="48" t="str">
        <f>+IF(B112="","",IF(F112="No","84005541",+IFERROR(+VLOOKUP(inicio!B112,padron!$A$2:$H$2,8,0),"84005541")))</f>
        <v/>
      </c>
      <c r="M112" s="48" t="str">
        <f>+IF(B112="","",+IFERROR(+VLOOKUP(B112,padron!A:C,3,0),"no_cargado"))</f>
        <v/>
      </c>
      <c r="N112" s="48" t="str">
        <f>+IF(C112="","",+IFERROR(+VLOOKUP($C112,materiales!$A$2:$D$5000,4,0),"9999"))</f>
        <v/>
      </c>
      <c r="O112" s="48" t="str">
        <f t="shared" si="10"/>
        <v/>
      </c>
      <c r="P112" s="48" t="str">
        <f t="shared" si="11"/>
        <v/>
      </c>
      <c r="Q112" s="48" t="str">
        <f t="shared" si="12"/>
        <v/>
      </c>
      <c r="R112" s="48" t="str">
        <f t="shared" si="13"/>
        <v/>
      </c>
      <c r="S112" s="48" t="str">
        <f t="shared" si="18"/>
        <v/>
      </c>
      <c r="T112" s="48" t="str">
        <f t="shared" ca="1" si="14"/>
        <v/>
      </c>
      <c r="U112" s="48" t="str">
        <f>+IF(M112="","",IFERROR(+VLOOKUP(C112,materiales!$B$2:$E$1000,4,0),"DSZA"))</f>
        <v/>
      </c>
      <c r="V112" s="48" t="str">
        <f t="shared" si="15"/>
        <v/>
      </c>
      <c r="W112" s="48" t="str">
        <f t="shared" si="16"/>
        <v/>
      </c>
      <c r="X112" s="48" t="str">
        <f t="shared" si="17"/>
        <v/>
      </c>
      <c r="Y112" s="49" t="str">
        <f t="shared" si="19"/>
        <v/>
      </c>
      <c r="Z112" s="49" t="str">
        <f>IF(M112="no_cargado",VLOOKUP(B112,NAfiliado_NFarmacia!A:H,8,0),"")</f>
        <v/>
      </c>
      <c r="AA112" s="50"/>
    </row>
    <row r="113" spans="1:27" x14ac:dyDescent="0.55000000000000004">
      <c r="A113" s="34"/>
      <c r="G113" s="47" t="str">
        <f>+IF($B113="","",+IFERROR(+VLOOKUP(B113,padron!$A$2:$E$2,2,0),+IFERROR(VLOOKUP(B113,NAfiliado_NFarmacia!$A:$J,10,0),"Ingresar Nuevo Afiliado")))</f>
        <v/>
      </c>
      <c r="H113" s="48" t="str">
        <f>+IF(B113="","",+IFERROR(+VLOOKUP($C113,materiales!$B$2:$D$101,2,0),"9999"))</f>
        <v/>
      </c>
      <c r="I113" s="49" t="str">
        <f>+IF($B113="","",+IF(OR($F113="Si",$F113=""),IF(ISERROR(VLOOKUP($B113,padron!#REF!,9,0)),+IF(ISERROR(VLOOKUP($B113,NAfiliado_NFarmacia!$A$2:$J$497,5,0)),"Ingresa Farmacia",VLOOKUP($B113,NAfiliado_NFarmacia!$A$2:$J$497,5,0)),VLOOKUP($B113,padron!#REF!,9,0)),+IF(ISERROR(VLOOKUP($B113,NAfiliado_NFarmacia!$A$2:$J$497,5,0)),"Ingresa Farmacia",VLOOKUP($B113,NAfiliado_NFarmacia!$A$2:$J$497,5,0))))</f>
        <v/>
      </c>
      <c r="J113" s="49" t="str">
        <f>+IF($B113="","",+IF(OR($F113="Si",$F113=""),IF(ISERROR(VLOOKUP($B113,padron!#REF!,10,0)),+IF(ISERROR(VLOOKUP($B113,NAfiliado_NFarmacia!$A$2:$J$497,5,0)),"Ingresa Direccion de Farmacia",VLOOKUP($B113,NAfiliado_NFarmacia!$A$2:$J$497,6,0)),VLOOKUP($B113,padron!#REF!,10,0)),+IF(ISERROR(VLOOKUP($B113,NAfiliado_NFarmacia!$A$2:$J$497,6,0)),"Ingresa Direccion de Farmacia",VLOOKUP($B113,NAfiliado_NFarmacia!$A$2:$J$497,6,0))))</f>
        <v/>
      </c>
      <c r="K113" s="49" t="str">
        <f>+IF($B113="","",+IF(OR($F113="Si",$F113=""),IF(ISERROR(VLOOKUP($B113,padron!#REF!,10,0)),+IF(ISERROR(VLOOKUP($B113,NAfiliado_NFarmacia!$A$2:$J$497,5,0)),"Ingresa Localidad de Farmacia",VLOOKUP($B113,NAfiliado_NFarmacia!$A$2:$J$497,7,0)),VLOOKUP($B113,padron!#REF!,11,0)),+IF(ISERROR(VLOOKUP($B113,NAfiliado_NFarmacia!$A$2:$J$497,7,0)),"Ingresa Localidad de Farmacia",VLOOKUP($B113,NAfiliado_NFarmacia!$A$2:$J$497,7,0))))</f>
        <v/>
      </c>
      <c r="L113" s="48" t="str">
        <f>+IF(B113="","",IF(F113="No","84005541",+IFERROR(+VLOOKUP(inicio!B113,padron!$A$2:$H$2,8,0),"84005541")))</f>
        <v/>
      </c>
      <c r="M113" s="48" t="str">
        <f>+IF(B113="","",+IFERROR(+VLOOKUP(B113,padron!A:C,3,0),"no_cargado"))</f>
        <v/>
      </c>
      <c r="N113" s="48" t="str">
        <f>+IF(C113="","",+IFERROR(+VLOOKUP($C113,materiales!$A$2:$D$5000,4,0),"9999"))</f>
        <v/>
      </c>
      <c r="O113" s="48" t="str">
        <f t="shared" si="10"/>
        <v/>
      </c>
      <c r="P113" s="48" t="str">
        <f t="shared" si="11"/>
        <v/>
      </c>
      <c r="Q113" s="48" t="str">
        <f t="shared" si="12"/>
        <v/>
      </c>
      <c r="R113" s="48" t="str">
        <f t="shared" si="13"/>
        <v/>
      </c>
      <c r="S113" s="48" t="str">
        <f t="shared" si="18"/>
        <v/>
      </c>
      <c r="T113" s="48" t="str">
        <f t="shared" ca="1" si="14"/>
        <v/>
      </c>
      <c r="U113" s="48" t="str">
        <f>+IF(M113="","",IFERROR(+VLOOKUP(C113,materiales!$B$2:$E$1000,4,0),"DSZA"))</f>
        <v/>
      </c>
      <c r="V113" s="48" t="str">
        <f t="shared" si="15"/>
        <v/>
      </c>
      <c r="W113" s="48" t="str">
        <f t="shared" si="16"/>
        <v/>
      </c>
      <c r="X113" s="48" t="str">
        <f t="shared" si="17"/>
        <v/>
      </c>
      <c r="Y113" s="49" t="str">
        <f t="shared" si="19"/>
        <v/>
      </c>
      <c r="Z113" s="49" t="str">
        <f>IF(M113="no_cargado",VLOOKUP(B113,NAfiliado_NFarmacia!A:H,8,0),"")</f>
        <v/>
      </c>
      <c r="AA113" s="50"/>
    </row>
    <row r="114" spans="1:27" x14ac:dyDescent="0.55000000000000004">
      <c r="A114" s="34"/>
      <c r="G114" s="47" t="str">
        <f>+IF($B114="","",+IFERROR(+VLOOKUP(B114,padron!$A$2:$E$2,2,0),+IFERROR(VLOOKUP(B114,NAfiliado_NFarmacia!$A:$J,10,0),"Ingresar Nuevo Afiliado")))</f>
        <v/>
      </c>
      <c r="H114" s="48" t="str">
        <f>+IF(B114="","",+IFERROR(+VLOOKUP($C114,materiales!$B$2:$D$101,2,0),"9999"))</f>
        <v/>
      </c>
      <c r="I114" s="49" t="str">
        <f>+IF($B114="","",+IF(OR($F114="Si",$F114=""),IF(ISERROR(VLOOKUP($B114,padron!#REF!,9,0)),+IF(ISERROR(VLOOKUP($B114,NAfiliado_NFarmacia!$A$2:$J$497,5,0)),"Ingresa Farmacia",VLOOKUP($B114,NAfiliado_NFarmacia!$A$2:$J$497,5,0)),VLOOKUP($B114,padron!#REF!,9,0)),+IF(ISERROR(VLOOKUP($B114,NAfiliado_NFarmacia!$A$2:$J$497,5,0)),"Ingresa Farmacia",VLOOKUP($B114,NAfiliado_NFarmacia!$A$2:$J$497,5,0))))</f>
        <v/>
      </c>
      <c r="J114" s="49" t="str">
        <f>+IF($B114="","",+IF(OR($F114="Si",$F114=""),IF(ISERROR(VLOOKUP($B114,padron!#REF!,10,0)),+IF(ISERROR(VLOOKUP($B114,NAfiliado_NFarmacia!$A$2:$J$497,5,0)),"Ingresa Direccion de Farmacia",VLOOKUP($B114,NAfiliado_NFarmacia!$A$2:$J$497,6,0)),VLOOKUP($B114,padron!#REF!,10,0)),+IF(ISERROR(VLOOKUP($B114,NAfiliado_NFarmacia!$A$2:$J$497,6,0)),"Ingresa Direccion de Farmacia",VLOOKUP($B114,NAfiliado_NFarmacia!$A$2:$J$497,6,0))))</f>
        <v/>
      </c>
      <c r="K114" s="49" t="str">
        <f>+IF($B114="","",+IF(OR($F114="Si",$F114=""),IF(ISERROR(VLOOKUP($B114,padron!#REF!,10,0)),+IF(ISERROR(VLOOKUP($B114,NAfiliado_NFarmacia!$A$2:$J$497,5,0)),"Ingresa Localidad de Farmacia",VLOOKUP($B114,NAfiliado_NFarmacia!$A$2:$J$497,7,0)),VLOOKUP($B114,padron!#REF!,11,0)),+IF(ISERROR(VLOOKUP($B114,NAfiliado_NFarmacia!$A$2:$J$497,7,0)),"Ingresa Localidad de Farmacia",VLOOKUP($B114,NAfiliado_NFarmacia!$A$2:$J$497,7,0))))</f>
        <v/>
      </c>
      <c r="L114" s="48" t="str">
        <f>+IF(B114="","",IF(F114="No","84005541",+IFERROR(+VLOOKUP(inicio!B114,padron!$A$2:$H$2,8,0),"84005541")))</f>
        <v/>
      </c>
      <c r="M114" s="48" t="str">
        <f>+IF(B114="","",+IFERROR(+VLOOKUP(B114,padron!A:C,3,0),"no_cargado"))</f>
        <v/>
      </c>
      <c r="N114" s="48" t="str">
        <f>+IF(C114="","",+IFERROR(+VLOOKUP($C114,materiales!$A$2:$D$5000,4,0),"9999"))</f>
        <v/>
      </c>
      <c r="O114" s="48" t="str">
        <f t="shared" si="10"/>
        <v/>
      </c>
      <c r="P114" s="48" t="str">
        <f t="shared" si="11"/>
        <v/>
      </c>
      <c r="Q114" s="48" t="str">
        <f t="shared" si="12"/>
        <v/>
      </c>
      <c r="R114" s="48" t="str">
        <f t="shared" si="13"/>
        <v/>
      </c>
      <c r="S114" s="48" t="str">
        <f t="shared" si="18"/>
        <v/>
      </c>
      <c r="T114" s="48" t="str">
        <f t="shared" ca="1" si="14"/>
        <v/>
      </c>
      <c r="U114" s="48" t="str">
        <f>+IF(M114="","",IFERROR(+VLOOKUP(C114,materiales!$B$2:$E$1000,4,0),"DSZA"))</f>
        <v/>
      </c>
      <c r="V114" s="48" t="str">
        <f t="shared" si="15"/>
        <v/>
      </c>
      <c r="W114" s="48" t="str">
        <f t="shared" si="16"/>
        <v/>
      </c>
      <c r="X114" s="48" t="str">
        <f t="shared" si="17"/>
        <v/>
      </c>
      <c r="Y114" s="49" t="str">
        <f t="shared" si="19"/>
        <v/>
      </c>
      <c r="Z114" s="49" t="str">
        <f>IF(M114="no_cargado",VLOOKUP(B114,NAfiliado_NFarmacia!A:H,8,0),"")</f>
        <v/>
      </c>
      <c r="AA114" s="50"/>
    </row>
    <row r="115" spans="1:27" x14ac:dyDescent="0.55000000000000004">
      <c r="A115" s="34"/>
      <c r="G115" s="47" t="str">
        <f>+IF($B115="","",+IFERROR(+VLOOKUP(B115,padron!$A$2:$E$2,2,0),+IFERROR(VLOOKUP(B115,NAfiliado_NFarmacia!$A:$J,10,0),"Ingresar Nuevo Afiliado")))</f>
        <v/>
      </c>
      <c r="H115" s="48" t="str">
        <f>+IF(B115="","",+IFERROR(+VLOOKUP($C115,materiales!$B$2:$D$101,2,0),"9999"))</f>
        <v/>
      </c>
      <c r="I115" s="49" t="str">
        <f>+IF($B115="","",+IF(OR($F115="Si",$F115=""),IF(ISERROR(VLOOKUP($B115,padron!#REF!,9,0)),+IF(ISERROR(VLOOKUP($B115,NAfiliado_NFarmacia!$A$2:$J$497,5,0)),"Ingresa Farmacia",VLOOKUP($B115,NAfiliado_NFarmacia!$A$2:$J$497,5,0)),VLOOKUP($B115,padron!#REF!,9,0)),+IF(ISERROR(VLOOKUP($B115,NAfiliado_NFarmacia!$A$2:$J$497,5,0)),"Ingresa Farmacia",VLOOKUP($B115,NAfiliado_NFarmacia!$A$2:$J$497,5,0))))</f>
        <v/>
      </c>
      <c r="J115" s="49" t="str">
        <f>+IF($B115="","",+IF(OR($F115="Si",$F115=""),IF(ISERROR(VLOOKUP($B115,padron!#REF!,10,0)),+IF(ISERROR(VLOOKUP($B115,NAfiliado_NFarmacia!$A$2:$J$497,5,0)),"Ingresa Direccion de Farmacia",VLOOKUP($B115,NAfiliado_NFarmacia!$A$2:$J$497,6,0)),VLOOKUP($B115,padron!#REF!,10,0)),+IF(ISERROR(VLOOKUP($B115,NAfiliado_NFarmacia!$A$2:$J$497,6,0)),"Ingresa Direccion de Farmacia",VLOOKUP($B115,NAfiliado_NFarmacia!$A$2:$J$497,6,0))))</f>
        <v/>
      </c>
      <c r="K115" s="49" t="str">
        <f>+IF($B115="","",+IF(OR($F115="Si",$F115=""),IF(ISERROR(VLOOKUP($B115,padron!#REF!,10,0)),+IF(ISERROR(VLOOKUP($B115,NAfiliado_NFarmacia!$A$2:$J$497,5,0)),"Ingresa Localidad de Farmacia",VLOOKUP($B115,NAfiliado_NFarmacia!$A$2:$J$497,7,0)),VLOOKUP($B115,padron!#REF!,11,0)),+IF(ISERROR(VLOOKUP($B115,NAfiliado_NFarmacia!$A$2:$J$497,7,0)),"Ingresa Localidad de Farmacia",VLOOKUP($B115,NAfiliado_NFarmacia!$A$2:$J$497,7,0))))</f>
        <v/>
      </c>
      <c r="L115" s="48" t="str">
        <f>+IF(B115="","",IF(F115="No","84005541",+IFERROR(+VLOOKUP(inicio!B115,padron!$A$2:$H$2,8,0),"84005541")))</f>
        <v/>
      </c>
      <c r="M115" s="48" t="str">
        <f>+IF(B115="","",+IFERROR(+VLOOKUP(B115,padron!A:C,3,0),"no_cargado"))</f>
        <v/>
      </c>
      <c r="N115" s="48" t="str">
        <f>+IF(C115="","",+IFERROR(+VLOOKUP($C115,materiales!$A$2:$D$5000,4,0),"9999"))</f>
        <v/>
      </c>
      <c r="O115" s="48" t="str">
        <f t="shared" si="10"/>
        <v/>
      </c>
      <c r="P115" s="48" t="str">
        <f t="shared" si="11"/>
        <v/>
      </c>
      <c r="Q115" s="48" t="str">
        <f t="shared" si="12"/>
        <v/>
      </c>
      <c r="R115" s="48" t="str">
        <f t="shared" si="13"/>
        <v/>
      </c>
      <c r="S115" s="48" t="str">
        <f t="shared" si="18"/>
        <v/>
      </c>
      <c r="T115" s="48" t="str">
        <f t="shared" ca="1" si="14"/>
        <v/>
      </c>
      <c r="U115" s="48" t="str">
        <f>+IF(M115="","",IFERROR(+VLOOKUP(C115,materiales!$B$2:$E$1000,4,0),"DSZA"))</f>
        <v/>
      </c>
      <c r="V115" s="48" t="str">
        <f t="shared" si="15"/>
        <v/>
      </c>
      <c r="W115" s="48" t="str">
        <f t="shared" si="16"/>
        <v/>
      </c>
      <c r="X115" s="48" t="str">
        <f t="shared" si="17"/>
        <v/>
      </c>
      <c r="Y115" s="49" t="str">
        <f t="shared" si="19"/>
        <v/>
      </c>
      <c r="Z115" s="49" t="str">
        <f>IF(M115="no_cargado",VLOOKUP(B115,NAfiliado_NFarmacia!A:H,8,0),"")</f>
        <v/>
      </c>
      <c r="AA115" s="50"/>
    </row>
    <row r="116" spans="1:27" x14ac:dyDescent="0.55000000000000004">
      <c r="A116" s="34"/>
      <c r="G116" s="47" t="str">
        <f>+IF($B116="","",+IFERROR(+VLOOKUP(B116,padron!$A$2:$E$2,2,0),+IFERROR(VLOOKUP(B116,NAfiliado_NFarmacia!$A:$J,10,0),"Ingresar Nuevo Afiliado")))</f>
        <v/>
      </c>
      <c r="H116" s="48" t="str">
        <f>+IF(B116="","",+IFERROR(+VLOOKUP($C116,materiales!$B$2:$D$101,2,0),"9999"))</f>
        <v/>
      </c>
      <c r="I116" s="49" t="str">
        <f>+IF($B116="","",+IF(OR($F116="Si",$F116=""),IF(ISERROR(VLOOKUP($B116,padron!#REF!,9,0)),+IF(ISERROR(VLOOKUP($B116,NAfiliado_NFarmacia!$A$2:$J$497,5,0)),"Ingresa Farmacia",VLOOKUP($B116,NAfiliado_NFarmacia!$A$2:$J$497,5,0)),VLOOKUP($B116,padron!#REF!,9,0)),+IF(ISERROR(VLOOKUP($B116,NAfiliado_NFarmacia!$A$2:$J$497,5,0)),"Ingresa Farmacia",VLOOKUP($B116,NAfiliado_NFarmacia!$A$2:$J$497,5,0))))</f>
        <v/>
      </c>
      <c r="J116" s="49" t="str">
        <f>+IF($B116="","",+IF(OR($F116="Si",$F116=""),IF(ISERROR(VLOOKUP($B116,padron!#REF!,10,0)),+IF(ISERROR(VLOOKUP($B116,NAfiliado_NFarmacia!$A$2:$J$497,5,0)),"Ingresa Direccion de Farmacia",VLOOKUP($B116,NAfiliado_NFarmacia!$A$2:$J$497,6,0)),VLOOKUP($B116,padron!#REF!,10,0)),+IF(ISERROR(VLOOKUP($B116,NAfiliado_NFarmacia!$A$2:$J$497,6,0)),"Ingresa Direccion de Farmacia",VLOOKUP($B116,NAfiliado_NFarmacia!$A$2:$J$497,6,0))))</f>
        <v/>
      </c>
      <c r="K116" s="49" t="str">
        <f>+IF($B116="","",+IF(OR($F116="Si",$F116=""),IF(ISERROR(VLOOKUP($B116,padron!#REF!,10,0)),+IF(ISERROR(VLOOKUP($B116,NAfiliado_NFarmacia!$A$2:$J$497,5,0)),"Ingresa Localidad de Farmacia",VLOOKUP($B116,NAfiliado_NFarmacia!$A$2:$J$497,7,0)),VLOOKUP($B116,padron!#REF!,11,0)),+IF(ISERROR(VLOOKUP($B116,NAfiliado_NFarmacia!$A$2:$J$497,7,0)),"Ingresa Localidad de Farmacia",VLOOKUP($B116,NAfiliado_NFarmacia!$A$2:$J$497,7,0))))</f>
        <v/>
      </c>
      <c r="L116" s="48" t="str">
        <f>+IF(B116="","",IF(F116="No","84005541",+IFERROR(+VLOOKUP(inicio!B116,padron!$A$2:$H$2,8,0),"84005541")))</f>
        <v/>
      </c>
      <c r="M116" s="48" t="str">
        <f>+IF(B116="","",+IFERROR(+VLOOKUP(B116,padron!A:C,3,0),"no_cargado"))</f>
        <v/>
      </c>
      <c r="N116" s="48" t="str">
        <f>+IF(C116="","",+IFERROR(+VLOOKUP($C116,materiales!$A$2:$D$5000,4,0),"9999"))</f>
        <v/>
      </c>
      <c r="O116" s="48" t="str">
        <f t="shared" si="10"/>
        <v/>
      </c>
      <c r="P116" s="48" t="str">
        <f t="shared" si="11"/>
        <v/>
      </c>
      <c r="Q116" s="48" t="str">
        <f t="shared" si="12"/>
        <v/>
      </c>
      <c r="R116" s="48" t="str">
        <f t="shared" si="13"/>
        <v/>
      </c>
      <c r="S116" s="48" t="str">
        <f t="shared" si="18"/>
        <v/>
      </c>
      <c r="T116" s="48" t="str">
        <f t="shared" ca="1" si="14"/>
        <v/>
      </c>
      <c r="U116" s="48" t="str">
        <f>+IF(M116="","",IFERROR(+VLOOKUP(C116,materiales!$B$2:$E$1000,4,0),"DSZA"))</f>
        <v/>
      </c>
      <c r="V116" s="48" t="str">
        <f t="shared" si="15"/>
        <v/>
      </c>
      <c r="W116" s="48" t="str">
        <f t="shared" si="16"/>
        <v/>
      </c>
      <c r="X116" s="48" t="str">
        <f t="shared" si="17"/>
        <v/>
      </c>
      <c r="Y116" s="49" t="str">
        <f t="shared" si="19"/>
        <v/>
      </c>
      <c r="Z116" s="49" t="str">
        <f>IF(M116="no_cargado",VLOOKUP(B116,NAfiliado_NFarmacia!A:H,8,0),"")</f>
        <v/>
      </c>
      <c r="AA116" s="50"/>
    </row>
    <row r="117" spans="1:27" x14ac:dyDescent="0.55000000000000004">
      <c r="A117" s="34"/>
      <c r="G117" s="47" t="str">
        <f>+IF($B117="","",+IFERROR(+VLOOKUP(B117,padron!$A$2:$E$2,2,0),+IFERROR(VLOOKUP(B117,NAfiliado_NFarmacia!$A:$J,10,0),"Ingresar Nuevo Afiliado")))</f>
        <v/>
      </c>
      <c r="H117" s="48" t="str">
        <f>+IF(B117="","",+IFERROR(+VLOOKUP($C117,materiales!$B$2:$D$101,2,0),"9999"))</f>
        <v/>
      </c>
      <c r="I117" s="49" t="str">
        <f>+IF($B117="","",+IF(OR($F117="Si",$F117=""),IF(ISERROR(VLOOKUP($B117,padron!#REF!,9,0)),+IF(ISERROR(VLOOKUP($B117,NAfiliado_NFarmacia!$A$2:$J$497,5,0)),"Ingresa Farmacia",VLOOKUP($B117,NAfiliado_NFarmacia!$A$2:$J$497,5,0)),VLOOKUP($B117,padron!#REF!,9,0)),+IF(ISERROR(VLOOKUP($B117,NAfiliado_NFarmacia!$A$2:$J$497,5,0)),"Ingresa Farmacia",VLOOKUP($B117,NAfiliado_NFarmacia!$A$2:$J$497,5,0))))</f>
        <v/>
      </c>
      <c r="J117" s="49" t="str">
        <f>+IF($B117="","",+IF(OR($F117="Si",$F117=""),IF(ISERROR(VLOOKUP($B117,padron!#REF!,10,0)),+IF(ISERROR(VLOOKUP($B117,NAfiliado_NFarmacia!$A$2:$J$497,5,0)),"Ingresa Direccion de Farmacia",VLOOKUP($B117,NAfiliado_NFarmacia!$A$2:$J$497,6,0)),VLOOKUP($B117,padron!#REF!,10,0)),+IF(ISERROR(VLOOKUP($B117,NAfiliado_NFarmacia!$A$2:$J$497,6,0)),"Ingresa Direccion de Farmacia",VLOOKUP($B117,NAfiliado_NFarmacia!$A$2:$J$497,6,0))))</f>
        <v/>
      </c>
      <c r="K117" s="49" t="str">
        <f>+IF($B117="","",+IF(OR($F117="Si",$F117=""),IF(ISERROR(VLOOKUP($B117,padron!#REF!,10,0)),+IF(ISERROR(VLOOKUP($B117,NAfiliado_NFarmacia!$A$2:$J$497,5,0)),"Ingresa Localidad de Farmacia",VLOOKUP($B117,NAfiliado_NFarmacia!$A$2:$J$497,7,0)),VLOOKUP($B117,padron!#REF!,11,0)),+IF(ISERROR(VLOOKUP($B117,NAfiliado_NFarmacia!$A$2:$J$497,7,0)),"Ingresa Localidad de Farmacia",VLOOKUP($B117,NAfiliado_NFarmacia!$A$2:$J$497,7,0))))</f>
        <v/>
      </c>
      <c r="L117" s="48" t="str">
        <f>+IF(B117="","",IF(F117="No","84005541",+IFERROR(+VLOOKUP(inicio!B117,padron!$A$2:$H$2,8,0),"84005541")))</f>
        <v/>
      </c>
      <c r="M117" s="48" t="str">
        <f>+IF(B117="","",+IFERROR(+VLOOKUP(B117,padron!A:C,3,0),"no_cargado"))</f>
        <v/>
      </c>
      <c r="N117" s="48" t="str">
        <f>+IF(C117="","",+IFERROR(+VLOOKUP($C117,materiales!$A$2:$D$5000,4,0),"9999"))</f>
        <v/>
      </c>
      <c r="O117" s="48" t="str">
        <f t="shared" si="10"/>
        <v/>
      </c>
      <c r="P117" s="48" t="str">
        <f t="shared" si="11"/>
        <v/>
      </c>
      <c r="Q117" s="48" t="str">
        <f t="shared" si="12"/>
        <v/>
      </c>
      <c r="R117" s="48" t="str">
        <f t="shared" si="13"/>
        <v/>
      </c>
      <c r="S117" s="48" t="str">
        <f t="shared" si="18"/>
        <v/>
      </c>
      <c r="T117" s="48" t="str">
        <f t="shared" ca="1" si="14"/>
        <v/>
      </c>
      <c r="U117" s="48" t="str">
        <f>+IF(M117="","",IFERROR(+VLOOKUP(C117,materiales!$B$2:$E$1000,4,0),"DSZA"))</f>
        <v/>
      </c>
      <c r="V117" s="48" t="str">
        <f t="shared" si="15"/>
        <v/>
      </c>
      <c r="W117" s="48" t="str">
        <f t="shared" si="16"/>
        <v/>
      </c>
      <c r="X117" s="48" t="str">
        <f t="shared" si="17"/>
        <v/>
      </c>
      <c r="Y117" s="49" t="str">
        <f t="shared" si="19"/>
        <v/>
      </c>
      <c r="Z117" s="49" t="str">
        <f>IF(M117="no_cargado",VLOOKUP(B117,NAfiliado_NFarmacia!A:H,8,0),"")</f>
        <v/>
      </c>
      <c r="AA117" s="50"/>
    </row>
    <row r="118" spans="1:27" x14ac:dyDescent="0.55000000000000004">
      <c r="A118" s="34"/>
      <c r="G118" s="47" t="str">
        <f>+IF($B118="","",+IFERROR(+VLOOKUP(B118,padron!$A$2:$E$2,2,0),+IFERROR(VLOOKUP(B118,NAfiliado_NFarmacia!$A:$J,10,0),"Ingresar Nuevo Afiliado")))</f>
        <v/>
      </c>
      <c r="H118" s="48" t="str">
        <f>+IF(B118="","",+IFERROR(+VLOOKUP($C118,materiales!$B$2:$D$101,2,0),"9999"))</f>
        <v/>
      </c>
      <c r="I118" s="49" t="str">
        <f>+IF($B118="","",+IF(OR($F118="Si",$F118=""),IF(ISERROR(VLOOKUP($B118,padron!#REF!,9,0)),+IF(ISERROR(VLOOKUP($B118,NAfiliado_NFarmacia!$A$2:$J$497,5,0)),"Ingresa Farmacia",VLOOKUP($B118,NAfiliado_NFarmacia!$A$2:$J$497,5,0)),VLOOKUP($B118,padron!#REF!,9,0)),+IF(ISERROR(VLOOKUP($B118,NAfiliado_NFarmacia!$A$2:$J$497,5,0)),"Ingresa Farmacia",VLOOKUP($B118,NAfiliado_NFarmacia!$A$2:$J$497,5,0))))</f>
        <v/>
      </c>
      <c r="J118" s="49" t="str">
        <f>+IF($B118="","",+IF(OR($F118="Si",$F118=""),IF(ISERROR(VLOOKUP($B118,padron!#REF!,10,0)),+IF(ISERROR(VLOOKUP($B118,NAfiliado_NFarmacia!$A$2:$J$497,5,0)),"Ingresa Direccion de Farmacia",VLOOKUP($B118,NAfiliado_NFarmacia!$A$2:$J$497,6,0)),VLOOKUP($B118,padron!#REF!,10,0)),+IF(ISERROR(VLOOKUP($B118,NAfiliado_NFarmacia!$A$2:$J$497,6,0)),"Ingresa Direccion de Farmacia",VLOOKUP($B118,NAfiliado_NFarmacia!$A$2:$J$497,6,0))))</f>
        <v/>
      </c>
      <c r="K118" s="49" t="str">
        <f>+IF($B118="","",+IF(OR($F118="Si",$F118=""),IF(ISERROR(VLOOKUP($B118,padron!#REF!,10,0)),+IF(ISERROR(VLOOKUP($B118,NAfiliado_NFarmacia!$A$2:$J$497,5,0)),"Ingresa Localidad de Farmacia",VLOOKUP($B118,NAfiliado_NFarmacia!$A$2:$J$497,7,0)),VLOOKUP($B118,padron!#REF!,11,0)),+IF(ISERROR(VLOOKUP($B118,NAfiliado_NFarmacia!$A$2:$J$497,7,0)),"Ingresa Localidad de Farmacia",VLOOKUP($B118,NAfiliado_NFarmacia!$A$2:$J$497,7,0))))</f>
        <v/>
      </c>
      <c r="L118" s="48" t="str">
        <f>+IF(B118="","",IF(F118="No","84005541",+IFERROR(+VLOOKUP(inicio!B118,padron!$A$2:$H$2,8,0),"84005541")))</f>
        <v/>
      </c>
      <c r="M118" s="48" t="str">
        <f>+IF(B118="","",+IFERROR(+VLOOKUP(B118,padron!A:C,3,0),"no_cargado"))</f>
        <v/>
      </c>
      <c r="N118" s="48" t="str">
        <f>+IF(C118="","",+IFERROR(+VLOOKUP($C118,materiales!$A$2:$D$5000,4,0),"9999"))</f>
        <v/>
      </c>
      <c r="O118" s="48" t="str">
        <f t="shared" si="10"/>
        <v/>
      </c>
      <c r="P118" s="48" t="str">
        <f t="shared" si="11"/>
        <v/>
      </c>
      <c r="Q118" s="48" t="str">
        <f t="shared" si="12"/>
        <v/>
      </c>
      <c r="R118" s="48" t="str">
        <f t="shared" si="13"/>
        <v/>
      </c>
      <c r="S118" s="48" t="str">
        <f t="shared" si="18"/>
        <v/>
      </c>
      <c r="T118" s="48" t="str">
        <f t="shared" ca="1" si="14"/>
        <v/>
      </c>
      <c r="U118" s="48" t="str">
        <f>+IF(M118="","",IFERROR(+VLOOKUP(C118,materiales!$B$2:$E$1000,4,0),"DSZA"))</f>
        <v/>
      </c>
      <c r="V118" s="48" t="str">
        <f t="shared" si="15"/>
        <v/>
      </c>
      <c r="W118" s="48" t="str">
        <f t="shared" si="16"/>
        <v/>
      </c>
      <c r="X118" s="48" t="str">
        <f t="shared" si="17"/>
        <v/>
      </c>
      <c r="Y118" s="49" t="str">
        <f t="shared" si="19"/>
        <v/>
      </c>
      <c r="Z118" s="49" t="str">
        <f>IF(M118="no_cargado",VLOOKUP(B118,NAfiliado_NFarmacia!A:H,8,0),"")</f>
        <v/>
      </c>
      <c r="AA118" s="50"/>
    </row>
    <row r="119" spans="1:27" x14ac:dyDescent="0.55000000000000004">
      <c r="A119" s="34"/>
      <c r="G119" s="47" t="str">
        <f>+IF($B119="","",+IFERROR(+VLOOKUP(B119,padron!$A$2:$E$2,2,0),+IFERROR(VLOOKUP(B119,NAfiliado_NFarmacia!$A:$J,10,0),"Ingresar Nuevo Afiliado")))</f>
        <v/>
      </c>
      <c r="H119" s="48" t="str">
        <f>+IF(B119="","",+IFERROR(+VLOOKUP($C119,materiales!$B$2:$D$101,2,0),"9999"))</f>
        <v/>
      </c>
      <c r="I119" s="49" t="str">
        <f>+IF($B119="","",+IF(OR($F119="Si",$F119=""),IF(ISERROR(VLOOKUP($B119,padron!#REF!,9,0)),+IF(ISERROR(VLOOKUP($B119,NAfiliado_NFarmacia!$A$2:$J$497,5,0)),"Ingresa Farmacia",VLOOKUP($B119,NAfiliado_NFarmacia!$A$2:$J$497,5,0)),VLOOKUP($B119,padron!#REF!,9,0)),+IF(ISERROR(VLOOKUP($B119,NAfiliado_NFarmacia!$A$2:$J$497,5,0)),"Ingresa Farmacia",VLOOKUP($B119,NAfiliado_NFarmacia!$A$2:$J$497,5,0))))</f>
        <v/>
      </c>
      <c r="J119" s="49" t="str">
        <f>+IF($B119="","",+IF(OR($F119="Si",$F119=""),IF(ISERROR(VLOOKUP($B119,padron!#REF!,10,0)),+IF(ISERROR(VLOOKUP($B119,NAfiliado_NFarmacia!$A$2:$J$497,5,0)),"Ingresa Direccion de Farmacia",VLOOKUP($B119,NAfiliado_NFarmacia!$A$2:$J$497,6,0)),VLOOKUP($B119,padron!#REF!,10,0)),+IF(ISERROR(VLOOKUP($B119,NAfiliado_NFarmacia!$A$2:$J$497,6,0)),"Ingresa Direccion de Farmacia",VLOOKUP($B119,NAfiliado_NFarmacia!$A$2:$J$497,6,0))))</f>
        <v/>
      </c>
      <c r="K119" s="49" t="str">
        <f>+IF($B119="","",+IF(OR($F119="Si",$F119=""),IF(ISERROR(VLOOKUP($B119,padron!#REF!,10,0)),+IF(ISERROR(VLOOKUP($B119,NAfiliado_NFarmacia!$A$2:$J$497,5,0)),"Ingresa Localidad de Farmacia",VLOOKUP($B119,NAfiliado_NFarmacia!$A$2:$J$497,7,0)),VLOOKUP($B119,padron!#REF!,11,0)),+IF(ISERROR(VLOOKUP($B119,NAfiliado_NFarmacia!$A$2:$J$497,7,0)),"Ingresa Localidad de Farmacia",VLOOKUP($B119,NAfiliado_NFarmacia!$A$2:$J$497,7,0))))</f>
        <v/>
      </c>
      <c r="L119" s="48" t="str">
        <f>+IF(B119="","",IF(F119="No","84005541",+IFERROR(+VLOOKUP(inicio!B119,padron!$A$2:$H$2,8,0),"84005541")))</f>
        <v/>
      </c>
      <c r="M119" s="48" t="str">
        <f>+IF(B119="","",+IFERROR(+VLOOKUP(B119,padron!A:C,3,0),"no_cargado"))</f>
        <v/>
      </c>
      <c r="N119" s="48" t="str">
        <f>+IF(C119="","",+IFERROR(+VLOOKUP($C119,materiales!$A$2:$D$5000,4,0),"9999"))</f>
        <v/>
      </c>
      <c r="O119" s="48" t="str">
        <f t="shared" si="10"/>
        <v/>
      </c>
      <c r="P119" s="48" t="str">
        <f t="shared" si="11"/>
        <v/>
      </c>
      <c r="Q119" s="48" t="str">
        <f t="shared" si="12"/>
        <v/>
      </c>
      <c r="R119" s="48" t="str">
        <f t="shared" si="13"/>
        <v/>
      </c>
      <c r="S119" s="48" t="str">
        <f t="shared" si="18"/>
        <v/>
      </c>
      <c r="T119" s="48" t="str">
        <f t="shared" ca="1" si="14"/>
        <v/>
      </c>
      <c r="U119" s="48" t="str">
        <f>+IF(M119="","",IFERROR(+VLOOKUP(C119,materiales!$B$2:$E$1000,4,0),"DSZA"))</f>
        <v/>
      </c>
      <c r="V119" s="48" t="str">
        <f t="shared" si="15"/>
        <v/>
      </c>
      <c r="W119" s="48" t="str">
        <f t="shared" si="16"/>
        <v/>
      </c>
      <c r="X119" s="48" t="str">
        <f t="shared" si="17"/>
        <v/>
      </c>
      <c r="Y119" s="49" t="str">
        <f t="shared" si="19"/>
        <v/>
      </c>
      <c r="Z119" s="49" t="str">
        <f>IF(M119="no_cargado",VLOOKUP(B119,NAfiliado_NFarmacia!A:H,8,0),"")</f>
        <v/>
      </c>
      <c r="AA119" s="50"/>
    </row>
    <row r="120" spans="1:27" x14ac:dyDescent="0.55000000000000004">
      <c r="A120" s="34"/>
      <c r="G120" s="47" t="str">
        <f>+IF($B120="","",+IFERROR(+VLOOKUP(B120,padron!$A$2:$E$2,2,0),+IFERROR(VLOOKUP(B120,NAfiliado_NFarmacia!$A:$J,10,0),"Ingresar Nuevo Afiliado")))</f>
        <v/>
      </c>
      <c r="H120" s="48" t="str">
        <f>+IF(B120="","",+IFERROR(+VLOOKUP($C120,materiales!$B$2:$D$101,2,0),"9999"))</f>
        <v/>
      </c>
      <c r="I120" s="49" t="str">
        <f>+IF($B120="","",+IF(OR($F120="Si",$F120=""),IF(ISERROR(VLOOKUP($B120,padron!#REF!,9,0)),+IF(ISERROR(VLOOKUP($B120,NAfiliado_NFarmacia!$A$2:$J$497,5,0)),"Ingresa Farmacia",VLOOKUP($B120,NAfiliado_NFarmacia!$A$2:$J$497,5,0)),VLOOKUP($B120,padron!#REF!,9,0)),+IF(ISERROR(VLOOKUP($B120,NAfiliado_NFarmacia!$A$2:$J$497,5,0)),"Ingresa Farmacia",VLOOKUP($B120,NAfiliado_NFarmacia!$A$2:$J$497,5,0))))</f>
        <v/>
      </c>
      <c r="J120" s="49" t="str">
        <f>+IF($B120="","",+IF(OR($F120="Si",$F120=""),IF(ISERROR(VLOOKUP($B120,padron!#REF!,10,0)),+IF(ISERROR(VLOOKUP($B120,NAfiliado_NFarmacia!$A$2:$J$497,5,0)),"Ingresa Direccion de Farmacia",VLOOKUP($B120,NAfiliado_NFarmacia!$A$2:$J$497,6,0)),VLOOKUP($B120,padron!#REF!,10,0)),+IF(ISERROR(VLOOKUP($B120,NAfiliado_NFarmacia!$A$2:$J$497,6,0)),"Ingresa Direccion de Farmacia",VLOOKUP($B120,NAfiliado_NFarmacia!$A$2:$J$497,6,0))))</f>
        <v/>
      </c>
      <c r="K120" s="49" t="str">
        <f>+IF($B120="","",+IF(OR($F120="Si",$F120=""),IF(ISERROR(VLOOKUP($B120,padron!#REF!,10,0)),+IF(ISERROR(VLOOKUP($B120,NAfiliado_NFarmacia!$A$2:$J$497,5,0)),"Ingresa Localidad de Farmacia",VLOOKUP($B120,NAfiliado_NFarmacia!$A$2:$J$497,7,0)),VLOOKUP($B120,padron!#REF!,11,0)),+IF(ISERROR(VLOOKUP($B120,NAfiliado_NFarmacia!$A$2:$J$497,7,0)),"Ingresa Localidad de Farmacia",VLOOKUP($B120,NAfiliado_NFarmacia!$A$2:$J$497,7,0))))</f>
        <v/>
      </c>
      <c r="L120" s="48" t="str">
        <f>+IF(B120="","",IF(F120="No","84005541",+IFERROR(+VLOOKUP(inicio!B120,padron!$A$2:$H$2,8,0),"84005541")))</f>
        <v/>
      </c>
      <c r="M120" s="48" t="str">
        <f>+IF(B120="","",+IFERROR(+VLOOKUP(B120,padron!A:C,3,0),"no_cargado"))</f>
        <v/>
      </c>
      <c r="N120" s="48" t="str">
        <f>+IF(C120="","",+IFERROR(+VLOOKUP($C120,materiales!$A$2:$D$5000,4,0),"9999"))</f>
        <v/>
      </c>
      <c r="O120" s="48" t="str">
        <f t="shared" si="10"/>
        <v/>
      </c>
      <c r="P120" s="48" t="str">
        <f t="shared" si="11"/>
        <v/>
      </c>
      <c r="Q120" s="48" t="str">
        <f t="shared" si="12"/>
        <v/>
      </c>
      <c r="R120" s="48" t="str">
        <f t="shared" si="13"/>
        <v/>
      </c>
      <c r="S120" s="48" t="str">
        <f t="shared" si="18"/>
        <v/>
      </c>
      <c r="T120" s="48" t="str">
        <f t="shared" ca="1" si="14"/>
        <v/>
      </c>
      <c r="U120" s="48" t="str">
        <f>+IF(M120="","",IFERROR(+VLOOKUP(C120,materiales!$B$2:$E$1000,4,0),"DSZA"))</f>
        <v/>
      </c>
      <c r="V120" s="48" t="str">
        <f t="shared" si="15"/>
        <v/>
      </c>
      <c r="W120" s="48" t="str">
        <f t="shared" si="16"/>
        <v/>
      </c>
      <c r="X120" s="48" t="str">
        <f t="shared" si="17"/>
        <v/>
      </c>
      <c r="Y120" s="49" t="str">
        <f t="shared" si="19"/>
        <v/>
      </c>
      <c r="Z120" s="49" t="str">
        <f>IF(M120="no_cargado",VLOOKUP(B120,NAfiliado_NFarmacia!A:H,8,0),"")</f>
        <v/>
      </c>
      <c r="AA120" s="50"/>
    </row>
    <row r="121" spans="1:27" x14ac:dyDescent="0.55000000000000004">
      <c r="A121" s="34"/>
      <c r="G121" s="47" t="str">
        <f>+IF($B121="","",+IFERROR(+VLOOKUP(B121,padron!$A$2:$E$2,2,0),+IFERROR(VLOOKUP(B121,NAfiliado_NFarmacia!$A:$J,10,0),"Ingresar Nuevo Afiliado")))</f>
        <v/>
      </c>
      <c r="H121" s="48" t="str">
        <f>+IF(B121="","",+IFERROR(+VLOOKUP($C121,materiales!$B$2:$D$101,2,0),"9999"))</f>
        <v/>
      </c>
      <c r="I121" s="49" t="str">
        <f>+IF($B121="","",+IF(OR($F121="Si",$F121=""),IF(ISERROR(VLOOKUP($B121,padron!#REF!,9,0)),+IF(ISERROR(VLOOKUP($B121,NAfiliado_NFarmacia!$A$2:$J$497,5,0)),"Ingresa Farmacia",VLOOKUP($B121,NAfiliado_NFarmacia!$A$2:$J$497,5,0)),VLOOKUP($B121,padron!#REF!,9,0)),+IF(ISERROR(VLOOKUP($B121,NAfiliado_NFarmacia!$A$2:$J$497,5,0)),"Ingresa Farmacia",VLOOKUP($B121,NAfiliado_NFarmacia!$A$2:$J$497,5,0))))</f>
        <v/>
      </c>
      <c r="J121" s="49" t="str">
        <f>+IF($B121="","",+IF(OR($F121="Si",$F121=""),IF(ISERROR(VLOOKUP($B121,padron!#REF!,10,0)),+IF(ISERROR(VLOOKUP($B121,NAfiliado_NFarmacia!$A$2:$J$497,5,0)),"Ingresa Direccion de Farmacia",VLOOKUP($B121,NAfiliado_NFarmacia!$A$2:$J$497,6,0)),VLOOKUP($B121,padron!#REF!,10,0)),+IF(ISERROR(VLOOKUP($B121,NAfiliado_NFarmacia!$A$2:$J$497,6,0)),"Ingresa Direccion de Farmacia",VLOOKUP($B121,NAfiliado_NFarmacia!$A$2:$J$497,6,0))))</f>
        <v/>
      </c>
      <c r="K121" s="49" t="str">
        <f>+IF($B121="","",+IF(OR($F121="Si",$F121=""),IF(ISERROR(VLOOKUP($B121,padron!#REF!,10,0)),+IF(ISERROR(VLOOKUP($B121,NAfiliado_NFarmacia!$A$2:$J$497,5,0)),"Ingresa Localidad de Farmacia",VLOOKUP($B121,NAfiliado_NFarmacia!$A$2:$J$497,7,0)),VLOOKUP($B121,padron!#REF!,11,0)),+IF(ISERROR(VLOOKUP($B121,NAfiliado_NFarmacia!$A$2:$J$497,7,0)),"Ingresa Localidad de Farmacia",VLOOKUP($B121,NAfiliado_NFarmacia!$A$2:$J$497,7,0))))</f>
        <v/>
      </c>
      <c r="L121" s="48" t="str">
        <f>+IF(B121="","",IF(F121="No","84005541",+IFERROR(+VLOOKUP(inicio!B121,padron!$A$2:$H$2,8,0),"84005541")))</f>
        <v/>
      </c>
      <c r="M121" s="48" t="str">
        <f>+IF(B121="","",+IFERROR(+VLOOKUP(B121,padron!A:C,3,0),"no_cargado"))</f>
        <v/>
      </c>
      <c r="N121" s="48" t="str">
        <f>+IF(C121="","",+IFERROR(+VLOOKUP($C121,materiales!$A$2:$D$5000,4,0),"9999"))</f>
        <v/>
      </c>
      <c r="O121" s="48" t="str">
        <f t="shared" si="10"/>
        <v/>
      </c>
      <c r="P121" s="48" t="str">
        <f t="shared" si="11"/>
        <v/>
      </c>
      <c r="Q121" s="48" t="str">
        <f t="shared" si="12"/>
        <v/>
      </c>
      <c r="R121" s="48" t="str">
        <f t="shared" si="13"/>
        <v/>
      </c>
      <c r="S121" s="48" t="str">
        <f t="shared" si="18"/>
        <v/>
      </c>
      <c r="T121" s="48" t="str">
        <f t="shared" ca="1" si="14"/>
        <v/>
      </c>
      <c r="U121" s="48" t="str">
        <f>+IF(M121="","",IFERROR(+VLOOKUP(C121,materiales!$B$2:$E$1000,4,0),"DSZA"))</f>
        <v/>
      </c>
      <c r="V121" s="48" t="str">
        <f t="shared" si="15"/>
        <v/>
      </c>
      <c r="W121" s="48" t="str">
        <f t="shared" si="16"/>
        <v/>
      </c>
      <c r="X121" s="48" t="str">
        <f t="shared" si="17"/>
        <v/>
      </c>
      <c r="Y121" s="49" t="str">
        <f t="shared" si="19"/>
        <v/>
      </c>
      <c r="Z121" s="49" t="str">
        <f>IF(M121="no_cargado",VLOOKUP(B121,NAfiliado_NFarmacia!A:H,8,0),"")</f>
        <v/>
      </c>
      <c r="AA121" s="50"/>
    </row>
    <row r="122" spans="1:27" x14ac:dyDescent="0.55000000000000004">
      <c r="A122" s="34"/>
      <c r="G122" s="47" t="str">
        <f>+IF($B122="","",+IFERROR(+VLOOKUP(B122,padron!$A$2:$E$2,2,0),+IFERROR(VLOOKUP(B122,NAfiliado_NFarmacia!$A:$J,10,0),"Ingresar Nuevo Afiliado")))</f>
        <v/>
      </c>
      <c r="H122" s="48" t="str">
        <f>+IF(B122="","",+IFERROR(+VLOOKUP($C122,materiales!$B$2:$D$101,2,0),"9999"))</f>
        <v/>
      </c>
      <c r="I122" s="49" t="str">
        <f>+IF($B122="","",+IF(OR($F122="Si",$F122=""),IF(ISERROR(VLOOKUP($B122,padron!#REF!,9,0)),+IF(ISERROR(VLOOKUP($B122,NAfiliado_NFarmacia!$A$2:$J$497,5,0)),"Ingresa Farmacia",VLOOKUP($B122,NAfiliado_NFarmacia!$A$2:$J$497,5,0)),VLOOKUP($B122,padron!#REF!,9,0)),+IF(ISERROR(VLOOKUP($B122,NAfiliado_NFarmacia!$A$2:$J$497,5,0)),"Ingresa Farmacia",VLOOKUP($B122,NAfiliado_NFarmacia!$A$2:$J$497,5,0))))</f>
        <v/>
      </c>
      <c r="J122" s="49" t="str">
        <f>+IF($B122="","",+IF(OR($F122="Si",$F122=""),IF(ISERROR(VLOOKUP($B122,padron!#REF!,10,0)),+IF(ISERROR(VLOOKUP($B122,NAfiliado_NFarmacia!$A$2:$J$497,5,0)),"Ingresa Direccion de Farmacia",VLOOKUP($B122,NAfiliado_NFarmacia!$A$2:$J$497,6,0)),VLOOKUP($B122,padron!#REF!,10,0)),+IF(ISERROR(VLOOKUP($B122,NAfiliado_NFarmacia!$A$2:$J$497,6,0)),"Ingresa Direccion de Farmacia",VLOOKUP($B122,NAfiliado_NFarmacia!$A$2:$J$497,6,0))))</f>
        <v/>
      </c>
      <c r="K122" s="49" t="str">
        <f>+IF($B122="","",+IF(OR($F122="Si",$F122=""),IF(ISERROR(VLOOKUP($B122,padron!#REF!,10,0)),+IF(ISERROR(VLOOKUP($B122,NAfiliado_NFarmacia!$A$2:$J$497,5,0)),"Ingresa Localidad de Farmacia",VLOOKUP($B122,NAfiliado_NFarmacia!$A$2:$J$497,7,0)),VLOOKUP($B122,padron!#REF!,11,0)),+IF(ISERROR(VLOOKUP($B122,NAfiliado_NFarmacia!$A$2:$J$497,7,0)),"Ingresa Localidad de Farmacia",VLOOKUP($B122,NAfiliado_NFarmacia!$A$2:$J$497,7,0))))</f>
        <v/>
      </c>
      <c r="L122" s="48" t="str">
        <f>+IF(B122="","",IF(F122="No","84005541",+IFERROR(+VLOOKUP(inicio!B122,padron!$A$2:$H$2,8,0),"84005541")))</f>
        <v/>
      </c>
      <c r="M122" s="48" t="str">
        <f>+IF(B122="","",+IFERROR(+VLOOKUP(B122,padron!A:C,3,0),"no_cargado"))</f>
        <v/>
      </c>
      <c r="N122" s="48" t="str">
        <f>+IF(C122="","",+IFERROR(+VLOOKUP($C122,materiales!$A$2:$D$5000,4,0),"9999"))</f>
        <v/>
      </c>
      <c r="O122" s="48" t="str">
        <f t="shared" si="10"/>
        <v/>
      </c>
      <c r="P122" s="48" t="str">
        <f t="shared" si="11"/>
        <v/>
      </c>
      <c r="Q122" s="48" t="str">
        <f t="shared" si="12"/>
        <v/>
      </c>
      <c r="R122" s="48" t="str">
        <f t="shared" si="13"/>
        <v/>
      </c>
      <c r="S122" s="48" t="str">
        <f t="shared" si="18"/>
        <v/>
      </c>
      <c r="T122" s="48" t="str">
        <f t="shared" ca="1" si="14"/>
        <v/>
      </c>
      <c r="U122" s="48" t="str">
        <f>+IF(M122="","",IFERROR(+VLOOKUP(C122,materiales!$B$2:$E$1000,4,0),"DSZA"))</f>
        <v/>
      </c>
      <c r="V122" s="48" t="str">
        <f t="shared" si="15"/>
        <v/>
      </c>
      <c r="W122" s="48" t="str">
        <f t="shared" si="16"/>
        <v/>
      </c>
      <c r="X122" s="48" t="str">
        <f t="shared" si="17"/>
        <v/>
      </c>
      <c r="Y122" s="49" t="str">
        <f t="shared" si="19"/>
        <v/>
      </c>
      <c r="Z122" s="49" t="str">
        <f>IF(M122="no_cargado",VLOOKUP(B122,NAfiliado_NFarmacia!A:H,8,0),"")</f>
        <v/>
      </c>
      <c r="AA122" s="50"/>
    </row>
    <row r="123" spans="1:27" x14ac:dyDescent="0.55000000000000004">
      <c r="A123" s="34"/>
      <c r="G123" s="47" t="str">
        <f>+IF($B123="","",+IFERROR(+VLOOKUP(B123,padron!$A$2:$E$2,2,0),+IFERROR(VLOOKUP(B123,NAfiliado_NFarmacia!$A:$J,10,0),"Ingresar Nuevo Afiliado")))</f>
        <v/>
      </c>
      <c r="H123" s="48" t="str">
        <f>+IF(B123="","",+IFERROR(+VLOOKUP($C123,materiales!$B$2:$D$101,2,0),"9999"))</f>
        <v/>
      </c>
      <c r="I123" s="49" t="str">
        <f>+IF($B123="","",+IF(OR($F123="Si",$F123=""),IF(ISERROR(VLOOKUP($B123,padron!#REF!,9,0)),+IF(ISERROR(VLOOKUP($B123,NAfiliado_NFarmacia!$A$2:$J$497,5,0)),"Ingresa Farmacia",VLOOKUP($B123,NAfiliado_NFarmacia!$A$2:$J$497,5,0)),VLOOKUP($B123,padron!#REF!,9,0)),+IF(ISERROR(VLOOKUP($B123,NAfiliado_NFarmacia!$A$2:$J$497,5,0)),"Ingresa Farmacia",VLOOKUP($B123,NAfiliado_NFarmacia!$A$2:$J$497,5,0))))</f>
        <v/>
      </c>
      <c r="J123" s="49" t="str">
        <f>+IF($B123="","",+IF(OR($F123="Si",$F123=""),IF(ISERROR(VLOOKUP($B123,padron!#REF!,10,0)),+IF(ISERROR(VLOOKUP($B123,NAfiliado_NFarmacia!$A$2:$J$497,5,0)),"Ingresa Direccion de Farmacia",VLOOKUP($B123,NAfiliado_NFarmacia!$A$2:$J$497,6,0)),VLOOKUP($B123,padron!#REF!,10,0)),+IF(ISERROR(VLOOKUP($B123,NAfiliado_NFarmacia!$A$2:$J$497,6,0)),"Ingresa Direccion de Farmacia",VLOOKUP($B123,NAfiliado_NFarmacia!$A$2:$J$497,6,0))))</f>
        <v/>
      </c>
      <c r="K123" s="49" t="str">
        <f>+IF($B123="","",+IF(OR($F123="Si",$F123=""),IF(ISERROR(VLOOKUP($B123,padron!#REF!,10,0)),+IF(ISERROR(VLOOKUP($B123,NAfiliado_NFarmacia!$A$2:$J$497,5,0)),"Ingresa Localidad de Farmacia",VLOOKUP($B123,NAfiliado_NFarmacia!$A$2:$J$497,7,0)),VLOOKUP($B123,padron!#REF!,11,0)),+IF(ISERROR(VLOOKUP($B123,NAfiliado_NFarmacia!$A$2:$J$497,7,0)),"Ingresa Localidad de Farmacia",VLOOKUP($B123,NAfiliado_NFarmacia!$A$2:$J$497,7,0))))</f>
        <v/>
      </c>
      <c r="L123" s="48" t="str">
        <f>+IF(B123="","",IF(F123="No","84005541",+IFERROR(+VLOOKUP(inicio!B123,padron!$A$2:$H$2,8,0),"84005541")))</f>
        <v/>
      </c>
      <c r="M123" s="48" t="str">
        <f>+IF(B123="","",+IFERROR(+VLOOKUP(B123,padron!A:C,3,0),"no_cargado"))</f>
        <v/>
      </c>
      <c r="N123" s="48" t="str">
        <f>+IF(C123="","",+IFERROR(+VLOOKUP($C123,materiales!$A$2:$D$5000,4,0),"9999"))</f>
        <v/>
      </c>
      <c r="O123" s="48" t="str">
        <f t="shared" si="10"/>
        <v/>
      </c>
      <c r="P123" s="48" t="str">
        <f t="shared" si="11"/>
        <v/>
      </c>
      <c r="Q123" s="48" t="str">
        <f t="shared" si="12"/>
        <v/>
      </c>
      <c r="R123" s="48" t="str">
        <f t="shared" si="13"/>
        <v/>
      </c>
      <c r="S123" s="48" t="str">
        <f t="shared" si="18"/>
        <v/>
      </c>
      <c r="T123" s="48" t="str">
        <f t="shared" ca="1" si="14"/>
        <v/>
      </c>
      <c r="U123" s="48" t="str">
        <f>+IF(M123="","",IFERROR(+VLOOKUP(C123,materiales!$B$2:$E$1000,4,0),"DSZA"))</f>
        <v/>
      </c>
      <c r="V123" s="48" t="str">
        <f t="shared" si="15"/>
        <v/>
      </c>
      <c r="W123" s="48" t="str">
        <f t="shared" si="16"/>
        <v/>
      </c>
      <c r="X123" s="48" t="str">
        <f t="shared" si="17"/>
        <v/>
      </c>
      <c r="Y123" s="49" t="str">
        <f t="shared" si="19"/>
        <v/>
      </c>
      <c r="Z123" s="49" t="str">
        <f>IF(M123="no_cargado",VLOOKUP(B123,NAfiliado_NFarmacia!A:H,8,0),"")</f>
        <v/>
      </c>
      <c r="AA123" s="50"/>
    </row>
    <row r="124" spans="1:27" x14ac:dyDescent="0.55000000000000004">
      <c r="A124" s="34"/>
      <c r="G124" s="47" t="str">
        <f>+IF($B124="","",+IFERROR(+VLOOKUP(B124,padron!$A$2:$E$2,2,0),+IFERROR(VLOOKUP(B124,NAfiliado_NFarmacia!$A:$J,10,0),"Ingresar Nuevo Afiliado")))</f>
        <v/>
      </c>
      <c r="H124" s="48" t="str">
        <f>+IF(B124="","",+IFERROR(+VLOOKUP($C124,materiales!$B$2:$D$101,2,0),"9999"))</f>
        <v/>
      </c>
      <c r="I124" s="49" t="str">
        <f>+IF($B124="","",+IF(OR($F124="Si",$F124=""),IF(ISERROR(VLOOKUP($B124,padron!#REF!,9,0)),+IF(ISERROR(VLOOKUP($B124,NAfiliado_NFarmacia!$A$2:$J$497,5,0)),"Ingresa Farmacia",VLOOKUP($B124,NAfiliado_NFarmacia!$A$2:$J$497,5,0)),VLOOKUP($B124,padron!#REF!,9,0)),+IF(ISERROR(VLOOKUP($B124,NAfiliado_NFarmacia!$A$2:$J$497,5,0)),"Ingresa Farmacia",VLOOKUP($B124,NAfiliado_NFarmacia!$A$2:$J$497,5,0))))</f>
        <v/>
      </c>
      <c r="J124" s="49" t="str">
        <f>+IF($B124="","",+IF(OR($F124="Si",$F124=""),IF(ISERROR(VLOOKUP($B124,padron!#REF!,10,0)),+IF(ISERROR(VLOOKUP($B124,NAfiliado_NFarmacia!$A$2:$J$497,5,0)),"Ingresa Direccion de Farmacia",VLOOKUP($B124,NAfiliado_NFarmacia!$A$2:$J$497,6,0)),VLOOKUP($B124,padron!#REF!,10,0)),+IF(ISERROR(VLOOKUP($B124,NAfiliado_NFarmacia!$A$2:$J$497,6,0)),"Ingresa Direccion de Farmacia",VLOOKUP($B124,NAfiliado_NFarmacia!$A$2:$J$497,6,0))))</f>
        <v/>
      </c>
      <c r="K124" s="49" t="str">
        <f>+IF($B124="","",+IF(OR($F124="Si",$F124=""),IF(ISERROR(VLOOKUP($B124,padron!#REF!,10,0)),+IF(ISERROR(VLOOKUP($B124,NAfiliado_NFarmacia!$A$2:$J$497,5,0)),"Ingresa Localidad de Farmacia",VLOOKUP($B124,NAfiliado_NFarmacia!$A$2:$J$497,7,0)),VLOOKUP($B124,padron!#REF!,11,0)),+IF(ISERROR(VLOOKUP($B124,NAfiliado_NFarmacia!$A$2:$J$497,7,0)),"Ingresa Localidad de Farmacia",VLOOKUP($B124,NAfiliado_NFarmacia!$A$2:$J$497,7,0))))</f>
        <v/>
      </c>
      <c r="L124" s="48" t="str">
        <f>+IF(B124="","",IF(F124="No","84005541",+IFERROR(+VLOOKUP(inicio!B124,padron!$A$2:$H$2,8,0),"84005541")))</f>
        <v/>
      </c>
      <c r="M124" s="48" t="str">
        <f>+IF(B124="","",+IFERROR(+VLOOKUP(B124,padron!A:C,3,0),"no_cargado"))</f>
        <v/>
      </c>
      <c r="N124" s="48" t="str">
        <f>+IF(C124="","",+IFERROR(+VLOOKUP($C124,materiales!$A$2:$D$5000,4,0),"9999"))</f>
        <v/>
      </c>
      <c r="O124" s="48" t="str">
        <f t="shared" si="10"/>
        <v/>
      </c>
      <c r="P124" s="48" t="str">
        <f t="shared" si="11"/>
        <v/>
      </c>
      <c r="Q124" s="48" t="str">
        <f t="shared" si="12"/>
        <v/>
      </c>
      <c r="R124" s="48" t="str">
        <f t="shared" si="13"/>
        <v/>
      </c>
      <c r="S124" s="48" t="str">
        <f t="shared" si="18"/>
        <v/>
      </c>
      <c r="T124" s="48" t="str">
        <f t="shared" ca="1" si="14"/>
        <v/>
      </c>
      <c r="U124" s="48" t="str">
        <f>+IF(M124="","",IFERROR(+VLOOKUP(C124,materiales!$B$2:$E$1000,4,0),"DSZA"))</f>
        <v/>
      </c>
      <c r="V124" s="48" t="str">
        <f t="shared" si="15"/>
        <v/>
      </c>
      <c r="W124" s="48" t="str">
        <f t="shared" si="16"/>
        <v/>
      </c>
      <c r="X124" s="48" t="str">
        <f t="shared" si="17"/>
        <v/>
      </c>
      <c r="Y124" s="49" t="str">
        <f t="shared" si="19"/>
        <v/>
      </c>
      <c r="Z124" s="49" t="str">
        <f>IF(M124="no_cargado",VLOOKUP(B124,NAfiliado_NFarmacia!A:H,8,0),"")</f>
        <v/>
      </c>
      <c r="AA124" s="50"/>
    </row>
    <row r="125" spans="1:27" x14ac:dyDescent="0.55000000000000004">
      <c r="A125" s="34"/>
      <c r="G125" s="47" t="str">
        <f>+IF($B125="","",+IFERROR(+VLOOKUP(B125,padron!$A$2:$E$2,2,0),+IFERROR(VLOOKUP(B125,NAfiliado_NFarmacia!$A:$J,10,0),"Ingresar Nuevo Afiliado")))</f>
        <v/>
      </c>
      <c r="H125" s="48" t="str">
        <f>+IF(B125="","",+IFERROR(+VLOOKUP($C125,materiales!$B$2:$D$101,2,0),"9999"))</f>
        <v/>
      </c>
      <c r="I125" s="49" t="str">
        <f>+IF($B125="","",+IF(OR($F125="Si",$F125=""),IF(ISERROR(VLOOKUP($B125,padron!#REF!,9,0)),+IF(ISERROR(VLOOKUP($B125,NAfiliado_NFarmacia!$A$2:$J$497,5,0)),"Ingresa Farmacia",VLOOKUP($B125,NAfiliado_NFarmacia!$A$2:$J$497,5,0)),VLOOKUP($B125,padron!#REF!,9,0)),+IF(ISERROR(VLOOKUP($B125,NAfiliado_NFarmacia!$A$2:$J$497,5,0)),"Ingresa Farmacia",VLOOKUP($B125,NAfiliado_NFarmacia!$A$2:$J$497,5,0))))</f>
        <v/>
      </c>
      <c r="J125" s="49" t="str">
        <f>+IF($B125="","",+IF(OR($F125="Si",$F125=""),IF(ISERROR(VLOOKUP($B125,padron!#REF!,10,0)),+IF(ISERROR(VLOOKUP($B125,NAfiliado_NFarmacia!$A$2:$J$497,5,0)),"Ingresa Direccion de Farmacia",VLOOKUP($B125,NAfiliado_NFarmacia!$A$2:$J$497,6,0)),VLOOKUP($B125,padron!#REF!,10,0)),+IF(ISERROR(VLOOKUP($B125,NAfiliado_NFarmacia!$A$2:$J$497,6,0)),"Ingresa Direccion de Farmacia",VLOOKUP($B125,NAfiliado_NFarmacia!$A$2:$J$497,6,0))))</f>
        <v/>
      </c>
      <c r="K125" s="49" t="str">
        <f>+IF($B125="","",+IF(OR($F125="Si",$F125=""),IF(ISERROR(VLOOKUP($B125,padron!#REF!,10,0)),+IF(ISERROR(VLOOKUP($B125,NAfiliado_NFarmacia!$A$2:$J$497,5,0)),"Ingresa Localidad de Farmacia",VLOOKUP($B125,NAfiliado_NFarmacia!$A$2:$J$497,7,0)),VLOOKUP($B125,padron!#REF!,11,0)),+IF(ISERROR(VLOOKUP($B125,NAfiliado_NFarmacia!$A$2:$J$497,7,0)),"Ingresa Localidad de Farmacia",VLOOKUP($B125,NAfiliado_NFarmacia!$A$2:$J$497,7,0))))</f>
        <v/>
      </c>
      <c r="L125" s="48" t="str">
        <f>+IF(B125="","",IF(F125="No","84005541",+IFERROR(+VLOOKUP(inicio!B125,padron!$A$2:$H$2,8,0),"84005541")))</f>
        <v/>
      </c>
      <c r="M125" s="48" t="str">
        <f>+IF(B125="","",+IFERROR(+VLOOKUP(B125,padron!A:C,3,0),"no_cargado"))</f>
        <v/>
      </c>
      <c r="N125" s="48" t="str">
        <f>+IF(C125="","",+IFERROR(+VLOOKUP($C125,materiales!$A$2:$D$5000,4,0),"9999"))</f>
        <v/>
      </c>
      <c r="O125" s="48" t="str">
        <f t="shared" si="10"/>
        <v/>
      </c>
      <c r="P125" s="48" t="str">
        <f t="shared" si="11"/>
        <v/>
      </c>
      <c r="Q125" s="48" t="str">
        <f t="shared" si="12"/>
        <v/>
      </c>
      <c r="R125" s="48" t="str">
        <f t="shared" si="13"/>
        <v/>
      </c>
      <c r="S125" s="48" t="str">
        <f t="shared" si="18"/>
        <v/>
      </c>
      <c r="T125" s="48" t="str">
        <f t="shared" ca="1" si="14"/>
        <v/>
      </c>
      <c r="U125" s="48" t="str">
        <f>+IF(M125="","",IFERROR(+VLOOKUP(C125,materiales!$B$2:$E$1000,4,0),"DSZA"))</f>
        <v/>
      </c>
      <c r="V125" s="48" t="str">
        <f t="shared" si="15"/>
        <v/>
      </c>
      <c r="W125" s="48" t="str">
        <f t="shared" si="16"/>
        <v/>
      </c>
      <c r="X125" s="48" t="str">
        <f t="shared" si="17"/>
        <v/>
      </c>
      <c r="Y125" s="49" t="str">
        <f t="shared" si="19"/>
        <v/>
      </c>
      <c r="Z125" s="49" t="str">
        <f>IF(M125="no_cargado",VLOOKUP(B125,NAfiliado_NFarmacia!A:H,8,0),"")</f>
        <v/>
      </c>
      <c r="AA125" s="50"/>
    </row>
    <row r="126" spans="1:27" x14ac:dyDescent="0.55000000000000004">
      <c r="A126" s="34"/>
      <c r="G126" s="47" t="str">
        <f>+IF($B126="","",+IFERROR(+VLOOKUP(B126,padron!$A$2:$E$2,2,0),+IFERROR(VLOOKUP(B126,NAfiliado_NFarmacia!$A:$J,10,0),"Ingresar Nuevo Afiliado")))</f>
        <v/>
      </c>
      <c r="H126" s="48" t="str">
        <f>+IF(B126="","",+IFERROR(+VLOOKUP($C126,materiales!$B$2:$D$101,2,0),"9999"))</f>
        <v/>
      </c>
      <c r="I126" s="49" t="str">
        <f>+IF($B126="","",+IF(OR($F126="Si",$F126=""),IF(ISERROR(VLOOKUP($B126,padron!#REF!,9,0)),+IF(ISERROR(VLOOKUP($B126,NAfiliado_NFarmacia!$A$2:$J$497,5,0)),"Ingresa Farmacia",VLOOKUP($B126,NAfiliado_NFarmacia!$A$2:$J$497,5,0)),VLOOKUP($B126,padron!#REF!,9,0)),+IF(ISERROR(VLOOKUP($B126,NAfiliado_NFarmacia!$A$2:$J$497,5,0)),"Ingresa Farmacia",VLOOKUP($B126,NAfiliado_NFarmacia!$A$2:$J$497,5,0))))</f>
        <v/>
      </c>
      <c r="J126" s="49" t="str">
        <f>+IF($B126="","",+IF(OR($F126="Si",$F126=""),IF(ISERROR(VLOOKUP($B126,padron!#REF!,10,0)),+IF(ISERROR(VLOOKUP($B126,NAfiliado_NFarmacia!$A$2:$J$497,5,0)),"Ingresa Direccion de Farmacia",VLOOKUP($B126,NAfiliado_NFarmacia!$A$2:$J$497,6,0)),VLOOKUP($B126,padron!#REF!,10,0)),+IF(ISERROR(VLOOKUP($B126,NAfiliado_NFarmacia!$A$2:$J$497,6,0)),"Ingresa Direccion de Farmacia",VLOOKUP($B126,NAfiliado_NFarmacia!$A$2:$J$497,6,0))))</f>
        <v/>
      </c>
      <c r="K126" s="49" t="str">
        <f>+IF($B126="","",+IF(OR($F126="Si",$F126=""),IF(ISERROR(VLOOKUP($B126,padron!#REF!,10,0)),+IF(ISERROR(VLOOKUP($B126,NAfiliado_NFarmacia!$A$2:$J$497,5,0)),"Ingresa Localidad de Farmacia",VLOOKUP($B126,NAfiliado_NFarmacia!$A$2:$J$497,7,0)),VLOOKUP($B126,padron!#REF!,11,0)),+IF(ISERROR(VLOOKUP($B126,NAfiliado_NFarmacia!$A$2:$J$497,7,0)),"Ingresa Localidad de Farmacia",VLOOKUP($B126,NAfiliado_NFarmacia!$A$2:$J$497,7,0))))</f>
        <v/>
      </c>
      <c r="L126" s="48" t="str">
        <f>+IF(B126="","",IF(F126="No","84005541",+IFERROR(+VLOOKUP(inicio!B126,padron!$A$2:$H$2,8,0),"84005541")))</f>
        <v/>
      </c>
      <c r="M126" s="48" t="str">
        <f>+IF(B126="","",+IFERROR(+VLOOKUP(B126,padron!A:C,3,0),"no_cargado"))</f>
        <v/>
      </c>
      <c r="N126" s="48" t="str">
        <f>+IF(C126="","",+IFERROR(+VLOOKUP($C126,materiales!$A$2:$D$5000,4,0),"9999"))</f>
        <v/>
      </c>
      <c r="O126" s="48" t="str">
        <f t="shared" si="10"/>
        <v/>
      </c>
      <c r="P126" s="48" t="str">
        <f t="shared" si="11"/>
        <v/>
      </c>
      <c r="Q126" s="48" t="str">
        <f t="shared" si="12"/>
        <v/>
      </c>
      <c r="R126" s="48" t="str">
        <f t="shared" si="13"/>
        <v/>
      </c>
      <c r="S126" s="48" t="str">
        <f t="shared" si="18"/>
        <v/>
      </c>
      <c r="T126" s="48" t="str">
        <f t="shared" ca="1" si="14"/>
        <v/>
      </c>
      <c r="U126" s="48" t="str">
        <f>+IF(M126="","",IFERROR(+VLOOKUP(C126,materiales!$B$2:$E$1000,4,0),"DSZA"))</f>
        <v/>
      </c>
      <c r="V126" s="48" t="str">
        <f t="shared" si="15"/>
        <v/>
      </c>
      <c r="W126" s="48" t="str">
        <f t="shared" si="16"/>
        <v/>
      </c>
      <c r="X126" s="48" t="str">
        <f t="shared" si="17"/>
        <v/>
      </c>
      <c r="Y126" s="49" t="str">
        <f t="shared" si="19"/>
        <v/>
      </c>
      <c r="Z126" s="49" t="str">
        <f>IF(M126="no_cargado",VLOOKUP(B126,NAfiliado_NFarmacia!A:H,8,0),"")</f>
        <v/>
      </c>
      <c r="AA126" s="50"/>
    </row>
    <row r="127" spans="1:27" x14ac:dyDescent="0.55000000000000004">
      <c r="A127" s="34"/>
      <c r="G127" s="47" t="str">
        <f>+IF($B127="","",+IFERROR(+VLOOKUP(B127,padron!$A$2:$E$2,2,0),+IFERROR(VLOOKUP(B127,NAfiliado_NFarmacia!$A:$J,10,0),"Ingresar Nuevo Afiliado")))</f>
        <v/>
      </c>
      <c r="H127" s="48" t="str">
        <f>+IF(B127="","",+IFERROR(+VLOOKUP($C127,materiales!$B$2:$D$101,2,0),"9999"))</f>
        <v/>
      </c>
      <c r="I127" s="49" t="str">
        <f>+IF($B127="","",+IF(OR($F127="Si",$F127=""),IF(ISERROR(VLOOKUP($B127,padron!#REF!,9,0)),+IF(ISERROR(VLOOKUP($B127,NAfiliado_NFarmacia!$A$2:$J$497,5,0)),"Ingresa Farmacia",VLOOKUP($B127,NAfiliado_NFarmacia!$A$2:$J$497,5,0)),VLOOKUP($B127,padron!#REF!,9,0)),+IF(ISERROR(VLOOKUP($B127,NAfiliado_NFarmacia!$A$2:$J$497,5,0)),"Ingresa Farmacia",VLOOKUP($B127,NAfiliado_NFarmacia!$A$2:$J$497,5,0))))</f>
        <v/>
      </c>
      <c r="J127" s="49" t="str">
        <f>+IF($B127="","",+IF(OR($F127="Si",$F127=""),IF(ISERROR(VLOOKUP($B127,padron!#REF!,10,0)),+IF(ISERROR(VLOOKUP($B127,NAfiliado_NFarmacia!$A$2:$J$497,5,0)),"Ingresa Direccion de Farmacia",VLOOKUP($B127,NAfiliado_NFarmacia!$A$2:$J$497,6,0)),VLOOKUP($B127,padron!#REF!,10,0)),+IF(ISERROR(VLOOKUP($B127,NAfiliado_NFarmacia!$A$2:$J$497,6,0)),"Ingresa Direccion de Farmacia",VLOOKUP($B127,NAfiliado_NFarmacia!$A$2:$J$497,6,0))))</f>
        <v/>
      </c>
      <c r="K127" s="49" t="str">
        <f>+IF($B127="","",+IF(OR($F127="Si",$F127=""),IF(ISERROR(VLOOKUP($B127,padron!#REF!,10,0)),+IF(ISERROR(VLOOKUP($B127,NAfiliado_NFarmacia!$A$2:$J$497,5,0)),"Ingresa Localidad de Farmacia",VLOOKUP($B127,NAfiliado_NFarmacia!$A$2:$J$497,7,0)),VLOOKUP($B127,padron!#REF!,11,0)),+IF(ISERROR(VLOOKUP($B127,NAfiliado_NFarmacia!$A$2:$J$497,7,0)),"Ingresa Localidad de Farmacia",VLOOKUP($B127,NAfiliado_NFarmacia!$A$2:$J$497,7,0))))</f>
        <v/>
      </c>
      <c r="L127" s="48" t="str">
        <f>+IF(B127="","",IF(F127="No","84005541",+IFERROR(+VLOOKUP(inicio!B127,padron!$A$2:$H$2,8,0),"84005541")))</f>
        <v/>
      </c>
      <c r="M127" s="48" t="str">
        <f>+IF(B127="","",+IFERROR(+VLOOKUP(B127,padron!A:C,3,0),"no_cargado"))</f>
        <v/>
      </c>
      <c r="N127" s="48" t="str">
        <f>+IF(C127="","",+IFERROR(+VLOOKUP($C127,materiales!$A$2:$D$5000,4,0),"9999"))</f>
        <v/>
      </c>
      <c r="O127" s="48" t="str">
        <f t="shared" si="10"/>
        <v/>
      </c>
      <c r="P127" s="48" t="str">
        <f t="shared" si="11"/>
        <v/>
      </c>
      <c r="Q127" s="48" t="str">
        <f t="shared" si="12"/>
        <v/>
      </c>
      <c r="R127" s="48" t="str">
        <f t="shared" si="13"/>
        <v/>
      </c>
      <c r="S127" s="48" t="str">
        <f t="shared" si="18"/>
        <v/>
      </c>
      <c r="T127" s="48" t="str">
        <f t="shared" ca="1" si="14"/>
        <v/>
      </c>
      <c r="U127" s="48" t="str">
        <f>+IF(M127="","",IFERROR(+VLOOKUP(C127,materiales!$B$2:$E$1000,4,0),"DSZA"))</f>
        <v/>
      </c>
      <c r="V127" s="48" t="str">
        <f t="shared" si="15"/>
        <v/>
      </c>
      <c r="W127" s="48" t="str">
        <f t="shared" si="16"/>
        <v/>
      </c>
      <c r="X127" s="48" t="str">
        <f t="shared" si="17"/>
        <v/>
      </c>
      <c r="Y127" s="49" t="str">
        <f t="shared" si="19"/>
        <v/>
      </c>
      <c r="Z127" s="49" t="str">
        <f>IF(M127="no_cargado",VLOOKUP(B127,NAfiliado_NFarmacia!A:H,8,0),"")</f>
        <v/>
      </c>
      <c r="AA127" s="50"/>
    </row>
    <row r="128" spans="1:27" x14ac:dyDescent="0.55000000000000004">
      <c r="A128" s="34"/>
      <c r="G128" s="47" t="str">
        <f>+IF($B128="","",+IFERROR(+VLOOKUP(B128,padron!$A$2:$E$2,2,0),+IFERROR(VLOOKUP(B128,NAfiliado_NFarmacia!$A:$J,10,0),"Ingresar Nuevo Afiliado")))</f>
        <v/>
      </c>
      <c r="H128" s="48" t="str">
        <f>+IF(B128="","",+IFERROR(+VLOOKUP($C128,materiales!$B$2:$D$101,2,0),"9999"))</f>
        <v/>
      </c>
      <c r="I128" s="49" t="str">
        <f>+IF($B128="","",+IF(OR($F128="Si",$F128=""),IF(ISERROR(VLOOKUP($B128,padron!#REF!,9,0)),+IF(ISERROR(VLOOKUP($B128,NAfiliado_NFarmacia!$A$2:$J$497,5,0)),"Ingresa Farmacia",VLOOKUP($B128,NAfiliado_NFarmacia!$A$2:$J$497,5,0)),VLOOKUP($B128,padron!#REF!,9,0)),+IF(ISERROR(VLOOKUP($B128,NAfiliado_NFarmacia!$A$2:$J$497,5,0)),"Ingresa Farmacia",VLOOKUP($B128,NAfiliado_NFarmacia!$A$2:$J$497,5,0))))</f>
        <v/>
      </c>
      <c r="J128" s="49" t="str">
        <f>+IF($B128="","",+IF(OR($F128="Si",$F128=""),IF(ISERROR(VLOOKUP($B128,padron!#REF!,10,0)),+IF(ISERROR(VLOOKUP($B128,NAfiliado_NFarmacia!$A$2:$J$497,5,0)),"Ingresa Direccion de Farmacia",VLOOKUP($B128,NAfiliado_NFarmacia!$A$2:$J$497,6,0)),VLOOKUP($B128,padron!#REF!,10,0)),+IF(ISERROR(VLOOKUP($B128,NAfiliado_NFarmacia!$A$2:$J$497,6,0)),"Ingresa Direccion de Farmacia",VLOOKUP($B128,NAfiliado_NFarmacia!$A$2:$J$497,6,0))))</f>
        <v/>
      </c>
      <c r="K128" s="49" t="str">
        <f>+IF($B128="","",+IF(OR($F128="Si",$F128=""),IF(ISERROR(VLOOKUP($B128,padron!#REF!,10,0)),+IF(ISERROR(VLOOKUP($B128,NAfiliado_NFarmacia!$A$2:$J$497,5,0)),"Ingresa Localidad de Farmacia",VLOOKUP($B128,NAfiliado_NFarmacia!$A$2:$J$497,7,0)),VLOOKUP($B128,padron!#REF!,11,0)),+IF(ISERROR(VLOOKUP($B128,NAfiliado_NFarmacia!$A$2:$J$497,7,0)),"Ingresa Localidad de Farmacia",VLOOKUP($B128,NAfiliado_NFarmacia!$A$2:$J$497,7,0))))</f>
        <v/>
      </c>
      <c r="L128" s="48" t="str">
        <f>+IF(B128="","",IF(F128="No","84005541",+IFERROR(+VLOOKUP(inicio!B128,padron!$A$2:$H$2,8,0),"84005541")))</f>
        <v/>
      </c>
      <c r="M128" s="48" t="str">
        <f>+IF(B128="","",+IFERROR(+VLOOKUP(B128,padron!A:C,3,0),"no_cargado"))</f>
        <v/>
      </c>
      <c r="N128" s="48" t="str">
        <f>+IF(C128="","",+IFERROR(+VLOOKUP($C128,materiales!$A$2:$D$5000,4,0),"9999"))</f>
        <v/>
      </c>
      <c r="O128" s="48" t="str">
        <f t="shared" si="10"/>
        <v/>
      </c>
      <c r="P128" s="48" t="str">
        <f t="shared" si="11"/>
        <v/>
      </c>
      <c r="Q128" s="48" t="str">
        <f t="shared" si="12"/>
        <v/>
      </c>
      <c r="R128" s="48" t="str">
        <f t="shared" si="13"/>
        <v/>
      </c>
      <c r="S128" s="48" t="str">
        <f t="shared" si="18"/>
        <v/>
      </c>
      <c r="T128" s="48" t="str">
        <f t="shared" ca="1" si="14"/>
        <v/>
      </c>
      <c r="U128" s="48" t="str">
        <f>+IF(M128="","",IFERROR(+VLOOKUP(C128,materiales!$B$2:$E$1000,4,0),"DSZA"))</f>
        <v/>
      </c>
      <c r="V128" s="48" t="str">
        <f t="shared" si="15"/>
        <v/>
      </c>
      <c r="W128" s="48" t="str">
        <f t="shared" si="16"/>
        <v/>
      </c>
      <c r="X128" s="48" t="str">
        <f t="shared" si="17"/>
        <v/>
      </c>
      <c r="Y128" s="49" t="str">
        <f t="shared" si="19"/>
        <v/>
      </c>
      <c r="Z128" s="49" t="str">
        <f>IF(M128="no_cargado",VLOOKUP(B128,NAfiliado_NFarmacia!A:H,8,0),"")</f>
        <v/>
      </c>
      <c r="AA128" s="50"/>
    </row>
    <row r="129" spans="1:27" x14ac:dyDescent="0.55000000000000004">
      <c r="A129" s="34"/>
      <c r="G129" s="47" t="str">
        <f>+IF($B129="","",+IFERROR(+VLOOKUP(B129,padron!$A$2:$E$2,2,0),+IFERROR(VLOOKUP(B129,NAfiliado_NFarmacia!$A:$J,10,0),"Ingresar Nuevo Afiliado")))</f>
        <v/>
      </c>
      <c r="H129" s="48" t="str">
        <f>+IF(B129="","",+IFERROR(+VLOOKUP($C129,materiales!$B$2:$D$101,2,0),"9999"))</f>
        <v/>
      </c>
      <c r="I129" s="49" t="str">
        <f>+IF($B129="","",+IF(OR($F129="Si",$F129=""),IF(ISERROR(VLOOKUP($B129,padron!#REF!,9,0)),+IF(ISERROR(VLOOKUP($B129,NAfiliado_NFarmacia!$A$2:$J$497,5,0)),"Ingresa Farmacia",VLOOKUP($B129,NAfiliado_NFarmacia!$A$2:$J$497,5,0)),VLOOKUP($B129,padron!#REF!,9,0)),+IF(ISERROR(VLOOKUP($B129,NAfiliado_NFarmacia!$A$2:$J$497,5,0)),"Ingresa Farmacia",VLOOKUP($B129,NAfiliado_NFarmacia!$A$2:$J$497,5,0))))</f>
        <v/>
      </c>
      <c r="J129" s="49" t="str">
        <f>+IF($B129="","",+IF(OR($F129="Si",$F129=""),IF(ISERROR(VLOOKUP($B129,padron!#REF!,10,0)),+IF(ISERROR(VLOOKUP($B129,NAfiliado_NFarmacia!$A$2:$J$497,5,0)),"Ingresa Direccion de Farmacia",VLOOKUP($B129,NAfiliado_NFarmacia!$A$2:$J$497,6,0)),VLOOKUP($B129,padron!#REF!,10,0)),+IF(ISERROR(VLOOKUP($B129,NAfiliado_NFarmacia!$A$2:$J$497,6,0)),"Ingresa Direccion de Farmacia",VLOOKUP($B129,NAfiliado_NFarmacia!$A$2:$J$497,6,0))))</f>
        <v/>
      </c>
      <c r="K129" s="49" t="str">
        <f>+IF($B129="","",+IF(OR($F129="Si",$F129=""),IF(ISERROR(VLOOKUP($B129,padron!#REF!,10,0)),+IF(ISERROR(VLOOKUP($B129,NAfiliado_NFarmacia!$A$2:$J$497,5,0)),"Ingresa Localidad de Farmacia",VLOOKUP($B129,NAfiliado_NFarmacia!$A$2:$J$497,7,0)),VLOOKUP($B129,padron!#REF!,11,0)),+IF(ISERROR(VLOOKUP($B129,NAfiliado_NFarmacia!$A$2:$J$497,7,0)),"Ingresa Localidad de Farmacia",VLOOKUP($B129,NAfiliado_NFarmacia!$A$2:$J$497,7,0))))</f>
        <v/>
      </c>
      <c r="L129" s="48" t="str">
        <f>+IF(B129="","",IF(F129="No","84005541",+IFERROR(+VLOOKUP(inicio!B129,padron!$A$2:$H$2,8,0),"84005541")))</f>
        <v/>
      </c>
      <c r="M129" s="48" t="str">
        <f>+IF(B129="","",+IFERROR(+VLOOKUP(B129,padron!A:C,3,0),"no_cargado"))</f>
        <v/>
      </c>
      <c r="N129" s="48" t="str">
        <f>+IF(C129="","",+IFERROR(+VLOOKUP($C129,materiales!$A$2:$D$5000,4,0),"9999"))</f>
        <v/>
      </c>
      <c r="O129" s="48" t="str">
        <f t="shared" si="10"/>
        <v/>
      </c>
      <c r="P129" s="48" t="str">
        <f t="shared" si="11"/>
        <v/>
      </c>
      <c r="Q129" s="48" t="str">
        <f t="shared" si="12"/>
        <v/>
      </c>
      <c r="R129" s="48" t="str">
        <f t="shared" si="13"/>
        <v/>
      </c>
      <c r="S129" s="48" t="str">
        <f t="shared" si="18"/>
        <v/>
      </c>
      <c r="T129" s="48" t="str">
        <f t="shared" ca="1" si="14"/>
        <v/>
      </c>
      <c r="U129" s="48" t="str">
        <f>+IF(M129="","",IFERROR(+VLOOKUP(C129,materiales!$B$2:$E$1000,4,0),"DSZA"))</f>
        <v/>
      </c>
      <c r="V129" s="48" t="str">
        <f t="shared" si="15"/>
        <v/>
      </c>
      <c r="W129" s="48" t="str">
        <f t="shared" si="16"/>
        <v/>
      </c>
      <c r="X129" s="48" t="str">
        <f t="shared" si="17"/>
        <v/>
      </c>
      <c r="Y129" s="49" t="str">
        <f t="shared" si="19"/>
        <v/>
      </c>
      <c r="Z129" s="49" t="str">
        <f>IF(M129="no_cargado",VLOOKUP(B129,NAfiliado_NFarmacia!A:H,8,0),"")</f>
        <v/>
      </c>
      <c r="AA129" s="50"/>
    </row>
    <row r="130" spans="1:27" x14ac:dyDescent="0.55000000000000004">
      <c r="A130" s="34"/>
      <c r="G130" s="47" t="str">
        <f>+IF($B130="","",+IFERROR(+VLOOKUP(B130,padron!$A$2:$E$2,2,0),+IFERROR(VLOOKUP(B130,NAfiliado_NFarmacia!$A:$J,10,0),"Ingresar Nuevo Afiliado")))</f>
        <v/>
      </c>
      <c r="H130" s="48" t="str">
        <f>+IF(B130="","",+IFERROR(+VLOOKUP($C130,materiales!$B$2:$D$101,2,0),"9999"))</f>
        <v/>
      </c>
      <c r="I130" s="49" t="str">
        <f>+IF($B130="","",+IF(OR($F130="Si",$F130=""),IF(ISERROR(VLOOKUP($B130,padron!#REF!,9,0)),+IF(ISERROR(VLOOKUP($B130,NAfiliado_NFarmacia!$A$2:$J$497,5,0)),"Ingresa Farmacia",VLOOKUP($B130,NAfiliado_NFarmacia!$A$2:$J$497,5,0)),VLOOKUP($B130,padron!#REF!,9,0)),+IF(ISERROR(VLOOKUP($B130,NAfiliado_NFarmacia!$A$2:$J$497,5,0)),"Ingresa Farmacia",VLOOKUP($B130,NAfiliado_NFarmacia!$A$2:$J$497,5,0))))</f>
        <v/>
      </c>
      <c r="J130" s="49" t="str">
        <f>+IF($B130="","",+IF(OR($F130="Si",$F130=""),IF(ISERROR(VLOOKUP($B130,padron!#REF!,10,0)),+IF(ISERROR(VLOOKUP($B130,NAfiliado_NFarmacia!$A$2:$J$497,5,0)),"Ingresa Direccion de Farmacia",VLOOKUP($B130,NAfiliado_NFarmacia!$A$2:$J$497,6,0)),VLOOKUP($B130,padron!#REF!,10,0)),+IF(ISERROR(VLOOKUP($B130,NAfiliado_NFarmacia!$A$2:$J$497,6,0)),"Ingresa Direccion de Farmacia",VLOOKUP($B130,NAfiliado_NFarmacia!$A$2:$J$497,6,0))))</f>
        <v/>
      </c>
      <c r="K130" s="49" t="str">
        <f>+IF($B130="","",+IF(OR($F130="Si",$F130=""),IF(ISERROR(VLOOKUP($B130,padron!#REF!,10,0)),+IF(ISERROR(VLOOKUP($B130,NAfiliado_NFarmacia!$A$2:$J$497,5,0)),"Ingresa Localidad de Farmacia",VLOOKUP($B130,NAfiliado_NFarmacia!$A$2:$J$497,7,0)),VLOOKUP($B130,padron!#REF!,11,0)),+IF(ISERROR(VLOOKUP($B130,NAfiliado_NFarmacia!$A$2:$J$497,7,0)),"Ingresa Localidad de Farmacia",VLOOKUP($B130,NAfiliado_NFarmacia!$A$2:$J$497,7,0))))</f>
        <v/>
      </c>
      <c r="L130" s="48" t="str">
        <f>+IF(B130="","",IF(F130="No","84005541",+IFERROR(+VLOOKUP(inicio!B130,padron!$A$2:$H$2,8,0),"84005541")))</f>
        <v/>
      </c>
      <c r="M130" s="48" t="str">
        <f>+IF(B130="","",+IFERROR(+VLOOKUP(B130,padron!A:C,3,0),"no_cargado"))</f>
        <v/>
      </c>
      <c r="N130" s="48" t="str">
        <f>+IF(C130="","",+IFERROR(+VLOOKUP($C130,materiales!$A$2:$D$5000,4,0),"9999"))</f>
        <v/>
      </c>
      <c r="O130" s="48" t="str">
        <f t="shared" si="10"/>
        <v/>
      </c>
      <c r="P130" s="48" t="str">
        <f t="shared" si="11"/>
        <v/>
      </c>
      <c r="Q130" s="48" t="str">
        <f t="shared" si="12"/>
        <v/>
      </c>
      <c r="R130" s="48" t="str">
        <f t="shared" si="13"/>
        <v/>
      </c>
      <c r="S130" s="48" t="str">
        <f t="shared" si="18"/>
        <v/>
      </c>
      <c r="T130" s="48" t="str">
        <f t="shared" ca="1" si="14"/>
        <v/>
      </c>
      <c r="U130" s="48" t="str">
        <f>+IF(M130="","",IFERROR(+VLOOKUP(C130,materiales!$B$2:$E$1000,4,0),"DSZA"))</f>
        <v/>
      </c>
      <c r="V130" s="48" t="str">
        <f t="shared" si="15"/>
        <v/>
      </c>
      <c r="W130" s="48" t="str">
        <f t="shared" si="16"/>
        <v/>
      </c>
      <c r="X130" s="48" t="str">
        <f t="shared" si="17"/>
        <v/>
      </c>
      <c r="Y130" s="49" t="str">
        <f t="shared" si="19"/>
        <v/>
      </c>
      <c r="Z130" s="49" t="str">
        <f>IF(M130="no_cargado",VLOOKUP(B130,NAfiliado_NFarmacia!A:H,8,0),"")</f>
        <v/>
      </c>
      <c r="AA130" s="50"/>
    </row>
    <row r="131" spans="1:27" x14ac:dyDescent="0.55000000000000004">
      <c r="A131" s="34"/>
      <c r="G131" s="47" t="str">
        <f>+IF($B131="","",+IFERROR(+VLOOKUP(B131,padron!$A$2:$E$2,2,0),+IFERROR(VLOOKUP(B131,NAfiliado_NFarmacia!$A:$J,10,0),"Ingresar Nuevo Afiliado")))</f>
        <v/>
      </c>
      <c r="H131" s="48" t="str">
        <f>+IF(B131="","",+IFERROR(+VLOOKUP($C131,materiales!$B$2:$D$101,2,0),"9999"))</f>
        <v/>
      </c>
      <c r="I131" s="49" t="str">
        <f>+IF($B131="","",+IF(OR($F131="Si",$F131=""),IF(ISERROR(VLOOKUP($B131,padron!#REF!,9,0)),+IF(ISERROR(VLOOKUP($B131,NAfiliado_NFarmacia!$A$2:$J$497,5,0)),"Ingresa Farmacia",VLOOKUP($B131,NAfiliado_NFarmacia!$A$2:$J$497,5,0)),VLOOKUP($B131,padron!#REF!,9,0)),+IF(ISERROR(VLOOKUP($B131,NAfiliado_NFarmacia!$A$2:$J$497,5,0)),"Ingresa Farmacia",VLOOKUP($B131,NAfiliado_NFarmacia!$A$2:$J$497,5,0))))</f>
        <v/>
      </c>
      <c r="J131" s="49" t="str">
        <f>+IF($B131="","",+IF(OR($F131="Si",$F131=""),IF(ISERROR(VLOOKUP($B131,padron!#REF!,10,0)),+IF(ISERROR(VLOOKUP($B131,NAfiliado_NFarmacia!$A$2:$J$497,5,0)),"Ingresa Direccion de Farmacia",VLOOKUP($B131,NAfiliado_NFarmacia!$A$2:$J$497,6,0)),VLOOKUP($B131,padron!#REF!,10,0)),+IF(ISERROR(VLOOKUP($B131,NAfiliado_NFarmacia!$A$2:$J$497,6,0)),"Ingresa Direccion de Farmacia",VLOOKUP($B131,NAfiliado_NFarmacia!$A$2:$J$497,6,0))))</f>
        <v/>
      </c>
      <c r="K131" s="49" t="str">
        <f>+IF($B131="","",+IF(OR($F131="Si",$F131=""),IF(ISERROR(VLOOKUP($B131,padron!#REF!,10,0)),+IF(ISERROR(VLOOKUP($B131,NAfiliado_NFarmacia!$A$2:$J$497,5,0)),"Ingresa Localidad de Farmacia",VLOOKUP($B131,NAfiliado_NFarmacia!$A$2:$J$497,7,0)),VLOOKUP($B131,padron!#REF!,11,0)),+IF(ISERROR(VLOOKUP($B131,NAfiliado_NFarmacia!$A$2:$J$497,7,0)),"Ingresa Localidad de Farmacia",VLOOKUP($B131,NAfiliado_NFarmacia!$A$2:$J$497,7,0))))</f>
        <v/>
      </c>
      <c r="L131" s="48" t="str">
        <f>+IF(B131="","",IF(F131="No","84005541",+IFERROR(+VLOOKUP(inicio!B131,padron!$A$2:$H$2,8,0),"84005541")))</f>
        <v/>
      </c>
      <c r="M131" s="48" t="str">
        <f>+IF(B131="","",+IFERROR(+VLOOKUP(B131,padron!A:C,3,0),"no_cargado"))</f>
        <v/>
      </c>
      <c r="N131" s="48" t="str">
        <f>+IF(C131="","",+IFERROR(+VLOOKUP($C131,materiales!$A$2:$D$5000,4,0),"9999"))</f>
        <v/>
      </c>
      <c r="O131" s="48" t="str">
        <f t="shared" si="10"/>
        <v/>
      </c>
      <c r="P131" s="48" t="str">
        <f t="shared" si="11"/>
        <v/>
      </c>
      <c r="Q131" s="48" t="str">
        <f t="shared" si="12"/>
        <v/>
      </c>
      <c r="R131" s="48" t="str">
        <f t="shared" si="13"/>
        <v/>
      </c>
      <c r="S131" s="48" t="str">
        <f t="shared" si="18"/>
        <v/>
      </c>
      <c r="T131" s="48" t="str">
        <f t="shared" ca="1" si="14"/>
        <v/>
      </c>
      <c r="U131" s="48" t="str">
        <f>+IF(M131="","",IFERROR(+VLOOKUP(C131,materiales!$B$2:$E$1000,4,0),"DSZA"))</f>
        <v/>
      </c>
      <c r="V131" s="48" t="str">
        <f t="shared" si="15"/>
        <v/>
      </c>
      <c r="W131" s="48" t="str">
        <f t="shared" si="16"/>
        <v/>
      </c>
      <c r="X131" s="48" t="str">
        <f t="shared" si="17"/>
        <v/>
      </c>
      <c r="Y131" s="49" t="str">
        <f t="shared" si="19"/>
        <v/>
      </c>
      <c r="Z131" s="49" t="str">
        <f>IF(M131="no_cargado",VLOOKUP(B131,NAfiliado_NFarmacia!A:H,8,0),"")</f>
        <v/>
      </c>
      <c r="AA131" s="50"/>
    </row>
    <row r="132" spans="1:27" x14ac:dyDescent="0.55000000000000004">
      <c r="A132" s="34"/>
      <c r="G132" s="47" t="str">
        <f>+IF($B132="","",+IFERROR(+VLOOKUP(B132,padron!$A$2:$E$2,2,0),+IFERROR(VLOOKUP(B132,NAfiliado_NFarmacia!$A:$J,10,0),"Ingresar Nuevo Afiliado")))</f>
        <v/>
      </c>
      <c r="H132" s="48" t="str">
        <f>+IF(B132="","",+IFERROR(+VLOOKUP($C132,materiales!$B$2:$D$101,2,0),"9999"))</f>
        <v/>
      </c>
      <c r="I132" s="49" t="str">
        <f>+IF($B132="","",+IF(OR($F132="Si",$F132=""),IF(ISERROR(VLOOKUP($B132,padron!#REF!,9,0)),+IF(ISERROR(VLOOKUP($B132,NAfiliado_NFarmacia!$A$2:$J$497,5,0)),"Ingresa Farmacia",VLOOKUP($B132,NAfiliado_NFarmacia!$A$2:$J$497,5,0)),VLOOKUP($B132,padron!#REF!,9,0)),+IF(ISERROR(VLOOKUP($B132,NAfiliado_NFarmacia!$A$2:$J$497,5,0)),"Ingresa Farmacia",VLOOKUP($B132,NAfiliado_NFarmacia!$A$2:$J$497,5,0))))</f>
        <v/>
      </c>
      <c r="J132" s="49" t="str">
        <f>+IF($B132="","",+IF(OR($F132="Si",$F132=""),IF(ISERROR(VLOOKUP($B132,padron!#REF!,10,0)),+IF(ISERROR(VLOOKUP($B132,NAfiliado_NFarmacia!$A$2:$J$497,5,0)),"Ingresa Direccion de Farmacia",VLOOKUP($B132,NAfiliado_NFarmacia!$A$2:$J$497,6,0)),VLOOKUP($B132,padron!#REF!,10,0)),+IF(ISERROR(VLOOKUP($B132,NAfiliado_NFarmacia!$A$2:$J$497,6,0)),"Ingresa Direccion de Farmacia",VLOOKUP($B132,NAfiliado_NFarmacia!$A$2:$J$497,6,0))))</f>
        <v/>
      </c>
      <c r="K132" s="49" t="str">
        <f>+IF($B132="","",+IF(OR($F132="Si",$F132=""),IF(ISERROR(VLOOKUP($B132,padron!#REF!,10,0)),+IF(ISERROR(VLOOKUP($B132,NAfiliado_NFarmacia!$A$2:$J$497,5,0)),"Ingresa Localidad de Farmacia",VLOOKUP($B132,NAfiliado_NFarmacia!$A$2:$J$497,7,0)),VLOOKUP($B132,padron!#REF!,11,0)),+IF(ISERROR(VLOOKUP($B132,NAfiliado_NFarmacia!$A$2:$J$497,7,0)),"Ingresa Localidad de Farmacia",VLOOKUP($B132,NAfiliado_NFarmacia!$A$2:$J$497,7,0))))</f>
        <v/>
      </c>
      <c r="L132" s="48" t="str">
        <f>+IF(B132="","",IF(F132="No","84005541",+IFERROR(+VLOOKUP(inicio!B132,padron!$A$2:$H$2,8,0),"84005541")))</f>
        <v/>
      </c>
      <c r="M132" s="48" t="str">
        <f>+IF(B132="","",+IFERROR(+VLOOKUP(B132,padron!A:C,3,0),"no_cargado"))</f>
        <v/>
      </c>
      <c r="N132" s="48" t="str">
        <f>+IF(C132="","",+IFERROR(+VLOOKUP($C132,materiales!$A$2:$D$5000,4,0),"9999"))</f>
        <v/>
      </c>
      <c r="O132" s="48" t="str">
        <f t="shared" si="10"/>
        <v/>
      </c>
      <c r="P132" s="48" t="str">
        <f t="shared" si="11"/>
        <v/>
      </c>
      <c r="Q132" s="48" t="str">
        <f t="shared" si="12"/>
        <v/>
      </c>
      <c r="R132" s="48" t="str">
        <f t="shared" si="13"/>
        <v/>
      </c>
      <c r="S132" s="48" t="str">
        <f t="shared" si="18"/>
        <v/>
      </c>
      <c r="T132" s="48" t="str">
        <f t="shared" ca="1" si="14"/>
        <v/>
      </c>
      <c r="U132" s="48" t="str">
        <f>+IF(M132="","",IFERROR(+VLOOKUP(C132,materiales!$B$2:$E$1000,4,0),"DSZA"))</f>
        <v/>
      </c>
      <c r="V132" s="48" t="str">
        <f t="shared" si="15"/>
        <v/>
      </c>
      <c r="W132" s="48" t="str">
        <f t="shared" si="16"/>
        <v/>
      </c>
      <c r="X132" s="48" t="str">
        <f t="shared" si="17"/>
        <v/>
      </c>
      <c r="Y132" s="49" t="str">
        <f t="shared" si="19"/>
        <v/>
      </c>
      <c r="Z132" s="49" t="str">
        <f>IF(M132="no_cargado",VLOOKUP(B132,NAfiliado_NFarmacia!A:H,8,0),"")</f>
        <v/>
      </c>
      <c r="AA132" s="50"/>
    </row>
    <row r="133" spans="1:27" x14ac:dyDescent="0.55000000000000004">
      <c r="A133" s="34"/>
      <c r="G133" s="47" t="str">
        <f>+IF($B133="","",+IFERROR(+VLOOKUP(B133,padron!$A$2:$E$2,2,0),+IFERROR(VLOOKUP(B133,NAfiliado_NFarmacia!$A:$J,10,0),"Ingresar Nuevo Afiliado")))</f>
        <v/>
      </c>
      <c r="H133" s="48" t="str">
        <f>+IF(B133="","",+IFERROR(+VLOOKUP($C133,materiales!$B$2:$D$101,2,0),"9999"))</f>
        <v/>
      </c>
      <c r="I133" s="49" t="str">
        <f>+IF($B133="","",+IF(OR($F133="Si",$F133=""),IF(ISERROR(VLOOKUP($B133,padron!#REF!,9,0)),+IF(ISERROR(VLOOKUP($B133,NAfiliado_NFarmacia!$A$2:$J$497,5,0)),"Ingresa Farmacia",VLOOKUP($B133,NAfiliado_NFarmacia!$A$2:$J$497,5,0)),VLOOKUP($B133,padron!#REF!,9,0)),+IF(ISERROR(VLOOKUP($B133,NAfiliado_NFarmacia!$A$2:$J$497,5,0)),"Ingresa Farmacia",VLOOKUP($B133,NAfiliado_NFarmacia!$A$2:$J$497,5,0))))</f>
        <v/>
      </c>
      <c r="J133" s="49" t="str">
        <f>+IF($B133="","",+IF(OR($F133="Si",$F133=""),IF(ISERROR(VLOOKUP($B133,padron!#REF!,10,0)),+IF(ISERROR(VLOOKUP($B133,NAfiliado_NFarmacia!$A$2:$J$497,5,0)),"Ingresa Direccion de Farmacia",VLOOKUP($B133,NAfiliado_NFarmacia!$A$2:$J$497,6,0)),VLOOKUP($B133,padron!#REF!,10,0)),+IF(ISERROR(VLOOKUP($B133,NAfiliado_NFarmacia!$A$2:$J$497,6,0)),"Ingresa Direccion de Farmacia",VLOOKUP($B133,NAfiliado_NFarmacia!$A$2:$J$497,6,0))))</f>
        <v/>
      </c>
      <c r="K133" s="49" t="str">
        <f>+IF($B133="","",+IF(OR($F133="Si",$F133=""),IF(ISERROR(VLOOKUP($B133,padron!#REF!,10,0)),+IF(ISERROR(VLOOKUP($B133,NAfiliado_NFarmacia!$A$2:$J$497,5,0)),"Ingresa Localidad de Farmacia",VLOOKUP($B133,NAfiliado_NFarmacia!$A$2:$J$497,7,0)),VLOOKUP($B133,padron!#REF!,11,0)),+IF(ISERROR(VLOOKUP($B133,NAfiliado_NFarmacia!$A$2:$J$497,7,0)),"Ingresa Localidad de Farmacia",VLOOKUP($B133,NAfiliado_NFarmacia!$A$2:$J$497,7,0))))</f>
        <v/>
      </c>
      <c r="L133" s="48" t="str">
        <f>+IF(B133="","",IF(F133="No","84005541",+IFERROR(+VLOOKUP(inicio!B133,padron!$A$2:$H$2,8,0),"84005541")))</f>
        <v/>
      </c>
      <c r="M133" s="48" t="str">
        <f>+IF(B133="","",+IFERROR(+VLOOKUP(B133,padron!A:C,3,0),"no_cargado"))</f>
        <v/>
      </c>
      <c r="N133" s="48" t="str">
        <f>+IF(C133="","",+IFERROR(+VLOOKUP($C133,materiales!$A$2:$D$5000,4,0),"9999"))</f>
        <v/>
      </c>
      <c r="O133" s="48" t="str">
        <f t="shared" si="10"/>
        <v/>
      </c>
      <c r="P133" s="48" t="str">
        <f t="shared" si="11"/>
        <v/>
      </c>
      <c r="Q133" s="48" t="str">
        <f t="shared" si="12"/>
        <v/>
      </c>
      <c r="R133" s="48" t="str">
        <f t="shared" si="13"/>
        <v/>
      </c>
      <c r="S133" s="48" t="str">
        <f t="shared" si="18"/>
        <v/>
      </c>
      <c r="T133" s="48" t="str">
        <f t="shared" ca="1" si="14"/>
        <v/>
      </c>
      <c r="U133" s="48" t="str">
        <f>+IF(M133="","",IFERROR(+VLOOKUP(C133,materiales!$B$2:$E$1000,4,0),"DSZA"))</f>
        <v/>
      </c>
      <c r="V133" s="48" t="str">
        <f t="shared" si="15"/>
        <v/>
      </c>
      <c r="W133" s="48" t="str">
        <f t="shared" si="16"/>
        <v/>
      </c>
      <c r="X133" s="48" t="str">
        <f t="shared" si="17"/>
        <v/>
      </c>
      <c r="Y133" s="49" t="str">
        <f t="shared" si="19"/>
        <v/>
      </c>
      <c r="Z133" s="49" t="str">
        <f>IF(M133="no_cargado",VLOOKUP(B133,NAfiliado_NFarmacia!A:H,8,0),"")</f>
        <v/>
      </c>
      <c r="AA133" s="50"/>
    </row>
    <row r="134" spans="1:27" x14ac:dyDescent="0.55000000000000004">
      <c r="A134" s="34"/>
      <c r="G134" s="47" t="str">
        <f>+IF($B134="","",+IFERROR(+VLOOKUP(B134,padron!$A$2:$E$2,2,0),+IFERROR(VLOOKUP(B134,NAfiliado_NFarmacia!$A:$J,10,0),"Ingresar Nuevo Afiliado")))</f>
        <v/>
      </c>
      <c r="H134" s="48" t="str">
        <f>+IF(B134="","",+IFERROR(+VLOOKUP($C134,materiales!$B$2:$D$101,2,0),"9999"))</f>
        <v/>
      </c>
      <c r="I134" s="49" t="str">
        <f>+IF($B134="","",+IF(OR($F134="Si",$F134=""),IF(ISERROR(VLOOKUP($B134,padron!#REF!,9,0)),+IF(ISERROR(VLOOKUP($B134,NAfiliado_NFarmacia!$A$2:$J$497,5,0)),"Ingresa Farmacia",VLOOKUP($B134,NAfiliado_NFarmacia!$A$2:$J$497,5,0)),VLOOKUP($B134,padron!#REF!,9,0)),+IF(ISERROR(VLOOKUP($B134,NAfiliado_NFarmacia!$A$2:$J$497,5,0)),"Ingresa Farmacia",VLOOKUP($B134,NAfiliado_NFarmacia!$A$2:$J$497,5,0))))</f>
        <v/>
      </c>
      <c r="J134" s="49" t="str">
        <f>+IF($B134="","",+IF(OR($F134="Si",$F134=""),IF(ISERROR(VLOOKUP($B134,padron!#REF!,10,0)),+IF(ISERROR(VLOOKUP($B134,NAfiliado_NFarmacia!$A$2:$J$497,5,0)),"Ingresa Direccion de Farmacia",VLOOKUP($B134,NAfiliado_NFarmacia!$A$2:$J$497,6,0)),VLOOKUP($B134,padron!#REF!,10,0)),+IF(ISERROR(VLOOKUP($B134,NAfiliado_NFarmacia!$A$2:$J$497,6,0)),"Ingresa Direccion de Farmacia",VLOOKUP($B134,NAfiliado_NFarmacia!$A$2:$J$497,6,0))))</f>
        <v/>
      </c>
      <c r="K134" s="49" t="str">
        <f>+IF($B134="","",+IF(OR($F134="Si",$F134=""),IF(ISERROR(VLOOKUP($B134,padron!#REF!,10,0)),+IF(ISERROR(VLOOKUP($B134,NAfiliado_NFarmacia!$A$2:$J$497,5,0)),"Ingresa Localidad de Farmacia",VLOOKUP($B134,NAfiliado_NFarmacia!$A$2:$J$497,7,0)),VLOOKUP($B134,padron!#REF!,11,0)),+IF(ISERROR(VLOOKUP($B134,NAfiliado_NFarmacia!$A$2:$J$497,7,0)),"Ingresa Localidad de Farmacia",VLOOKUP($B134,NAfiliado_NFarmacia!$A$2:$J$497,7,0))))</f>
        <v/>
      </c>
      <c r="L134" s="48" t="str">
        <f>+IF(B134="","",IF(F134="No","84005541",+IFERROR(+VLOOKUP(inicio!B134,padron!$A$2:$H$2,8,0),"84005541")))</f>
        <v/>
      </c>
      <c r="M134" s="48" t="str">
        <f>+IF(B134="","",+IFERROR(+VLOOKUP(B134,padron!A:C,3,0),"no_cargado"))</f>
        <v/>
      </c>
      <c r="N134" s="48" t="str">
        <f>+IF(C134="","",+IFERROR(+VLOOKUP($C134,materiales!$A$2:$D$5000,4,0),"9999"))</f>
        <v/>
      </c>
      <c r="O134" s="48" t="str">
        <f t="shared" si="10"/>
        <v/>
      </c>
      <c r="P134" s="48" t="str">
        <f t="shared" si="11"/>
        <v/>
      </c>
      <c r="Q134" s="48" t="str">
        <f t="shared" si="12"/>
        <v/>
      </c>
      <c r="R134" s="48" t="str">
        <f t="shared" si="13"/>
        <v/>
      </c>
      <c r="S134" s="48" t="str">
        <f t="shared" si="18"/>
        <v/>
      </c>
      <c r="T134" s="48" t="str">
        <f t="shared" ca="1" si="14"/>
        <v/>
      </c>
      <c r="U134" s="48" t="str">
        <f>+IF(M134="","",IFERROR(+VLOOKUP(C134,materiales!$B$2:$E$1000,4,0),"DSZA"))</f>
        <v/>
      </c>
      <c r="V134" s="48" t="str">
        <f t="shared" si="15"/>
        <v/>
      </c>
      <c r="W134" s="48" t="str">
        <f t="shared" si="16"/>
        <v/>
      </c>
      <c r="X134" s="48" t="str">
        <f t="shared" si="17"/>
        <v/>
      </c>
      <c r="Y134" s="49" t="str">
        <f t="shared" si="19"/>
        <v/>
      </c>
      <c r="Z134" s="49" t="str">
        <f>IF(M134="no_cargado",VLOOKUP(B134,NAfiliado_NFarmacia!A:H,8,0),"")</f>
        <v/>
      </c>
      <c r="AA134" s="50"/>
    </row>
    <row r="135" spans="1:27" x14ac:dyDescent="0.55000000000000004">
      <c r="A135" s="34"/>
      <c r="G135" s="47" t="str">
        <f>+IF($B135="","",+IFERROR(+VLOOKUP(B135,padron!$A$2:$E$2,2,0),+IFERROR(VLOOKUP(B135,NAfiliado_NFarmacia!$A:$J,10,0),"Ingresar Nuevo Afiliado")))</f>
        <v/>
      </c>
      <c r="H135" s="48" t="str">
        <f>+IF(B135="","",+IFERROR(+VLOOKUP($C135,materiales!$B$2:$D$101,2,0),"9999"))</f>
        <v/>
      </c>
      <c r="I135" s="49" t="str">
        <f>+IF($B135="","",+IF(OR($F135="Si",$F135=""),IF(ISERROR(VLOOKUP($B135,padron!#REF!,9,0)),+IF(ISERROR(VLOOKUP($B135,NAfiliado_NFarmacia!$A$2:$J$497,5,0)),"Ingresa Farmacia",VLOOKUP($B135,NAfiliado_NFarmacia!$A$2:$J$497,5,0)),VLOOKUP($B135,padron!#REF!,9,0)),+IF(ISERROR(VLOOKUP($B135,NAfiliado_NFarmacia!$A$2:$J$497,5,0)),"Ingresa Farmacia",VLOOKUP($B135,NAfiliado_NFarmacia!$A$2:$J$497,5,0))))</f>
        <v/>
      </c>
      <c r="J135" s="49" t="str">
        <f>+IF($B135="","",+IF(OR($F135="Si",$F135=""),IF(ISERROR(VLOOKUP($B135,padron!#REF!,10,0)),+IF(ISERROR(VLOOKUP($B135,NAfiliado_NFarmacia!$A$2:$J$497,5,0)),"Ingresa Direccion de Farmacia",VLOOKUP($B135,NAfiliado_NFarmacia!$A$2:$J$497,6,0)),VLOOKUP($B135,padron!#REF!,10,0)),+IF(ISERROR(VLOOKUP($B135,NAfiliado_NFarmacia!$A$2:$J$497,6,0)),"Ingresa Direccion de Farmacia",VLOOKUP($B135,NAfiliado_NFarmacia!$A$2:$J$497,6,0))))</f>
        <v/>
      </c>
      <c r="K135" s="49" t="str">
        <f>+IF($B135="","",+IF(OR($F135="Si",$F135=""),IF(ISERROR(VLOOKUP($B135,padron!#REF!,10,0)),+IF(ISERROR(VLOOKUP($B135,NAfiliado_NFarmacia!$A$2:$J$497,5,0)),"Ingresa Localidad de Farmacia",VLOOKUP($B135,NAfiliado_NFarmacia!$A$2:$J$497,7,0)),VLOOKUP($B135,padron!#REF!,11,0)),+IF(ISERROR(VLOOKUP($B135,NAfiliado_NFarmacia!$A$2:$J$497,7,0)),"Ingresa Localidad de Farmacia",VLOOKUP($B135,NAfiliado_NFarmacia!$A$2:$J$497,7,0))))</f>
        <v/>
      </c>
      <c r="L135" s="48" t="str">
        <f>+IF(B135="","",IF(F135="No","84005541",+IFERROR(+VLOOKUP(inicio!B135,padron!$A$2:$H$2,8,0),"84005541")))</f>
        <v/>
      </c>
      <c r="M135" s="48" t="str">
        <f>+IF(B135="","",+IFERROR(+VLOOKUP(B135,padron!A:C,3,0),"no_cargado"))</f>
        <v/>
      </c>
      <c r="N135" s="48" t="str">
        <f>+IF(C135="","",+IFERROR(+VLOOKUP($C135,materiales!$A$2:$D$5000,4,0),"9999"))</f>
        <v/>
      </c>
      <c r="O135" s="48" t="str">
        <f t="shared" si="10"/>
        <v/>
      </c>
      <c r="P135" s="48" t="str">
        <f t="shared" si="11"/>
        <v/>
      </c>
      <c r="Q135" s="48" t="str">
        <f t="shared" si="12"/>
        <v/>
      </c>
      <c r="R135" s="48" t="str">
        <f t="shared" si="13"/>
        <v/>
      </c>
      <c r="S135" s="48" t="str">
        <f t="shared" si="18"/>
        <v/>
      </c>
      <c r="T135" s="48" t="str">
        <f t="shared" ca="1" si="14"/>
        <v/>
      </c>
      <c r="U135" s="48" t="str">
        <f>+IF(M135="","",IFERROR(+VLOOKUP(C135,materiales!$B$2:$E$1000,4,0),"DSZA"))</f>
        <v/>
      </c>
      <c r="V135" s="48" t="str">
        <f t="shared" si="15"/>
        <v/>
      </c>
      <c r="W135" s="48" t="str">
        <f t="shared" si="16"/>
        <v/>
      </c>
      <c r="X135" s="48" t="str">
        <f t="shared" si="17"/>
        <v/>
      </c>
      <c r="Y135" s="49" t="str">
        <f t="shared" si="19"/>
        <v/>
      </c>
      <c r="Z135" s="49" t="str">
        <f>IF(M135="no_cargado",VLOOKUP(B135,NAfiliado_NFarmacia!A:H,8,0),"")</f>
        <v/>
      </c>
      <c r="AA135" s="50"/>
    </row>
    <row r="136" spans="1:27" x14ac:dyDescent="0.55000000000000004">
      <c r="A136" s="34"/>
      <c r="G136" s="47" t="str">
        <f>+IF($B136="","",+IFERROR(+VLOOKUP(B136,padron!$A$2:$E$2,2,0),+IFERROR(VLOOKUP(B136,NAfiliado_NFarmacia!$A:$J,10,0),"Ingresar Nuevo Afiliado")))</f>
        <v/>
      </c>
      <c r="H136" s="48" t="str">
        <f>+IF(B136="","",+IFERROR(+VLOOKUP($C136,materiales!$B$2:$D$101,2,0),"9999"))</f>
        <v/>
      </c>
      <c r="I136" s="49" t="str">
        <f>+IF($B136="","",+IF(OR($F136="Si",$F136=""),IF(ISERROR(VLOOKUP($B136,padron!#REF!,9,0)),+IF(ISERROR(VLOOKUP($B136,NAfiliado_NFarmacia!$A$2:$J$497,5,0)),"Ingresa Farmacia",VLOOKUP($B136,NAfiliado_NFarmacia!$A$2:$J$497,5,0)),VLOOKUP($B136,padron!#REF!,9,0)),+IF(ISERROR(VLOOKUP($B136,NAfiliado_NFarmacia!$A$2:$J$497,5,0)),"Ingresa Farmacia",VLOOKUP($B136,NAfiliado_NFarmacia!$A$2:$J$497,5,0))))</f>
        <v/>
      </c>
      <c r="J136" s="49" t="str">
        <f>+IF($B136="","",+IF(OR($F136="Si",$F136=""),IF(ISERROR(VLOOKUP($B136,padron!#REF!,10,0)),+IF(ISERROR(VLOOKUP($B136,NAfiliado_NFarmacia!$A$2:$J$497,5,0)),"Ingresa Direccion de Farmacia",VLOOKUP($B136,NAfiliado_NFarmacia!$A$2:$J$497,6,0)),VLOOKUP($B136,padron!#REF!,10,0)),+IF(ISERROR(VLOOKUP($B136,NAfiliado_NFarmacia!$A$2:$J$497,6,0)),"Ingresa Direccion de Farmacia",VLOOKUP($B136,NAfiliado_NFarmacia!$A$2:$J$497,6,0))))</f>
        <v/>
      </c>
      <c r="K136" s="49" t="str">
        <f>+IF($B136="","",+IF(OR($F136="Si",$F136=""),IF(ISERROR(VLOOKUP($B136,padron!#REF!,10,0)),+IF(ISERROR(VLOOKUP($B136,NAfiliado_NFarmacia!$A$2:$J$497,5,0)),"Ingresa Localidad de Farmacia",VLOOKUP($B136,NAfiliado_NFarmacia!$A$2:$J$497,7,0)),VLOOKUP($B136,padron!#REF!,11,0)),+IF(ISERROR(VLOOKUP($B136,NAfiliado_NFarmacia!$A$2:$J$497,7,0)),"Ingresa Localidad de Farmacia",VLOOKUP($B136,NAfiliado_NFarmacia!$A$2:$J$497,7,0))))</f>
        <v/>
      </c>
      <c r="L136" s="48" t="str">
        <f>+IF(B136="","",IF(F136="No","84005541",+IFERROR(+VLOOKUP(inicio!B136,padron!$A$2:$H$2,8,0),"84005541")))</f>
        <v/>
      </c>
      <c r="M136" s="48" t="str">
        <f>+IF(B136="","",+IFERROR(+VLOOKUP(B136,padron!A:C,3,0),"no_cargado"))</f>
        <v/>
      </c>
      <c r="N136" s="48" t="str">
        <f>+IF(C136="","",+IFERROR(+VLOOKUP($C136,materiales!$A$2:$D$5000,4,0),"9999"))</f>
        <v/>
      </c>
      <c r="O136" s="48" t="str">
        <f t="shared" si="10"/>
        <v/>
      </c>
      <c r="P136" s="48" t="str">
        <f t="shared" si="11"/>
        <v/>
      </c>
      <c r="Q136" s="48" t="str">
        <f t="shared" si="12"/>
        <v/>
      </c>
      <c r="R136" s="48" t="str">
        <f t="shared" si="13"/>
        <v/>
      </c>
      <c r="S136" s="48" t="str">
        <f t="shared" si="18"/>
        <v/>
      </c>
      <c r="T136" s="48" t="str">
        <f t="shared" ca="1" si="14"/>
        <v/>
      </c>
      <c r="U136" s="48" t="str">
        <f>+IF(M136="","",IFERROR(+VLOOKUP(C136,materiales!$B$2:$E$1000,4,0),"DSZA"))</f>
        <v/>
      </c>
      <c r="V136" s="48" t="str">
        <f t="shared" si="15"/>
        <v/>
      </c>
      <c r="W136" s="48" t="str">
        <f t="shared" si="16"/>
        <v/>
      </c>
      <c r="X136" s="48" t="str">
        <f t="shared" si="17"/>
        <v/>
      </c>
      <c r="Y136" s="49" t="str">
        <f t="shared" si="19"/>
        <v/>
      </c>
      <c r="Z136" s="49" t="str">
        <f>IF(M136="no_cargado",VLOOKUP(B136,NAfiliado_NFarmacia!A:H,8,0),"")</f>
        <v/>
      </c>
      <c r="AA136" s="50"/>
    </row>
    <row r="137" spans="1:27" x14ac:dyDescent="0.55000000000000004">
      <c r="A137" s="34"/>
      <c r="G137" s="47" t="str">
        <f>+IF($B137="","",+IFERROR(+VLOOKUP(B137,padron!$A$2:$E$2,2,0),+IFERROR(VLOOKUP(B137,NAfiliado_NFarmacia!$A:$J,10,0),"Ingresar Nuevo Afiliado")))</f>
        <v/>
      </c>
      <c r="H137" s="48" t="str">
        <f>+IF(B137="","",+IFERROR(+VLOOKUP($C137,materiales!$B$2:$D$101,2,0),"9999"))</f>
        <v/>
      </c>
      <c r="I137" s="49" t="str">
        <f>+IF($B137="","",+IF(OR($F137="Si",$F137=""),IF(ISERROR(VLOOKUP($B137,padron!#REF!,9,0)),+IF(ISERROR(VLOOKUP($B137,NAfiliado_NFarmacia!$A$2:$J$497,5,0)),"Ingresa Farmacia",VLOOKUP($B137,NAfiliado_NFarmacia!$A$2:$J$497,5,0)),VLOOKUP($B137,padron!#REF!,9,0)),+IF(ISERROR(VLOOKUP($B137,NAfiliado_NFarmacia!$A$2:$J$497,5,0)),"Ingresa Farmacia",VLOOKUP($B137,NAfiliado_NFarmacia!$A$2:$J$497,5,0))))</f>
        <v/>
      </c>
      <c r="J137" s="49" t="str">
        <f>+IF($B137="","",+IF(OR($F137="Si",$F137=""),IF(ISERROR(VLOOKUP($B137,padron!#REF!,10,0)),+IF(ISERROR(VLOOKUP($B137,NAfiliado_NFarmacia!$A$2:$J$497,5,0)),"Ingresa Direccion de Farmacia",VLOOKUP($B137,NAfiliado_NFarmacia!$A$2:$J$497,6,0)),VLOOKUP($B137,padron!#REF!,10,0)),+IF(ISERROR(VLOOKUP($B137,NAfiliado_NFarmacia!$A$2:$J$497,6,0)),"Ingresa Direccion de Farmacia",VLOOKUP($B137,NAfiliado_NFarmacia!$A$2:$J$497,6,0))))</f>
        <v/>
      </c>
      <c r="K137" s="49" t="str">
        <f>+IF($B137="","",+IF(OR($F137="Si",$F137=""),IF(ISERROR(VLOOKUP($B137,padron!#REF!,10,0)),+IF(ISERROR(VLOOKUP($B137,NAfiliado_NFarmacia!$A$2:$J$497,5,0)),"Ingresa Localidad de Farmacia",VLOOKUP($B137,NAfiliado_NFarmacia!$A$2:$J$497,7,0)),VLOOKUP($B137,padron!#REF!,11,0)),+IF(ISERROR(VLOOKUP($B137,NAfiliado_NFarmacia!$A$2:$J$497,7,0)),"Ingresa Localidad de Farmacia",VLOOKUP($B137,NAfiliado_NFarmacia!$A$2:$J$497,7,0))))</f>
        <v/>
      </c>
      <c r="L137" s="48" t="str">
        <f>+IF(B137="","",IF(F137="No","84005541",+IFERROR(+VLOOKUP(inicio!B137,padron!$A$2:$H$2,8,0),"84005541")))</f>
        <v/>
      </c>
      <c r="M137" s="48" t="str">
        <f>+IF(B137="","",+IFERROR(+VLOOKUP(B137,padron!A:C,3,0),"no_cargado"))</f>
        <v/>
      </c>
      <c r="N137" s="48" t="str">
        <f>+IF(C137="","",+IFERROR(+VLOOKUP($C137,materiales!$A$2:$D$5000,4,0),"9999"))</f>
        <v/>
      </c>
      <c r="O137" s="48" t="str">
        <f t="shared" ref="O137:O200" si="20">+IF(D137="","","01")</f>
        <v/>
      </c>
      <c r="P137" s="48" t="str">
        <f t="shared" ref="P137:P200" si="21">+IF(B137="","","CONVENIO 100%")</f>
        <v/>
      </c>
      <c r="Q137" s="48" t="str">
        <f t="shared" ref="Q137:Q200" si="22">+IF(I137="","","ZTRA")</f>
        <v/>
      </c>
      <c r="R137" s="48" t="str">
        <f t="shared" ref="R137:R200" si="23">+IF(J137="","",+IFERROR(+IF(U137="DSZA","ALMA","1004"),"ALMA"))</f>
        <v/>
      </c>
      <c r="S137" s="48" t="str">
        <f t="shared" si="18"/>
        <v/>
      </c>
      <c r="T137" s="48" t="str">
        <f t="shared" ref="T137:T200" ca="1" si="24">+IF(L137="","",+DAY(TODAY())&amp;"."&amp;TEXT(+TODAY(),"MM")&amp;"."&amp;+YEAR(TODAY()))</f>
        <v/>
      </c>
      <c r="U137" s="48" t="str">
        <f>+IF(M137="","",IFERROR(+VLOOKUP(C137,materiales!$B$2:$E$1000,4,0),"DSZA"))</f>
        <v/>
      </c>
      <c r="V137" s="48" t="str">
        <f t="shared" ref="V137:V200" si="25">+IF(N137="","","MAN")</f>
        <v/>
      </c>
      <c r="W137" s="48" t="str">
        <f t="shared" ref="W137:W200" si="26">IF(B137="","","02")</f>
        <v/>
      </c>
      <c r="X137" s="48" t="str">
        <f t="shared" ref="X137:X200" si="27">IF(B137="","","01")</f>
        <v/>
      </c>
      <c r="Y137" s="49" t="str">
        <f t="shared" si="19"/>
        <v/>
      </c>
      <c r="Z137" s="49" t="str">
        <f>IF(M137="no_cargado",VLOOKUP(B137,NAfiliado_NFarmacia!A:H,8,0),"")</f>
        <v/>
      </c>
      <c r="AA137" s="50"/>
    </row>
    <row r="138" spans="1:27" x14ac:dyDescent="0.55000000000000004">
      <c r="A138" s="34"/>
      <c r="G138" s="47" t="str">
        <f>+IF($B138="","",+IFERROR(+VLOOKUP(B138,padron!$A$2:$E$2,2,0),+IFERROR(VLOOKUP(B138,NAfiliado_NFarmacia!$A:$J,10,0),"Ingresar Nuevo Afiliado")))</f>
        <v/>
      </c>
      <c r="H138" s="48" t="str">
        <f>+IF(B138="","",+IFERROR(+VLOOKUP($C138,materiales!$B$2:$D$101,2,0),"9999"))</f>
        <v/>
      </c>
      <c r="I138" s="49" t="str">
        <f>+IF($B138="","",+IF(OR($F138="Si",$F138=""),IF(ISERROR(VLOOKUP($B138,padron!#REF!,9,0)),+IF(ISERROR(VLOOKUP($B138,NAfiliado_NFarmacia!$A$2:$J$497,5,0)),"Ingresa Farmacia",VLOOKUP($B138,NAfiliado_NFarmacia!$A$2:$J$497,5,0)),VLOOKUP($B138,padron!#REF!,9,0)),+IF(ISERROR(VLOOKUP($B138,NAfiliado_NFarmacia!$A$2:$J$497,5,0)),"Ingresa Farmacia",VLOOKUP($B138,NAfiliado_NFarmacia!$A$2:$J$497,5,0))))</f>
        <v/>
      </c>
      <c r="J138" s="49" t="str">
        <f>+IF($B138="","",+IF(OR($F138="Si",$F138=""),IF(ISERROR(VLOOKUP($B138,padron!#REF!,10,0)),+IF(ISERROR(VLOOKUP($B138,NAfiliado_NFarmacia!$A$2:$J$497,5,0)),"Ingresa Direccion de Farmacia",VLOOKUP($B138,NAfiliado_NFarmacia!$A$2:$J$497,6,0)),VLOOKUP($B138,padron!#REF!,10,0)),+IF(ISERROR(VLOOKUP($B138,NAfiliado_NFarmacia!$A$2:$J$497,6,0)),"Ingresa Direccion de Farmacia",VLOOKUP($B138,NAfiliado_NFarmacia!$A$2:$J$497,6,0))))</f>
        <v/>
      </c>
      <c r="K138" s="49" t="str">
        <f>+IF($B138="","",+IF(OR($F138="Si",$F138=""),IF(ISERROR(VLOOKUP($B138,padron!#REF!,10,0)),+IF(ISERROR(VLOOKUP($B138,NAfiliado_NFarmacia!$A$2:$J$497,5,0)),"Ingresa Localidad de Farmacia",VLOOKUP($B138,NAfiliado_NFarmacia!$A$2:$J$497,7,0)),VLOOKUP($B138,padron!#REF!,11,0)),+IF(ISERROR(VLOOKUP($B138,NAfiliado_NFarmacia!$A$2:$J$497,7,0)),"Ingresa Localidad de Farmacia",VLOOKUP($B138,NAfiliado_NFarmacia!$A$2:$J$497,7,0))))</f>
        <v/>
      </c>
      <c r="L138" s="48" t="str">
        <f>+IF(B138="","",IF(F138="No","84005541",+IFERROR(+VLOOKUP(inicio!B138,padron!$A$2:$H$2,8,0),"84005541")))</f>
        <v/>
      </c>
      <c r="M138" s="48" t="str">
        <f>+IF(B138="","",+IFERROR(+VLOOKUP(B138,padron!A:C,3,0),"no_cargado"))</f>
        <v/>
      </c>
      <c r="N138" s="48" t="str">
        <f>+IF(C138="","",+IFERROR(+VLOOKUP($C138,materiales!$A$2:$D$5000,4,0),"9999"))</f>
        <v/>
      </c>
      <c r="O138" s="48" t="str">
        <f t="shared" si="20"/>
        <v/>
      </c>
      <c r="P138" s="48" t="str">
        <f t="shared" si="21"/>
        <v/>
      </c>
      <c r="Q138" s="48" t="str">
        <f t="shared" si="22"/>
        <v/>
      </c>
      <c r="R138" s="48" t="str">
        <f t="shared" si="23"/>
        <v/>
      </c>
      <c r="S138" s="48" t="str">
        <f t="shared" ref="S138:S201" si="28">+IF(K138="","","20000123")</f>
        <v/>
      </c>
      <c r="T138" s="48" t="str">
        <f t="shared" ca="1" si="24"/>
        <v/>
      </c>
      <c r="U138" s="48" t="str">
        <f>+IF(M138="","",IFERROR(+VLOOKUP(C138,materiales!$B$2:$E$1000,4,0),"DSZA"))</f>
        <v/>
      </c>
      <c r="V138" s="48" t="str">
        <f t="shared" si="25"/>
        <v/>
      </c>
      <c r="W138" s="48" t="str">
        <f t="shared" si="26"/>
        <v/>
      </c>
      <c r="X138" s="48" t="str">
        <f t="shared" si="27"/>
        <v/>
      </c>
      <c r="Y138" s="49" t="str">
        <f t="shared" ref="Y138:Y201" si="29">+RIGHT(B138,8)</f>
        <v/>
      </c>
      <c r="Z138" s="49" t="str">
        <f>IF(M138="no_cargado",VLOOKUP(B138,NAfiliado_NFarmacia!A:H,8,0),"")</f>
        <v/>
      </c>
      <c r="AA138" s="50"/>
    </row>
    <row r="139" spans="1:27" x14ac:dyDescent="0.55000000000000004">
      <c r="A139" s="34"/>
      <c r="G139" s="47" t="str">
        <f>+IF($B139="","",+IFERROR(+VLOOKUP(B139,padron!$A$2:$E$2,2,0),+IFERROR(VLOOKUP(B139,NAfiliado_NFarmacia!$A:$J,10,0),"Ingresar Nuevo Afiliado")))</f>
        <v/>
      </c>
      <c r="H139" s="48" t="str">
        <f>+IF(B139="","",+IFERROR(+VLOOKUP($C139,materiales!$B$2:$D$101,2,0),"9999"))</f>
        <v/>
      </c>
      <c r="I139" s="49" t="str">
        <f>+IF($B139="","",+IF(OR($F139="Si",$F139=""),IF(ISERROR(VLOOKUP($B139,padron!#REF!,9,0)),+IF(ISERROR(VLOOKUP($B139,NAfiliado_NFarmacia!$A$2:$J$497,5,0)),"Ingresa Farmacia",VLOOKUP($B139,NAfiliado_NFarmacia!$A$2:$J$497,5,0)),VLOOKUP($B139,padron!#REF!,9,0)),+IF(ISERROR(VLOOKUP($B139,NAfiliado_NFarmacia!$A$2:$J$497,5,0)),"Ingresa Farmacia",VLOOKUP($B139,NAfiliado_NFarmacia!$A$2:$J$497,5,0))))</f>
        <v/>
      </c>
      <c r="J139" s="49" t="str">
        <f>+IF($B139="","",+IF(OR($F139="Si",$F139=""),IF(ISERROR(VLOOKUP($B139,padron!#REF!,10,0)),+IF(ISERROR(VLOOKUP($B139,NAfiliado_NFarmacia!$A$2:$J$497,5,0)),"Ingresa Direccion de Farmacia",VLOOKUP($B139,NAfiliado_NFarmacia!$A$2:$J$497,6,0)),VLOOKUP($B139,padron!#REF!,10,0)),+IF(ISERROR(VLOOKUP($B139,NAfiliado_NFarmacia!$A$2:$J$497,6,0)),"Ingresa Direccion de Farmacia",VLOOKUP($B139,NAfiliado_NFarmacia!$A$2:$J$497,6,0))))</f>
        <v/>
      </c>
      <c r="K139" s="49" t="str">
        <f>+IF($B139="","",+IF(OR($F139="Si",$F139=""),IF(ISERROR(VLOOKUP($B139,padron!#REF!,10,0)),+IF(ISERROR(VLOOKUP($B139,NAfiliado_NFarmacia!$A$2:$J$497,5,0)),"Ingresa Localidad de Farmacia",VLOOKUP($B139,NAfiliado_NFarmacia!$A$2:$J$497,7,0)),VLOOKUP($B139,padron!#REF!,11,0)),+IF(ISERROR(VLOOKUP($B139,NAfiliado_NFarmacia!$A$2:$J$497,7,0)),"Ingresa Localidad de Farmacia",VLOOKUP($B139,NAfiliado_NFarmacia!$A$2:$J$497,7,0))))</f>
        <v/>
      </c>
      <c r="L139" s="48" t="str">
        <f>+IF(B139="","",IF(F139="No","84005541",+IFERROR(+VLOOKUP(inicio!B139,padron!$A$2:$H$2,8,0),"84005541")))</f>
        <v/>
      </c>
      <c r="M139" s="48" t="str">
        <f>+IF(B139="","",+IFERROR(+VLOOKUP(B139,padron!A:C,3,0),"no_cargado"))</f>
        <v/>
      </c>
      <c r="N139" s="48" t="str">
        <f>+IF(C139="","",+IFERROR(+VLOOKUP($C139,materiales!$A$2:$D$5000,4,0),"9999"))</f>
        <v/>
      </c>
      <c r="O139" s="48" t="str">
        <f t="shared" si="20"/>
        <v/>
      </c>
      <c r="P139" s="48" t="str">
        <f t="shared" si="21"/>
        <v/>
      </c>
      <c r="Q139" s="48" t="str">
        <f t="shared" si="22"/>
        <v/>
      </c>
      <c r="R139" s="48" t="str">
        <f t="shared" si="23"/>
        <v/>
      </c>
      <c r="S139" s="48" t="str">
        <f t="shared" si="28"/>
        <v/>
      </c>
      <c r="T139" s="48" t="str">
        <f t="shared" ca="1" si="24"/>
        <v/>
      </c>
      <c r="U139" s="48" t="str">
        <f>+IF(M139="","",IFERROR(+VLOOKUP(C139,materiales!$B$2:$E$1000,4,0),"DSZA"))</f>
        <v/>
      </c>
      <c r="V139" s="48" t="str">
        <f t="shared" si="25"/>
        <v/>
      </c>
      <c r="W139" s="48" t="str">
        <f t="shared" si="26"/>
        <v/>
      </c>
      <c r="X139" s="48" t="str">
        <f t="shared" si="27"/>
        <v/>
      </c>
      <c r="Y139" s="49" t="str">
        <f t="shared" si="29"/>
        <v/>
      </c>
      <c r="Z139" s="49" t="str">
        <f>IF(M139="no_cargado",VLOOKUP(B139,NAfiliado_NFarmacia!A:H,8,0),"")</f>
        <v/>
      </c>
      <c r="AA139" s="50"/>
    </row>
    <row r="140" spans="1:27" x14ac:dyDescent="0.55000000000000004">
      <c r="A140" s="34"/>
      <c r="G140" s="47" t="str">
        <f>+IF($B140="","",+IFERROR(+VLOOKUP(B140,padron!$A$2:$E$2,2,0),+IFERROR(VLOOKUP(B140,NAfiliado_NFarmacia!$A:$J,10,0),"Ingresar Nuevo Afiliado")))</f>
        <v/>
      </c>
      <c r="H140" s="48" t="str">
        <f>+IF(B140="","",+IFERROR(+VLOOKUP($C140,materiales!$B$2:$D$101,2,0),"9999"))</f>
        <v/>
      </c>
      <c r="I140" s="49" t="str">
        <f>+IF($B140="","",+IF(OR($F140="Si",$F140=""),IF(ISERROR(VLOOKUP($B140,padron!#REF!,9,0)),+IF(ISERROR(VLOOKUP($B140,NAfiliado_NFarmacia!$A$2:$J$497,5,0)),"Ingresa Farmacia",VLOOKUP($B140,NAfiliado_NFarmacia!$A$2:$J$497,5,0)),VLOOKUP($B140,padron!#REF!,9,0)),+IF(ISERROR(VLOOKUP($B140,NAfiliado_NFarmacia!$A$2:$J$497,5,0)),"Ingresa Farmacia",VLOOKUP($B140,NAfiliado_NFarmacia!$A$2:$J$497,5,0))))</f>
        <v/>
      </c>
      <c r="J140" s="49" t="str">
        <f>+IF($B140="","",+IF(OR($F140="Si",$F140=""),IF(ISERROR(VLOOKUP($B140,padron!#REF!,10,0)),+IF(ISERROR(VLOOKUP($B140,NAfiliado_NFarmacia!$A$2:$J$497,5,0)),"Ingresa Direccion de Farmacia",VLOOKUP($B140,NAfiliado_NFarmacia!$A$2:$J$497,6,0)),VLOOKUP($B140,padron!#REF!,10,0)),+IF(ISERROR(VLOOKUP($B140,NAfiliado_NFarmacia!$A$2:$J$497,6,0)),"Ingresa Direccion de Farmacia",VLOOKUP($B140,NAfiliado_NFarmacia!$A$2:$J$497,6,0))))</f>
        <v/>
      </c>
      <c r="K140" s="49" t="str">
        <f>+IF($B140="","",+IF(OR($F140="Si",$F140=""),IF(ISERROR(VLOOKUP($B140,padron!#REF!,10,0)),+IF(ISERROR(VLOOKUP($B140,NAfiliado_NFarmacia!$A$2:$J$497,5,0)),"Ingresa Localidad de Farmacia",VLOOKUP($B140,NAfiliado_NFarmacia!$A$2:$J$497,7,0)),VLOOKUP($B140,padron!#REF!,11,0)),+IF(ISERROR(VLOOKUP($B140,NAfiliado_NFarmacia!$A$2:$J$497,7,0)),"Ingresa Localidad de Farmacia",VLOOKUP($B140,NAfiliado_NFarmacia!$A$2:$J$497,7,0))))</f>
        <v/>
      </c>
      <c r="L140" s="48" t="str">
        <f>+IF(B140="","",IF(F140="No","84005541",+IFERROR(+VLOOKUP(inicio!B140,padron!$A$2:$H$2,8,0),"84005541")))</f>
        <v/>
      </c>
      <c r="M140" s="48" t="str">
        <f>+IF(B140="","",+IFERROR(+VLOOKUP(B140,padron!A:C,3,0),"no_cargado"))</f>
        <v/>
      </c>
      <c r="N140" s="48" t="str">
        <f>+IF(C140="","",+IFERROR(+VLOOKUP($C140,materiales!$A$2:$D$5000,4,0),"9999"))</f>
        <v/>
      </c>
      <c r="O140" s="48" t="str">
        <f t="shared" si="20"/>
        <v/>
      </c>
      <c r="P140" s="48" t="str">
        <f t="shared" si="21"/>
        <v/>
      </c>
      <c r="Q140" s="48" t="str">
        <f t="shared" si="22"/>
        <v/>
      </c>
      <c r="R140" s="48" t="str">
        <f t="shared" si="23"/>
        <v/>
      </c>
      <c r="S140" s="48" t="str">
        <f t="shared" si="28"/>
        <v/>
      </c>
      <c r="T140" s="48" t="str">
        <f t="shared" ca="1" si="24"/>
        <v/>
      </c>
      <c r="U140" s="48" t="str">
        <f>+IF(M140="","",IFERROR(+VLOOKUP(C140,materiales!$B$2:$E$1000,4,0),"DSZA"))</f>
        <v/>
      </c>
      <c r="V140" s="48" t="str">
        <f t="shared" si="25"/>
        <v/>
      </c>
      <c r="W140" s="48" t="str">
        <f t="shared" si="26"/>
        <v/>
      </c>
      <c r="X140" s="48" t="str">
        <f t="shared" si="27"/>
        <v/>
      </c>
      <c r="Y140" s="49" t="str">
        <f t="shared" si="29"/>
        <v/>
      </c>
      <c r="Z140" s="49" t="str">
        <f>IF(M140="no_cargado",VLOOKUP(B140,NAfiliado_NFarmacia!A:H,8,0),"")</f>
        <v/>
      </c>
      <c r="AA140" s="50"/>
    </row>
    <row r="141" spans="1:27" x14ac:dyDescent="0.55000000000000004">
      <c r="A141" s="34"/>
      <c r="G141" s="47" t="str">
        <f>+IF($B141="","",+IFERROR(+VLOOKUP(B141,padron!$A$2:$E$2,2,0),+IFERROR(VLOOKUP(B141,NAfiliado_NFarmacia!$A:$J,10,0),"Ingresar Nuevo Afiliado")))</f>
        <v/>
      </c>
      <c r="H141" s="48" t="str">
        <f>+IF(B141="","",+IFERROR(+VLOOKUP($C141,materiales!$B$2:$D$101,2,0),"9999"))</f>
        <v/>
      </c>
      <c r="I141" s="49" t="str">
        <f>+IF($B141="","",+IF(OR($F141="Si",$F141=""),IF(ISERROR(VLOOKUP($B141,padron!#REF!,9,0)),+IF(ISERROR(VLOOKUP($B141,NAfiliado_NFarmacia!$A$2:$J$497,5,0)),"Ingresa Farmacia",VLOOKUP($B141,NAfiliado_NFarmacia!$A$2:$J$497,5,0)),VLOOKUP($B141,padron!#REF!,9,0)),+IF(ISERROR(VLOOKUP($B141,NAfiliado_NFarmacia!$A$2:$J$497,5,0)),"Ingresa Farmacia",VLOOKUP($B141,NAfiliado_NFarmacia!$A$2:$J$497,5,0))))</f>
        <v/>
      </c>
      <c r="J141" s="49" t="str">
        <f>+IF($B141="","",+IF(OR($F141="Si",$F141=""),IF(ISERROR(VLOOKUP($B141,padron!#REF!,10,0)),+IF(ISERROR(VLOOKUP($B141,NAfiliado_NFarmacia!$A$2:$J$497,5,0)),"Ingresa Direccion de Farmacia",VLOOKUP($B141,NAfiliado_NFarmacia!$A$2:$J$497,6,0)),VLOOKUP($B141,padron!#REF!,10,0)),+IF(ISERROR(VLOOKUP($B141,NAfiliado_NFarmacia!$A$2:$J$497,6,0)),"Ingresa Direccion de Farmacia",VLOOKUP($B141,NAfiliado_NFarmacia!$A$2:$J$497,6,0))))</f>
        <v/>
      </c>
      <c r="K141" s="49" t="str">
        <f>+IF($B141="","",+IF(OR($F141="Si",$F141=""),IF(ISERROR(VLOOKUP($B141,padron!#REF!,10,0)),+IF(ISERROR(VLOOKUP($B141,NAfiliado_NFarmacia!$A$2:$J$497,5,0)),"Ingresa Localidad de Farmacia",VLOOKUP($B141,NAfiliado_NFarmacia!$A$2:$J$497,7,0)),VLOOKUP($B141,padron!#REF!,11,0)),+IF(ISERROR(VLOOKUP($B141,NAfiliado_NFarmacia!$A$2:$J$497,7,0)),"Ingresa Localidad de Farmacia",VLOOKUP($B141,NAfiliado_NFarmacia!$A$2:$J$497,7,0))))</f>
        <v/>
      </c>
      <c r="L141" s="48" t="str">
        <f>+IF(B141="","",IF(F141="No","84005541",+IFERROR(+VLOOKUP(inicio!B141,padron!$A$2:$H$2,8,0),"84005541")))</f>
        <v/>
      </c>
      <c r="M141" s="48" t="str">
        <f>+IF(B141="","",+IFERROR(+VLOOKUP(B141,padron!A:C,3,0),"no_cargado"))</f>
        <v/>
      </c>
      <c r="N141" s="48" t="str">
        <f>+IF(C141="","",+IFERROR(+VLOOKUP($C141,materiales!$A$2:$D$5000,4,0),"9999"))</f>
        <v/>
      </c>
      <c r="O141" s="48" t="str">
        <f t="shared" si="20"/>
        <v/>
      </c>
      <c r="P141" s="48" t="str">
        <f t="shared" si="21"/>
        <v/>
      </c>
      <c r="Q141" s="48" t="str">
        <f t="shared" si="22"/>
        <v/>
      </c>
      <c r="R141" s="48" t="str">
        <f t="shared" si="23"/>
        <v/>
      </c>
      <c r="S141" s="48" t="str">
        <f t="shared" si="28"/>
        <v/>
      </c>
      <c r="T141" s="48" t="str">
        <f t="shared" ca="1" si="24"/>
        <v/>
      </c>
      <c r="U141" s="48" t="str">
        <f>+IF(M141="","",IFERROR(+VLOOKUP(C141,materiales!$B$2:$E$1000,4,0),"DSZA"))</f>
        <v/>
      </c>
      <c r="V141" s="48" t="str">
        <f t="shared" si="25"/>
        <v/>
      </c>
      <c r="W141" s="48" t="str">
        <f t="shared" si="26"/>
        <v/>
      </c>
      <c r="X141" s="48" t="str">
        <f t="shared" si="27"/>
        <v/>
      </c>
      <c r="Y141" s="49" t="str">
        <f t="shared" si="29"/>
        <v/>
      </c>
      <c r="Z141" s="49" t="str">
        <f>IF(M141="no_cargado",VLOOKUP(B141,NAfiliado_NFarmacia!A:H,8,0),"")</f>
        <v/>
      </c>
      <c r="AA141" s="50"/>
    </row>
    <row r="142" spans="1:27" x14ac:dyDescent="0.55000000000000004">
      <c r="A142" s="34"/>
      <c r="G142" s="47" t="str">
        <f>+IF($B142="","",+IFERROR(+VLOOKUP(B142,padron!$A$2:$E$2,2,0),+IFERROR(VLOOKUP(B142,NAfiliado_NFarmacia!$A:$J,10,0),"Ingresar Nuevo Afiliado")))</f>
        <v/>
      </c>
      <c r="H142" s="48" t="str">
        <f>+IF(B142="","",+IFERROR(+VLOOKUP($C142,materiales!$B$2:$D$101,2,0),"9999"))</f>
        <v/>
      </c>
      <c r="I142" s="49" t="str">
        <f>+IF($B142="","",+IF(OR($F142="Si",$F142=""),IF(ISERROR(VLOOKUP($B142,padron!#REF!,9,0)),+IF(ISERROR(VLOOKUP($B142,NAfiliado_NFarmacia!$A$2:$J$497,5,0)),"Ingresa Farmacia",VLOOKUP($B142,NAfiliado_NFarmacia!$A$2:$J$497,5,0)),VLOOKUP($B142,padron!#REF!,9,0)),+IF(ISERROR(VLOOKUP($B142,NAfiliado_NFarmacia!$A$2:$J$497,5,0)),"Ingresa Farmacia",VLOOKUP($B142,NAfiliado_NFarmacia!$A$2:$J$497,5,0))))</f>
        <v/>
      </c>
      <c r="J142" s="49" t="str">
        <f>+IF($B142="","",+IF(OR($F142="Si",$F142=""),IF(ISERROR(VLOOKUP($B142,padron!#REF!,10,0)),+IF(ISERROR(VLOOKUP($B142,NAfiliado_NFarmacia!$A$2:$J$497,5,0)),"Ingresa Direccion de Farmacia",VLOOKUP($B142,NAfiliado_NFarmacia!$A$2:$J$497,6,0)),VLOOKUP($B142,padron!#REF!,10,0)),+IF(ISERROR(VLOOKUP($B142,NAfiliado_NFarmacia!$A$2:$J$497,6,0)),"Ingresa Direccion de Farmacia",VLOOKUP($B142,NAfiliado_NFarmacia!$A$2:$J$497,6,0))))</f>
        <v/>
      </c>
      <c r="K142" s="49" t="str">
        <f>+IF($B142="","",+IF(OR($F142="Si",$F142=""),IF(ISERROR(VLOOKUP($B142,padron!#REF!,10,0)),+IF(ISERROR(VLOOKUP($B142,NAfiliado_NFarmacia!$A$2:$J$497,5,0)),"Ingresa Localidad de Farmacia",VLOOKUP($B142,NAfiliado_NFarmacia!$A$2:$J$497,7,0)),VLOOKUP($B142,padron!#REF!,11,0)),+IF(ISERROR(VLOOKUP($B142,NAfiliado_NFarmacia!$A$2:$J$497,7,0)),"Ingresa Localidad de Farmacia",VLOOKUP($B142,NAfiliado_NFarmacia!$A$2:$J$497,7,0))))</f>
        <v/>
      </c>
      <c r="L142" s="48" t="str">
        <f>+IF(B142="","",IF(F142="No","84005541",+IFERROR(+VLOOKUP(inicio!B142,padron!$A$2:$H$2,8,0),"84005541")))</f>
        <v/>
      </c>
      <c r="M142" s="48" t="str">
        <f>+IF(B142="","",+IFERROR(+VLOOKUP(B142,padron!A:C,3,0),"no_cargado"))</f>
        <v/>
      </c>
      <c r="N142" s="48" t="str">
        <f>+IF(C142="","",+IFERROR(+VLOOKUP($C142,materiales!$A$2:$D$5000,4,0),"9999"))</f>
        <v/>
      </c>
      <c r="O142" s="48" t="str">
        <f t="shared" si="20"/>
        <v/>
      </c>
      <c r="P142" s="48" t="str">
        <f t="shared" si="21"/>
        <v/>
      </c>
      <c r="Q142" s="48" t="str">
        <f t="shared" si="22"/>
        <v/>
      </c>
      <c r="R142" s="48" t="str">
        <f t="shared" si="23"/>
        <v/>
      </c>
      <c r="S142" s="48" t="str">
        <f t="shared" si="28"/>
        <v/>
      </c>
      <c r="T142" s="48" t="str">
        <f t="shared" ca="1" si="24"/>
        <v/>
      </c>
      <c r="U142" s="48" t="str">
        <f>+IF(M142="","",IFERROR(+VLOOKUP(C142,materiales!$B$2:$E$1000,4,0),"DSZA"))</f>
        <v/>
      </c>
      <c r="V142" s="48" t="str">
        <f t="shared" si="25"/>
        <v/>
      </c>
      <c r="W142" s="48" t="str">
        <f t="shared" si="26"/>
        <v/>
      </c>
      <c r="X142" s="48" t="str">
        <f t="shared" si="27"/>
        <v/>
      </c>
      <c r="Y142" s="49" t="str">
        <f t="shared" si="29"/>
        <v/>
      </c>
      <c r="Z142" s="49" t="str">
        <f>IF(M142="no_cargado",VLOOKUP(B142,NAfiliado_NFarmacia!A:H,8,0),"")</f>
        <v/>
      </c>
      <c r="AA142" s="50"/>
    </row>
    <row r="143" spans="1:27" x14ac:dyDescent="0.55000000000000004">
      <c r="A143" s="34"/>
      <c r="G143" s="47" t="str">
        <f>+IF($B143="","",+IFERROR(+VLOOKUP(B143,padron!$A$2:$E$2,2,0),+IFERROR(VLOOKUP(B143,NAfiliado_NFarmacia!$A:$J,10,0),"Ingresar Nuevo Afiliado")))</f>
        <v/>
      </c>
      <c r="H143" s="48" t="str">
        <f>+IF(B143="","",+IFERROR(+VLOOKUP($C143,materiales!$B$2:$D$101,2,0),"9999"))</f>
        <v/>
      </c>
      <c r="I143" s="49" t="str">
        <f>+IF($B143="","",+IF(OR($F143="Si",$F143=""),IF(ISERROR(VLOOKUP($B143,padron!#REF!,9,0)),+IF(ISERROR(VLOOKUP($B143,NAfiliado_NFarmacia!$A$2:$J$497,5,0)),"Ingresa Farmacia",VLOOKUP($B143,NAfiliado_NFarmacia!$A$2:$J$497,5,0)),VLOOKUP($B143,padron!#REF!,9,0)),+IF(ISERROR(VLOOKUP($B143,NAfiliado_NFarmacia!$A$2:$J$497,5,0)),"Ingresa Farmacia",VLOOKUP($B143,NAfiliado_NFarmacia!$A$2:$J$497,5,0))))</f>
        <v/>
      </c>
      <c r="J143" s="49" t="str">
        <f>+IF($B143="","",+IF(OR($F143="Si",$F143=""),IF(ISERROR(VLOOKUP($B143,padron!#REF!,10,0)),+IF(ISERROR(VLOOKUP($B143,NAfiliado_NFarmacia!$A$2:$J$497,5,0)),"Ingresa Direccion de Farmacia",VLOOKUP($B143,NAfiliado_NFarmacia!$A$2:$J$497,6,0)),VLOOKUP($B143,padron!#REF!,10,0)),+IF(ISERROR(VLOOKUP($B143,NAfiliado_NFarmacia!$A$2:$J$497,6,0)),"Ingresa Direccion de Farmacia",VLOOKUP($B143,NAfiliado_NFarmacia!$A$2:$J$497,6,0))))</f>
        <v/>
      </c>
      <c r="K143" s="49" t="str">
        <f>+IF($B143="","",+IF(OR($F143="Si",$F143=""),IF(ISERROR(VLOOKUP($B143,padron!#REF!,10,0)),+IF(ISERROR(VLOOKUP($B143,NAfiliado_NFarmacia!$A$2:$J$497,5,0)),"Ingresa Localidad de Farmacia",VLOOKUP($B143,NAfiliado_NFarmacia!$A$2:$J$497,7,0)),VLOOKUP($B143,padron!#REF!,11,0)),+IF(ISERROR(VLOOKUP($B143,NAfiliado_NFarmacia!$A$2:$J$497,7,0)),"Ingresa Localidad de Farmacia",VLOOKUP($B143,NAfiliado_NFarmacia!$A$2:$J$497,7,0))))</f>
        <v/>
      </c>
      <c r="L143" s="48" t="str">
        <f>+IF(B143="","",IF(F143="No","84005541",+IFERROR(+VLOOKUP(inicio!B143,padron!$A$2:$H$2,8,0),"84005541")))</f>
        <v/>
      </c>
      <c r="M143" s="48" t="str">
        <f>+IF(B143="","",+IFERROR(+VLOOKUP(B143,padron!A:C,3,0),"no_cargado"))</f>
        <v/>
      </c>
      <c r="N143" s="48" t="str">
        <f>+IF(C143="","",+IFERROR(+VLOOKUP($C143,materiales!$A$2:$D$5000,4,0),"9999"))</f>
        <v/>
      </c>
      <c r="O143" s="48" t="str">
        <f t="shared" si="20"/>
        <v/>
      </c>
      <c r="P143" s="48" t="str">
        <f t="shared" si="21"/>
        <v/>
      </c>
      <c r="Q143" s="48" t="str">
        <f t="shared" si="22"/>
        <v/>
      </c>
      <c r="R143" s="48" t="str">
        <f t="shared" si="23"/>
        <v/>
      </c>
      <c r="S143" s="48" t="str">
        <f t="shared" si="28"/>
        <v/>
      </c>
      <c r="T143" s="48" t="str">
        <f t="shared" ca="1" si="24"/>
        <v/>
      </c>
      <c r="U143" s="48" t="str">
        <f>+IF(M143="","",IFERROR(+VLOOKUP(C143,materiales!$B$2:$E$1000,4,0),"DSZA"))</f>
        <v/>
      </c>
      <c r="V143" s="48" t="str">
        <f t="shared" si="25"/>
        <v/>
      </c>
      <c r="W143" s="48" t="str">
        <f t="shared" si="26"/>
        <v/>
      </c>
      <c r="X143" s="48" t="str">
        <f t="shared" si="27"/>
        <v/>
      </c>
      <c r="Y143" s="49" t="str">
        <f t="shared" si="29"/>
        <v/>
      </c>
      <c r="Z143" s="49" t="str">
        <f>IF(M143="no_cargado",VLOOKUP(B143,NAfiliado_NFarmacia!A:H,8,0),"")</f>
        <v/>
      </c>
      <c r="AA143" s="50"/>
    </row>
    <row r="144" spans="1:27" x14ac:dyDescent="0.55000000000000004">
      <c r="A144" s="34"/>
      <c r="G144" s="47" t="str">
        <f>+IF($B144="","",+IFERROR(+VLOOKUP(B144,padron!$A$2:$E$2,2,0),+IFERROR(VLOOKUP(B144,NAfiliado_NFarmacia!$A:$J,10,0),"Ingresar Nuevo Afiliado")))</f>
        <v/>
      </c>
      <c r="H144" s="48" t="str">
        <f>+IF(B144="","",+IFERROR(+VLOOKUP($C144,materiales!$B$2:$D$101,2,0),"9999"))</f>
        <v/>
      </c>
      <c r="I144" s="49" t="str">
        <f>+IF($B144="","",+IF(OR($F144="Si",$F144=""),IF(ISERROR(VLOOKUP($B144,padron!#REF!,9,0)),+IF(ISERROR(VLOOKUP($B144,NAfiliado_NFarmacia!$A$2:$J$497,5,0)),"Ingresa Farmacia",VLOOKUP($B144,NAfiliado_NFarmacia!$A$2:$J$497,5,0)),VLOOKUP($B144,padron!#REF!,9,0)),+IF(ISERROR(VLOOKUP($B144,NAfiliado_NFarmacia!$A$2:$J$497,5,0)),"Ingresa Farmacia",VLOOKUP($B144,NAfiliado_NFarmacia!$A$2:$J$497,5,0))))</f>
        <v/>
      </c>
      <c r="J144" s="49" t="str">
        <f>+IF($B144="","",+IF(OR($F144="Si",$F144=""),IF(ISERROR(VLOOKUP($B144,padron!#REF!,10,0)),+IF(ISERROR(VLOOKUP($B144,NAfiliado_NFarmacia!$A$2:$J$497,5,0)),"Ingresa Direccion de Farmacia",VLOOKUP($B144,NAfiliado_NFarmacia!$A$2:$J$497,6,0)),VLOOKUP($B144,padron!#REF!,10,0)),+IF(ISERROR(VLOOKUP($B144,NAfiliado_NFarmacia!$A$2:$J$497,6,0)),"Ingresa Direccion de Farmacia",VLOOKUP($B144,NAfiliado_NFarmacia!$A$2:$J$497,6,0))))</f>
        <v/>
      </c>
      <c r="K144" s="49" t="str">
        <f>+IF($B144="","",+IF(OR($F144="Si",$F144=""),IF(ISERROR(VLOOKUP($B144,padron!#REF!,10,0)),+IF(ISERROR(VLOOKUP($B144,NAfiliado_NFarmacia!$A$2:$J$497,5,0)),"Ingresa Localidad de Farmacia",VLOOKUP($B144,NAfiliado_NFarmacia!$A$2:$J$497,7,0)),VLOOKUP($B144,padron!#REF!,11,0)),+IF(ISERROR(VLOOKUP($B144,NAfiliado_NFarmacia!$A$2:$J$497,7,0)),"Ingresa Localidad de Farmacia",VLOOKUP($B144,NAfiliado_NFarmacia!$A$2:$J$497,7,0))))</f>
        <v/>
      </c>
      <c r="L144" s="48" t="str">
        <f>+IF(B144="","",IF(F144="No","84005541",+IFERROR(+VLOOKUP(inicio!B144,padron!$A$2:$H$2,8,0),"84005541")))</f>
        <v/>
      </c>
      <c r="M144" s="48" t="str">
        <f>+IF(B144="","",+IFERROR(+VLOOKUP(B144,padron!A:C,3,0),"no_cargado"))</f>
        <v/>
      </c>
      <c r="N144" s="48" t="str">
        <f>+IF(C144="","",+IFERROR(+VLOOKUP($C144,materiales!$A$2:$D$5000,4,0),"9999"))</f>
        <v/>
      </c>
      <c r="O144" s="48" t="str">
        <f t="shared" si="20"/>
        <v/>
      </c>
      <c r="P144" s="48" t="str">
        <f t="shared" si="21"/>
        <v/>
      </c>
      <c r="Q144" s="48" t="str">
        <f t="shared" si="22"/>
        <v/>
      </c>
      <c r="R144" s="48" t="str">
        <f t="shared" si="23"/>
        <v/>
      </c>
      <c r="S144" s="48" t="str">
        <f t="shared" si="28"/>
        <v/>
      </c>
      <c r="T144" s="48" t="str">
        <f t="shared" ca="1" si="24"/>
        <v/>
      </c>
      <c r="U144" s="48" t="str">
        <f>+IF(M144="","",IFERROR(+VLOOKUP(C144,materiales!$B$2:$E$1000,4,0),"DSZA"))</f>
        <v/>
      </c>
      <c r="V144" s="48" t="str">
        <f t="shared" si="25"/>
        <v/>
      </c>
      <c r="W144" s="48" t="str">
        <f t="shared" si="26"/>
        <v/>
      </c>
      <c r="X144" s="48" t="str">
        <f t="shared" si="27"/>
        <v/>
      </c>
      <c r="Y144" s="49" t="str">
        <f t="shared" si="29"/>
        <v/>
      </c>
      <c r="Z144" s="49" t="str">
        <f>IF(M144="no_cargado",VLOOKUP(B144,NAfiliado_NFarmacia!A:H,8,0),"")</f>
        <v/>
      </c>
      <c r="AA144" s="50"/>
    </row>
    <row r="145" spans="1:27" x14ac:dyDescent="0.55000000000000004">
      <c r="A145" s="34"/>
      <c r="G145" s="47" t="str">
        <f>+IF($B145="","",+IFERROR(+VLOOKUP(B145,padron!$A$2:$E$2,2,0),+IFERROR(VLOOKUP(B145,NAfiliado_NFarmacia!$A:$J,10,0),"Ingresar Nuevo Afiliado")))</f>
        <v/>
      </c>
      <c r="H145" s="48" t="str">
        <f>+IF(B145="","",+IFERROR(+VLOOKUP($C145,materiales!$B$2:$D$101,2,0),"9999"))</f>
        <v/>
      </c>
      <c r="I145" s="49" t="str">
        <f>+IF($B145="","",+IF(OR($F145="Si",$F145=""),IF(ISERROR(VLOOKUP($B145,padron!#REF!,9,0)),+IF(ISERROR(VLOOKUP($B145,NAfiliado_NFarmacia!$A$2:$J$497,5,0)),"Ingresa Farmacia",VLOOKUP($B145,NAfiliado_NFarmacia!$A$2:$J$497,5,0)),VLOOKUP($B145,padron!#REF!,9,0)),+IF(ISERROR(VLOOKUP($B145,NAfiliado_NFarmacia!$A$2:$J$497,5,0)),"Ingresa Farmacia",VLOOKUP($B145,NAfiliado_NFarmacia!$A$2:$J$497,5,0))))</f>
        <v/>
      </c>
      <c r="J145" s="49" t="str">
        <f>+IF($B145="","",+IF(OR($F145="Si",$F145=""),IF(ISERROR(VLOOKUP($B145,padron!#REF!,10,0)),+IF(ISERROR(VLOOKUP($B145,NAfiliado_NFarmacia!$A$2:$J$497,5,0)),"Ingresa Direccion de Farmacia",VLOOKUP($B145,NAfiliado_NFarmacia!$A$2:$J$497,6,0)),VLOOKUP($B145,padron!#REF!,10,0)),+IF(ISERROR(VLOOKUP($B145,NAfiliado_NFarmacia!$A$2:$J$497,6,0)),"Ingresa Direccion de Farmacia",VLOOKUP($B145,NAfiliado_NFarmacia!$A$2:$J$497,6,0))))</f>
        <v/>
      </c>
      <c r="K145" s="49" t="str">
        <f>+IF($B145="","",+IF(OR($F145="Si",$F145=""),IF(ISERROR(VLOOKUP($B145,padron!#REF!,10,0)),+IF(ISERROR(VLOOKUP($B145,NAfiliado_NFarmacia!$A$2:$J$497,5,0)),"Ingresa Localidad de Farmacia",VLOOKUP($B145,NAfiliado_NFarmacia!$A$2:$J$497,7,0)),VLOOKUP($B145,padron!#REF!,11,0)),+IF(ISERROR(VLOOKUP($B145,NAfiliado_NFarmacia!$A$2:$J$497,7,0)),"Ingresa Localidad de Farmacia",VLOOKUP($B145,NAfiliado_NFarmacia!$A$2:$J$497,7,0))))</f>
        <v/>
      </c>
      <c r="L145" s="48" t="str">
        <f>+IF(B145="","",IF(F145="No","84005541",+IFERROR(+VLOOKUP(inicio!B145,padron!$A$2:$H$2,8,0),"84005541")))</f>
        <v/>
      </c>
      <c r="M145" s="48" t="str">
        <f>+IF(B145="","",+IFERROR(+VLOOKUP(B145,padron!A:C,3,0),"no_cargado"))</f>
        <v/>
      </c>
      <c r="N145" s="48" t="str">
        <f>+IF(C145="","",+IFERROR(+VLOOKUP($C145,materiales!$A$2:$D$5000,4,0),"9999"))</f>
        <v/>
      </c>
      <c r="O145" s="48" t="str">
        <f t="shared" si="20"/>
        <v/>
      </c>
      <c r="P145" s="48" t="str">
        <f t="shared" si="21"/>
        <v/>
      </c>
      <c r="Q145" s="48" t="str">
        <f t="shared" si="22"/>
        <v/>
      </c>
      <c r="R145" s="48" t="str">
        <f t="shared" si="23"/>
        <v/>
      </c>
      <c r="S145" s="48" t="str">
        <f t="shared" si="28"/>
        <v/>
      </c>
      <c r="T145" s="48" t="str">
        <f t="shared" ca="1" si="24"/>
        <v/>
      </c>
      <c r="U145" s="48" t="str">
        <f>+IF(M145="","",IFERROR(+VLOOKUP(C145,materiales!$B$2:$E$1000,4,0),"DSZA"))</f>
        <v/>
      </c>
      <c r="V145" s="48" t="str">
        <f t="shared" si="25"/>
        <v/>
      </c>
      <c r="W145" s="48" t="str">
        <f t="shared" si="26"/>
        <v/>
      </c>
      <c r="X145" s="48" t="str">
        <f t="shared" si="27"/>
        <v/>
      </c>
      <c r="Y145" s="49" t="str">
        <f t="shared" si="29"/>
        <v/>
      </c>
      <c r="Z145" s="49" t="str">
        <f>IF(M145="no_cargado",VLOOKUP(B145,NAfiliado_NFarmacia!A:H,8,0),"")</f>
        <v/>
      </c>
      <c r="AA145" s="50"/>
    </row>
    <row r="146" spans="1:27" x14ac:dyDescent="0.55000000000000004">
      <c r="A146" s="34"/>
      <c r="G146" s="47" t="str">
        <f>+IF($B146="","",+IFERROR(+VLOOKUP(B146,padron!$A$2:$E$2,2,0),+IFERROR(VLOOKUP(B146,NAfiliado_NFarmacia!$A:$J,10,0),"Ingresar Nuevo Afiliado")))</f>
        <v/>
      </c>
      <c r="H146" s="48" t="str">
        <f>+IF(B146="","",+IFERROR(+VLOOKUP($C146,materiales!$B$2:$D$101,2,0),"9999"))</f>
        <v/>
      </c>
      <c r="I146" s="49" t="str">
        <f>+IF($B146="","",+IF(OR($F146="Si",$F146=""),IF(ISERROR(VLOOKUP($B146,padron!#REF!,9,0)),+IF(ISERROR(VLOOKUP($B146,NAfiliado_NFarmacia!$A$2:$J$497,5,0)),"Ingresa Farmacia",VLOOKUP($B146,NAfiliado_NFarmacia!$A$2:$J$497,5,0)),VLOOKUP($B146,padron!#REF!,9,0)),+IF(ISERROR(VLOOKUP($B146,NAfiliado_NFarmacia!$A$2:$J$497,5,0)),"Ingresa Farmacia",VLOOKUP($B146,NAfiliado_NFarmacia!$A$2:$J$497,5,0))))</f>
        <v/>
      </c>
      <c r="J146" s="49" t="str">
        <f>+IF($B146="","",+IF(OR($F146="Si",$F146=""),IF(ISERROR(VLOOKUP($B146,padron!#REF!,10,0)),+IF(ISERROR(VLOOKUP($B146,NAfiliado_NFarmacia!$A$2:$J$497,5,0)),"Ingresa Direccion de Farmacia",VLOOKUP($B146,NAfiliado_NFarmacia!$A$2:$J$497,6,0)),VLOOKUP($B146,padron!#REF!,10,0)),+IF(ISERROR(VLOOKUP($B146,NAfiliado_NFarmacia!$A$2:$J$497,6,0)),"Ingresa Direccion de Farmacia",VLOOKUP($B146,NAfiliado_NFarmacia!$A$2:$J$497,6,0))))</f>
        <v/>
      </c>
      <c r="K146" s="49" t="str">
        <f>+IF($B146="","",+IF(OR($F146="Si",$F146=""),IF(ISERROR(VLOOKUP($B146,padron!#REF!,10,0)),+IF(ISERROR(VLOOKUP($B146,NAfiliado_NFarmacia!$A$2:$J$497,5,0)),"Ingresa Localidad de Farmacia",VLOOKUP($B146,NAfiliado_NFarmacia!$A$2:$J$497,7,0)),VLOOKUP($B146,padron!#REF!,11,0)),+IF(ISERROR(VLOOKUP($B146,NAfiliado_NFarmacia!$A$2:$J$497,7,0)),"Ingresa Localidad de Farmacia",VLOOKUP($B146,NAfiliado_NFarmacia!$A$2:$J$497,7,0))))</f>
        <v/>
      </c>
      <c r="L146" s="48" t="str">
        <f>+IF(B146="","",IF(F146="No","84005541",+IFERROR(+VLOOKUP(inicio!B146,padron!$A$2:$H$2,8,0),"84005541")))</f>
        <v/>
      </c>
      <c r="M146" s="48" t="str">
        <f>+IF(B146="","",+IFERROR(+VLOOKUP(B146,padron!A:C,3,0),"no_cargado"))</f>
        <v/>
      </c>
      <c r="N146" s="48" t="str">
        <f>+IF(C146="","",+IFERROR(+VLOOKUP($C146,materiales!$A$2:$D$5000,4,0),"9999"))</f>
        <v/>
      </c>
      <c r="O146" s="48" t="str">
        <f t="shared" si="20"/>
        <v/>
      </c>
      <c r="P146" s="48" t="str">
        <f t="shared" si="21"/>
        <v/>
      </c>
      <c r="Q146" s="48" t="str">
        <f t="shared" si="22"/>
        <v/>
      </c>
      <c r="R146" s="48" t="str">
        <f t="shared" si="23"/>
        <v/>
      </c>
      <c r="S146" s="48" t="str">
        <f t="shared" si="28"/>
        <v/>
      </c>
      <c r="T146" s="48" t="str">
        <f t="shared" ca="1" si="24"/>
        <v/>
      </c>
      <c r="U146" s="48" t="str">
        <f>+IF(M146="","",IFERROR(+VLOOKUP(C146,materiales!$B$2:$E$1000,4,0),"DSZA"))</f>
        <v/>
      </c>
      <c r="V146" s="48" t="str">
        <f t="shared" si="25"/>
        <v/>
      </c>
      <c r="W146" s="48" t="str">
        <f t="shared" si="26"/>
        <v/>
      </c>
      <c r="X146" s="48" t="str">
        <f t="shared" si="27"/>
        <v/>
      </c>
      <c r="Y146" s="49" t="str">
        <f t="shared" si="29"/>
        <v/>
      </c>
      <c r="Z146" s="49" t="str">
        <f>IF(M146="no_cargado",VLOOKUP(B146,NAfiliado_NFarmacia!A:H,8,0),"")</f>
        <v/>
      </c>
      <c r="AA146" s="50"/>
    </row>
    <row r="147" spans="1:27" x14ac:dyDescent="0.55000000000000004">
      <c r="A147" s="34"/>
      <c r="G147" s="47" t="str">
        <f>+IF($B147="","",+IFERROR(+VLOOKUP(B147,padron!$A$2:$E$2,2,0),+IFERROR(VLOOKUP(B147,NAfiliado_NFarmacia!$A:$J,10,0),"Ingresar Nuevo Afiliado")))</f>
        <v/>
      </c>
      <c r="H147" s="48" t="str">
        <f>+IF(B147="","",+IFERROR(+VLOOKUP($C147,materiales!$B$2:$D$101,2,0),"9999"))</f>
        <v/>
      </c>
      <c r="I147" s="49" t="str">
        <f>+IF($B147="","",+IF(OR($F147="Si",$F147=""),IF(ISERROR(VLOOKUP($B147,padron!#REF!,9,0)),+IF(ISERROR(VLOOKUP($B147,NAfiliado_NFarmacia!$A$2:$J$497,5,0)),"Ingresa Farmacia",VLOOKUP($B147,NAfiliado_NFarmacia!$A$2:$J$497,5,0)),VLOOKUP($B147,padron!#REF!,9,0)),+IF(ISERROR(VLOOKUP($B147,NAfiliado_NFarmacia!$A$2:$J$497,5,0)),"Ingresa Farmacia",VLOOKUP($B147,NAfiliado_NFarmacia!$A$2:$J$497,5,0))))</f>
        <v/>
      </c>
      <c r="J147" s="49" t="str">
        <f>+IF($B147="","",+IF(OR($F147="Si",$F147=""),IF(ISERROR(VLOOKUP($B147,padron!#REF!,10,0)),+IF(ISERROR(VLOOKUP($B147,NAfiliado_NFarmacia!$A$2:$J$497,5,0)),"Ingresa Direccion de Farmacia",VLOOKUP($B147,NAfiliado_NFarmacia!$A$2:$J$497,6,0)),VLOOKUP($B147,padron!#REF!,10,0)),+IF(ISERROR(VLOOKUP($B147,NAfiliado_NFarmacia!$A$2:$J$497,6,0)),"Ingresa Direccion de Farmacia",VLOOKUP($B147,NAfiliado_NFarmacia!$A$2:$J$497,6,0))))</f>
        <v/>
      </c>
      <c r="K147" s="49" t="str">
        <f>+IF($B147="","",+IF(OR($F147="Si",$F147=""),IF(ISERROR(VLOOKUP($B147,padron!#REF!,10,0)),+IF(ISERROR(VLOOKUP($B147,NAfiliado_NFarmacia!$A$2:$J$497,5,0)),"Ingresa Localidad de Farmacia",VLOOKUP($B147,NAfiliado_NFarmacia!$A$2:$J$497,7,0)),VLOOKUP($B147,padron!#REF!,11,0)),+IF(ISERROR(VLOOKUP($B147,NAfiliado_NFarmacia!$A$2:$J$497,7,0)),"Ingresa Localidad de Farmacia",VLOOKUP($B147,NAfiliado_NFarmacia!$A$2:$J$497,7,0))))</f>
        <v/>
      </c>
      <c r="L147" s="48" t="str">
        <f>+IF(B147="","",IF(F147="No","84005541",+IFERROR(+VLOOKUP(inicio!B147,padron!$A$2:$H$2,8,0),"84005541")))</f>
        <v/>
      </c>
      <c r="M147" s="48" t="str">
        <f>+IF(B147="","",+IFERROR(+VLOOKUP(B147,padron!A:C,3,0),"no_cargado"))</f>
        <v/>
      </c>
      <c r="N147" s="48" t="str">
        <f>+IF(C147="","",+IFERROR(+VLOOKUP($C147,materiales!$A$2:$D$5000,4,0),"9999"))</f>
        <v/>
      </c>
      <c r="O147" s="48" t="str">
        <f t="shared" si="20"/>
        <v/>
      </c>
      <c r="P147" s="48" t="str">
        <f t="shared" si="21"/>
        <v/>
      </c>
      <c r="Q147" s="48" t="str">
        <f t="shared" si="22"/>
        <v/>
      </c>
      <c r="R147" s="48" t="str">
        <f t="shared" si="23"/>
        <v/>
      </c>
      <c r="S147" s="48" t="str">
        <f t="shared" si="28"/>
        <v/>
      </c>
      <c r="T147" s="48" t="str">
        <f t="shared" ca="1" si="24"/>
        <v/>
      </c>
      <c r="U147" s="48" t="str">
        <f>+IF(M147="","",IFERROR(+VLOOKUP(C147,materiales!$B$2:$E$1000,4,0),"DSZA"))</f>
        <v/>
      </c>
      <c r="V147" s="48" t="str">
        <f t="shared" si="25"/>
        <v/>
      </c>
      <c r="W147" s="48" t="str">
        <f t="shared" si="26"/>
        <v/>
      </c>
      <c r="X147" s="48" t="str">
        <f t="shared" si="27"/>
        <v/>
      </c>
      <c r="Y147" s="49" t="str">
        <f t="shared" si="29"/>
        <v/>
      </c>
      <c r="Z147" s="49" t="str">
        <f>IF(M147="no_cargado",VLOOKUP(B147,NAfiliado_NFarmacia!A:H,8,0),"")</f>
        <v/>
      </c>
      <c r="AA147" s="50"/>
    </row>
    <row r="148" spans="1:27" x14ac:dyDescent="0.55000000000000004">
      <c r="A148" s="34"/>
      <c r="G148" s="47" t="str">
        <f>+IF($B148="","",+IFERROR(+VLOOKUP(B148,padron!$A$2:$E$2,2,0),+IFERROR(VLOOKUP(B148,NAfiliado_NFarmacia!$A:$J,10,0),"Ingresar Nuevo Afiliado")))</f>
        <v/>
      </c>
      <c r="H148" s="48" t="str">
        <f>+IF(B148="","",+IFERROR(+VLOOKUP($C148,materiales!$B$2:$D$101,2,0),"9999"))</f>
        <v/>
      </c>
      <c r="I148" s="49" t="str">
        <f>+IF($B148="","",+IF(OR($F148="Si",$F148=""),IF(ISERROR(VLOOKUP($B148,padron!#REF!,9,0)),+IF(ISERROR(VLOOKUP($B148,NAfiliado_NFarmacia!$A$2:$J$497,5,0)),"Ingresa Farmacia",VLOOKUP($B148,NAfiliado_NFarmacia!$A$2:$J$497,5,0)),VLOOKUP($B148,padron!#REF!,9,0)),+IF(ISERROR(VLOOKUP($B148,NAfiliado_NFarmacia!$A$2:$J$497,5,0)),"Ingresa Farmacia",VLOOKUP($B148,NAfiliado_NFarmacia!$A$2:$J$497,5,0))))</f>
        <v/>
      </c>
      <c r="J148" s="49" t="str">
        <f>+IF($B148="","",+IF(OR($F148="Si",$F148=""),IF(ISERROR(VLOOKUP($B148,padron!#REF!,10,0)),+IF(ISERROR(VLOOKUP($B148,NAfiliado_NFarmacia!$A$2:$J$497,5,0)),"Ingresa Direccion de Farmacia",VLOOKUP($B148,NAfiliado_NFarmacia!$A$2:$J$497,6,0)),VLOOKUP($B148,padron!#REF!,10,0)),+IF(ISERROR(VLOOKUP($B148,NAfiliado_NFarmacia!$A$2:$J$497,6,0)),"Ingresa Direccion de Farmacia",VLOOKUP($B148,NAfiliado_NFarmacia!$A$2:$J$497,6,0))))</f>
        <v/>
      </c>
      <c r="K148" s="49" t="str">
        <f>+IF($B148="","",+IF(OR($F148="Si",$F148=""),IF(ISERROR(VLOOKUP($B148,padron!#REF!,10,0)),+IF(ISERROR(VLOOKUP($B148,NAfiliado_NFarmacia!$A$2:$J$497,5,0)),"Ingresa Localidad de Farmacia",VLOOKUP($B148,NAfiliado_NFarmacia!$A$2:$J$497,7,0)),VLOOKUP($B148,padron!#REF!,11,0)),+IF(ISERROR(VLOOKUP($B148,NAfiliado_NFarmacia!$A$2:$J$497,7,0)),"Ingresa Localidad de Farmacia",VLOOKUP($B148,NAfiliado_NFarmacia!$A$2:$J$497,7,0))))</f>
        <v/>
      </c>
      <c r="L148" s="48" t="str">
        <f>+IF(B148="","",IF(F148="No","84005541",+IFERROR(+VLOOKUP(inicio!B148,padron!$A$2:$H$2,8,0),"84005541")))</f>
        <v/>
      </c>
      <c r="M148" s="48" t="str">
        <f>+IF(B148="","",+IFERROR(+VLOOKUP(B148,padron!A:C,3,0),"no_cargado"))</f>
        <v/>
      </c>
      <c r="N148" s="48" t="str">
        <f>+IF(C148="","",+IFERROR(+VLOOKUP($C148,materiales!$A$2:$D$5000,4,0),"9999"))</f>
        <v/>
      </c>
      <c r="O148" s="48" t="str">
        <f t="shared" si="20"/>
        <v/>
      </c>
      <c r="P148" s="48" t="str">
        <f t="shared" si="21"/>
        <v/>
      </c>
      <c r="Q148" s="48" t="str">
        <f t="shared" si="22"/>
        <v/>
      </c>
      <c r="R148" s="48" t="str">
        <f t="shared" si="23"/>
        <v/>
      </c>
      <c r="S148" s="48" t="str">
        <f t="shared" si="28"/>
        <v/>
      </c>
      <c r="T148" s="48" t="str">
        <f t="shared" ca="1" si="24"/>
        <v/>
      </c>
      <c r="U148" s="48" t="str">
        <f>+IF(M148="","",IFERROR(+VLOOKUP(C148,materiales!$B$2:$E$1000,4,0),"DSZA"))</f>
        <v/>
      </c>
      <c r="V148" s="48" t="str">
        <f t="shared" si="25"/>
        <v/>
      </c>
      <c r="W148" s="48" t="str">
        <f t="shared" si="26"/>
        <v/>
      </c>
      <c r="X148" s="48" t="str">
        <f t="shared" si="27"/>
        <v/>
      </c>
      <c r="Y148" s="49" t="str">
        <f t="shared" si="29"/>
        <v/>
      </c>
      <c r="Z148" s="49" t="str">
        <f>IF(M148="no_cargado",VLOOKUP(B148,NAfiliado_NFarmacia!A:H,8,0),"")</f>
        <v/>
      </c>
      <c r="AA148" s="50"/>
    </row>
    <row r="149" spans="1:27" x14ac:dyDescent="0.55000000000000004">
      <c r="A149" s="34"/>
      <c r="G149" s="47" t="str">
        <f>+IF($B149="","",+IFERROR(+VLOOKUP(B149,padron!$A$2:$E$2,2,0),+IFERROR(VLOOKUP(B149,NAfiliado_NFarmacia!$A:$J,10,0),"Ingresar Nuevo Afiliado")))</f>
        <v/>
      </c>
      <c r="H149" s="48" t="str">
        <f>+IF(B149="","",+IFERROR(+VLOOKUP($C149,materiales!$B$2:$D$101,2,0),"9999"))</f>
        <v/>
      </c>
      <c r="I149" s="49" t="str">
        <f>+IF($B149="","",+IF(OR($F149="Si",$F149=""),IF(ISERROR(VLOOKUP($B149,padron!#REF!,9,0)),+IF(ISERROR(VLOOKUP($B149,NAfiliado_NFarmacia!$A$2:$J$497,5,0)),"Ingresa Farmacia",VLOOKUP($B149,NAfiliado_NFarmacia!$A$2:$J$497,5,0)),VLOOKUP($B149,padron!#REF!,9,0)),+IF(ISERROR(VLOOKUP($B149,NAfiliado_NFarmacia!$A$2:$J$497,5,0)),"Ingresa Farmacia",VLOOKUP($B149,NAfiliado_NFarmacia!$A$2:$J$497,5,0))))</f>
        <v/>
      </c>
      <c r="J149" s="49" t="str">
        <f>+IF($B149="","",+IF(OR($F149="Si",$F149=""),IF(ISERROR(VLOOKUP($B149,padron!#REF!,10,0)),+IF(ISERROR(VLOOKUP($B149,NAfiliado_NFarmacia!$A$2:$J$497,5,0)),"Ingresa Direccion de Farmacia",VLOOKUP($B149,NAfiliado_NFarmacia!$A$2:$J$497,6,0)),VLOOKUP($B149,padron!#REF!,10,0)),+IF(ISERROR(VLOOKUP($B149,NAfiliado_NFarmacia!$A$2:$J$497,6,0)),"Ingresa Direccion de Farmacia",VLOOKUP($B149,NAfiliado_NFarmacia!$A$2:$J$497,6,0))))</f>
        <v/>
      </c>
      <c r="K149" s="49" t="str">
        <f>+IF($B149="","",+IF(OR($F149="Si",$F149=""),IF(ISERROR(VLOOKUP($B149,padron!#REF!,10,0)),+IF(ISERROR(VLOOKUP($B149,NAfiliado_NFarmacia!$A$2:$J$497,5,0)),"Ingresa Localidad de Farmacia",VLOOKUP($B149,NAfiliado_NFarmacia!$A$2:$J$497,7,0)),VLOOKUP($B149,padron!#REF!,11,0)),+IF(ISERROR(VLOOKUP($B149,NAfiliado_NFarmacia!$A$2:$J$497,7,0)),"Ingresa Localidad de Farmacia",VLOOKUP($B149,NAfiliado_NFarmacia!$A$2:$J$497,7,0))))</f>
        <v/>
      </c>
      <c r="L149" s="48" t="str">
        <f>+IF(B149="","",IF(F149="No","84005541",+IFERROR(+VLOOKUP(inicio!B149,padron!$A$2:$H$2,8,0),"84005541")))</f>
        <v/>
      </c>
      <c r="M149" s="48" t="str">
        <f>+IF(B149="","",+IFERROR(+VLOOKUP(B149,padron!A:C,3,0),"no_cargado"))</f>
        <v/>
      </c>
      <c r="N149" s="48" t="str">
        <f>+IF(C149="","",+IFERROR(+VLOOKUP($C149,materiales!$A$2:$D$5000,4,0),"9999"))</f>
        <v/>
      </c>
      <c r="O149" s="48" t="str">
        <f t="shared" si="20"/>
        <v/>
      </c>
      <c r="P149" s="48" t="str">
        <f t="shared" si="21"/>
        <v/>
      </c>
      <c r="Q149" s="48" t="str">
        <f t="shared" si="22"/>
        <v/>
      </c>
      <c r="R149" s="48" t="str">
        <f t="shared" si="23"/>
        <v/>
      </c>
      <c r="S149" s="48" t="str">
        <f t="shared" si="28"/>
        <v/>
      </c>
      <c r="T149" s="48" t="str">
        <f t="shared" ca="1" si="24"/>
        <v/>
      </c>
      <c r="U149" s="48" t="str">
        <f>+IF(M149="","",IFERROR(+VLOOKUP(C149,materiales!$B$2:$E$1000,4,0),"DSZA"))</f>
        <v/>
      </c>
      <c r="V149" s="48" t="str">
        <f t="shared" si="25"/>
        <v/>
      </c>
      <c r="W149" s="48" t="str">
        <f t="shared" si="26"/>
        <v/>
      </c>
      <c r="X149" s="48" t="str">
        <f t="shared" si="27"/>
        <v/>
      </c>
      <c r="Y149" s="49" t="str">
        <f t="shared" si="29"/>
        <v/>
      </c>
      <c r="Z149" s="49" t="str">
        <f>IF(M149="no_cargado",VLOOKUP(B149,NAfiliado_NFarmacia!A:H,8,0),"")</f>
        <v/>
      </c>
      <c r="AA149" s="50"/>
    </row>
    <row r="150" spans="1:27" x14ac:dyDescent="0.55000000000000004">
      <c r="A150" s="34"/>
      <c r="G150" s="47" t="str">
        <f>+IF($B150="","",+IFERROR(+VLOOKUP(B150,padron!$A$2:$E$2,2,0),+IFERROR(VLOOKUP(B150,NAfiliado_NFarmacia!$A:$J,10,0),"Ingresar Nuevo Afiliado")))</f>
        <v/>
      </c>
      <c r="H150" s="48" t="str">
        <f>+IF(B150="","",+IFERROR(+VLOOKUP($C150,materiales!$B$2:$D$101,2,0),"9999"))</f>
        <v/>
      </c>
      <c r="I150" s="49" t="str">
        <f>+IF($B150="","",+IF(OR($F150="Si",$F150=""),IF(ISERROR(VLOOKUP($B150,padron!#REF!,9,0)),+IF(ISERROR(VLOOKUP($B150,NAfiliado_NFarmacia!$A$2:$J$497,5,0)),"Ingresa Farmacia",VLOOKUP($B150,NAfiliado_NFarmacia!$A$2:$J$497,5,0)),VLOOKUP($B150,padron!#REF!,9,0)),+IF(ISERROR(VLOOKUP($B150,NAfiliado_NFarmacia!$A$2:$J$497,5,0)),"Ingresa Farmacia",VLOOKUP($B150,NAfiliado_NFarmacia!$A$2:$J$497,5,0))))</f>
        <v/>
      </c>
      <c r="J150" s="49" t="str">
        <f>+IF($B150="","",+IF(OR($F150="Si",$F150=""),IF(ISERROR(VLOOKUP($B150,padron!#REF!,10,0)),+IF(ISERROR(VLOOKUP($B150,NAfiliado_NFarmacia!$A$2:$J$497,5,0)),"Ingresa Direccion de Farmacia",VLOOKUP($B150,NAfiliado_NFarmacia!$A$2:$J$497,6,0)),VLOOKUP($B150,padron!#REF!,10,0)),+IF(ISERROR(VLOOKUP($B150,NAfiliado_NFarmacia!$A$2:$J$497,6,0)),"Ingresa Direccion de Farmacia",VLOOKUP($B150,NAfiliado_NFarmacia!$A$2:$J$497,6,0))))</f>
        <v/>
      </c>
      <c r="K150" s="49" t="str">
        <f>+IF($B150="","",+IF(OR($F150="Si",$F150=""),IF(ISERROR(VLOOKUP($B150,padron!#REF!,10,0)),+IF(ISERROR(VLOOKUP($B150,NAfiliado_NFarmacia!$A$2:$J$497,5,0)),"Ingresa Localidad de Farmacia",VLOOKUP($B150,NAfiliado_NFarmacia!$A$2:$J$497,7,0)),VLOOKUP($B150,padron!#REF!,11,0)),+IF(ISERROR(VLOOKUP($B150,NAfiliado_NFarmacia!$A$2:$J$497,7,0)),"Ingresa Localidad de Farmacia",VLOOKUP($B150,NAfiliado_NFarmacia!$A$2:$J$497,7,0))))</f>
        <v/>
      </c>
      <c r="L150" s="48" t="str">
        <f>+IF(B150="","",IF(F150="No","84005541",+IFERROR(+VLOOKUP(inicio!B150,padron!$A$2:$H$2,8,0),"84005541")))</f>
        <v/>
      </c>
      <c r="M150" s="48" t="str">
        <f>+IF(B150="","",+IFERROR(+VLOOKUP(B150,padron!A:C,3,0),"no_cargado"))</f>
        <v/>
      </c>
      <c r="N150" s="48" t="str">
        <f>+IF(C150="","",+IFERROR(+VLOOKUP($C150,materiales!$A$2:$D$5000,4,0),"9999"))</f>
        <v/>
      </c>
      <c r="O150" s="48" t="str">
        <f t="shared" si="20"/>
        <v/>
      </c>
      <c r="P150" s="48" t="str">
        <f t="shared" si="21"/>
        <v/>
      </c>
      <c r="Q150" s="48" t="str">
        <f t="shared" si="22"/>
        <v/>
      </c>
      <c r="R150" s="48" t="str">
        <f t="shared" si="23"/>
        <v/>
      </c>
      <c r="S150" s="48" t="str">
        <f t="shared" si="28"/>
        <v/>
      </c>
      <c r="T150" s="48" t="str">
        <f t="shared" ca="1" si="24"/>
        <v/>
      </c>
      <c r="U150" s="48" t="str">
        <f>+IF(M150="","",IFERROR(+VLOOKUP(C150,materiales!$B$2:$E$1000,4,0),"DSZA"))</f>
        <v/>
      </c>
      <c r="V150" s="48" t="str">
        <f t="shared" si="25"/>
        <v/>
      </c>
      <c r="W150" s="48" t="str">
        <f t="shared" si="26"/>
        <v/>
      </c>
      <c r="X150" s="48" t="str">
        <f t="shared" si="27"/>
        <v/>
      </c>
      <c r="Y150" s="49" t="str">
        <f t="shared" si="29"/>
        <v/>
      </c>
      <c r="Z150" s="49" t="str">
        <f>IF(M150="no_cargado",VLOOKUP(B150,NAfiliado_NFarmacia!A:H,8,0),"")</f>
        <v/>
      </c>
      <c r="AA150" s="50"/>
    </row>
    <row r="151" spans="1:27" x14ac:dyDescent="0.55000000000000004">
      <c r="A151" s="34"/>
      <c r="G151" s="47" t="str">
        <f>+IF($B151="","",+IFERROR(+VLOOKUP(B151,padron!$A$2:$E$2,2,0),+IFERROR(VLOOKUP(B151,NAfiliado_NFarmacia!$A:$J,10,0),"Ingresar Nuevo Afiliado")))</f>
        <v/>
      </c>
      <c r="H151" s="48" t="str">
        <f>+IF(B151="","",+IFERROR(+VLOOKUP($C151,materiales!$B$2:$D$101,2,0),"9999"))</f>
        <v/>
      </c>
      <c r="I151" s="49" t="str">
        <f>+IF($B151="","",+IF(OR($F151="Si",$F151=""),IF(ISERROR(VLOOKUP($B151,padron!#REF!,9,0)),+IF(ISERROR(VLOOKUP($B151,NAfiliado_NFarmacia!$A$2:$J$497,5,0)),"Ingresa Farmacia",VLOOKUP($B151,NAfiliado_NFarmacia!$A$2:$J$497,5,0)),VLOOKUP($B151,padron!#REF!,9,0)),+IF(ISERROR(VLOOKUP($B151,NAfiliado_NFarmacia!$A$2:$J$497,5,0)),"Ingresa Farmacia",VLOOKUP($B151,NAfiliado_NFarmacia!$A$2:$J$497,5,0))))</f>
        <v/>
      </c>
      <c r="J151" s="49" t="str">
        <f>+IF($B151="","",+IF(OR($F151="Si",$F151=""),IF(ISERROR(VLOOKUP($B151,padron!#REF!,10,0)),+IF(ISERROR(VLOOKUP($B151,NAfiliado_NFarmacia!$A$2:$J$497,5,0)),"Ingresa Direccion de Farmacia",VLOOKUP($B151,NAfiliado_NFarmacia!$A$2:$J$497,6,0)),VLOOKUP($B151,padron!#REF!,10,0)),+IF(ISERROR(VLOOKUP($B151,NAfiliado_NFarmacia!$A$2:$J$497,6,0)),"Ingresa Direccion de Farmacia",VLOOKUP($B151,NAfiliado_NFarmacia!$A$2:$J$497,6,0))))</f>
        <v/>
      </c>
      <c r="K151" s="49" t="str">
        <f>+IF($B151="","",+IF(OR($F151="Si",$F151=""),IF(ISERROR(VLOOKUP($B151,padron!#REF!,10,0)),+IF(ISERROR(VLOOKUP($B151,NAfiliado_NFarmacia!$A$2:$J$497,5,0)),"Ingresa Localidad de Farmacia",VLOOKUP($B151,NAfiliado_NFarmacia!$A$2:$J$497,7,0)),VLOOKUP($B151,padron!#REF!,11,0)),+IF(ISERROR(VLOOKUP($B151,NAfiliado_NFarmacia!$A$2:$J$497,7,0)),"Ingresa Localidad de Farmacia",VLOOKUP($B151,NAfiliado_NFarmacia!$A$2:$J$497,7,0))))</f>
        <v/>
      </c>
      <c r="L151" s="48" t="str">
        <f>+IF(B151="","",IF(F151="No","84005541",+IFERROR(+VLOOKUP(inicio!B151,padron!$A$2:$H$2,8,0),"84005541")))</f>
        <v/>
      </c>
      <c r="M151" s="48" t="str">
        <f>+IF(B151="","",+IFERROR(+VLOOKUP(B151,padron!A:C,3,0),"no_cargado"))</f>
        <v/>
      </c>
      <c r="N151" s="48" t="str">
        <f>+IF(C151="","",+IFERROR(+VLOOKUP($C151,materiales!$A$2:$D$5000,4,0),"9999"))</f>
        <v/>
      </c>
      <c r="O151" s="48" t="str">
        <f t="shared" si="20"/>
        <v/>
      </c>
      <c r="P151" s="48" t="str">
        <f t="shared" si="21"/>
        <v/>
      </c>
      <c r="Q151" s="48" t="str">
        <f t="shared" si="22"/>
        <v/>
      </c>
      <c r="R151" s="48" t="str">
        <f t="shared" si="23"/>
        <v/>
      </c>
      <c r="S151" s="48" t="str">
        <f t="shared" si="28"/>
        <v/>
      </c>
      <c r="T151" s="48" t="str">
        <f t="shared" ca="1" si="24"/>
        <v/>
      </c>
      <c r="U151" s="48" t="str">
        <f>+IF(M151="","",IFERROR(+VLOOKUP(C151,materiales!$B$2:$E$1000,4,0),"DSZA"))</f>
        <v/>
      </c>
      <c r="V151" s="48" t="str">
        <f t="shared" si="25"/>
        <v/>
      </c>
      <c r="W151" s="48" t="str">
        <f t="shared" si="26"/>
        <v/>
      </c>
      <c r="X151" s="48" t="str">
        <f t="shared" si="27"/>
        <v/>
      </c>
      <c r="Y151" s="49" t="str">
        <f t="shared" si="29"/>
        <v/>
      </c>
      <c r="Z151" s="49" t="str">
        <f>IF(M151="no_cargado",VLOOKUP(B151,NAfiliado_NFarmacia!A:H,8,0),"")</f>
        <v/>
      </c>
      <c r="AA151" s="50"/>
    </row>
    <row r="152" spans="1:27" x14ac:dyDescent="0.55000000000000004">
      <c r="A152" s="34"/>
      <c r="G152" s="47" t="str">
        <f>+IF($B152="","",+IFERROR(+VLOOKUP(B152,padron!$A$2:$E$2,2,0),+IFERROR(VLOOKUP(B152,NAfiliado_NFarmacia!$A:$J,10,0),"Ingresar Nuevo Afiliado")))</f>
        <v/>
      </c>
      <c r="H152" s="48" t="str">
        <f>+IF(B152="","",+IFERROR(+VLOOKUP($C152,materiales!$B$2:$D$101,2,0),"9999"))</f>
        <v/>
      </c>
      <c r="I152" s="49" t="str">
        <f>+IF($B152="","",+IF(OR($F152="Si",$F152=""),IF(ISERROR(VLOOKUP($B152,padron!#REF!,9,0)),+IF(ISERROR(VLOOKUP($B152,NAfiliado_NFarmacia!$A$2:$J$497,5,0)),"Ingresa Farmacia",VLOOKUP($B152,NAfiliado_NFarmacia!$A$2:$J$497,5,0)),VLOOKUP($B152,padron!#REF!,9,0)),+IF(ISERROR(VLOOKUP($B152,NAfiliado_NFarmacia!$A$2:$J$497,5,0)),"Ingresa Farmacia",VLOOKUP($B152,NAfiliado_NFarmacia!$A$2:$J$497,5,0))))</f>
        <v/>
      </c>
      <c r="J152" s="49" t="str">
        <f>+IF($B152="","",+IF(OR($F152="Si",$F152=""),IF(ISERROR(VLOOKUP($B152,padron!#REF!,10,0)),+IF(ISERROR(VLOOKUP($B152,NAfiliado_NFarmacia!$A$2:$J$497,5,0)),"Ingresa Direccion de Farmacia",VLOOKUP($B152,NAfiliado_NFarmacia!$A$2:$J$497,6,0)),VLOOKUP($B152,padron!#REF!,10,0)),+IF(ISERROR(VLOOKUP($B152,NAfiliado_NFarmacia!$A$2:$J$497,6,0)),"Ingresa Direccion de Farmacia",VLOOKUP($B152,NAfiliado_NFarmacia!$A$2:$J$497,6,0))))</f>
        <v/>
      </c>
      <c r="K152" s="49" t="str">
        <f>+IF($B152="","",+IF(OR($F152="Si",$F152=""),IF(ISERROR(VLOOKUP($B152,padron!#REF!,10,0)),+IF(ISERROR(VLOOKUP($B152,NAfiliado_NFarmacia!$A$2:$J$497,5,0)),"Ingresa Localidad de Farmacia",VLOOKUP($B152,NAfiliado_NFarmacia!$A$2:$J$497,7,0)),VLOOKUP($B152,padron!#REF!,11,0)),+IF(ISERROR(VLOOKUP($B152,NAfiliado_NFarmacia!$A$2:$J$497,7,0)),"Ingresa Localidad de Farmacia",VLOOKUP($B152,NAfiliado_NFarmacia!$A$2:$J$497,7,0))))</f>
        <v/>
      </c>
      <c r="L152" s="48" t="str">
        <f>+IF(B152="","",IF(F152="No","84005541",+IFERROR(+VLOOKUP(inicio!B152,padron!$A$2:$H$2,8,0),"84005541")))</f>
        <v/>
      </c>
      <c r="M152" s="48" t="str">
        <f>+IF(B152="","",+IFERROR(+VLOOKUP(B152,padron!A:C,3,0),"no_cargado"))</f>
        <v/>
      </c>
      <c r="N152" s="48" t="str">
        <f>+IF(C152="","",+IFERROR(+VLOOKUP($C152,materiales!$A$2:$D$5000,4,0),"9999"))</f>
        <v/>
      </c>
      <c r="O152" s="48" t="str">
        <f t="shared" si="20"/>
        <v/>
      </c>
      <c r="P152" s="48" t="str">
        <f t="shared" si="21"/>
        <v/>
      </c>
      <c r="Q152" s="48" t="str">
        <f t="shared" si="22"/>
        <v/>
      </c>
      <c r="R152" s="48" t="str">
        <f t="shared" si="23"/>
        <v/>
      </c>
      <c r="S152" s="48" t="str">
        <f t="shared" si="28"/>
        <v/>
      </c>
      <c r="T152" s="48" t="str">
        <f t="shared" ca="1" si="24"/>
        <v/>
      </c>
      <c r="U152" s="48" t="str">
        <f>+IF(M152="","",IFERROR(+VLOOKUP(C152,materiales!$B$2:$E$1000,4,0),"DSZA"))</f>
        <v/>
      </c>
      <c r="V152" s="48" t="str">
        <f t="shared" si="25"/>
        <v/>
      </c>
      <c r="W152" s="48" t="str">
        <f t="shared" si="26"/>
        <v/>
      </c>
      <c r="X152" s="48" t="str">
        <f t="shared" si="27"/>
        <v/>
      </c>
      <c r="Y152" s="49" t="str">
        <f t="shared" si="29"/>
        <v/>
      </c>
      <c r="Z152" s="49" t="str">
        <f>IF(M152="no_cargado",VLOOKUP(B152,NAfiliado_NFarmacia!A:H,8,0),"")</f>
        <v/>
      </c>
      <c r="AA152" s="50"/>
    </row>
    <row r="153" spans="1:27" x14ac:dyDescent="0.55000000000000004">
      <c r="A153" s="34"/>
      <c r="G153" s="47" t="str">
        <f>+IF($B153="","",+IFERROR(+VLOOKUP(B153,padron!$A$2:$E$2,2,0),+IFERROR(VLOOKUP(B153,NAfiliado_NFarmacia!$A:$J,10,0),"Ingresar Nuevo Afiliado")))</f>
        <v/>
      </c>
      <c r="H153" s="48" t="str">
        <f>+IF(B153="","",+IFERROR(+VLOOKUP($C153,materiales!$B$2:$D$101,2,0),"9999"))</f>
        <v/>
      </c>
      <c r="I153" s="49" t="str">
        <f>+IF($B153="","",+IF(OR($F153="Si",$F153=""),IF(ISERROR(VLOOKUP($B153,padron!#REF!,9,0)),+IF(ISERROR(VLOOKUP($B153,NAfiliado_NFarmacia!$A$2:$J$497,5,0)),"Ingresa Farmacia",VLOOKUP($B153,NAfiliado_NFarmacia!$A$2:$J$497,5,0)),VLOOKUP($B153,padron!#REF!,9,0)),+IF(ISERROR(VLOOKUP($B153,NAfiliado_NFarmacia!$A$2:$J$497,5,0)),"Ingresa Farmacia",VLOOKUP($B153,NAfiliado_NFarmacia!$A$2:$J$497,5,0))))</f>
        <v/>
      </c>
      <c r="J153" s="49" t="str">
        <f>+IF($B153="","",+IF(OR($F153="Si",$F153=""),IF(ISERROR(VLOOKUP($B153,padron!#REF!,10,0)),+IF(ISERROR(VLOOKUP($B153,NAfiliado_NFarmacia!$A$2:$J$497,5,0)),"Ingresa Direccion de Farmacia",VLOOKUP($B153,NAfiliado_NFarmacia!$A$2:$J$497,6,0)),VLOOKUP($B153,padron!#REF!,10,0)),+IF(ISERROR(VLOOKUP($B153,NAfiliado_NFarmacia!$A$2:$J$497,6,0)),"Ingresa Direccion de Farmacia",VLOOKUP($B153,NAfiliado_NFarmacia!$A$2:$J$497,6,0))))</f>
        <v/>
      </c>
      <c r="K153" s="49" t="str">
        <f>+IF($B153="","",+IF(OR($F153="Si",$F153=""),IF(ISERROR(VLOOKUP($B153,padron!#REF!,10,0)),+IF(ISERROR(VLOOKUP($B153,NAfiliado_NFarmacia!$A$2:$J$497,5,0)),"Ingresa Localidad de Farmacia",VLOOKUP($B153,NAfiliado_NFarmacia!$A$2:$J$497,7,0)),VLOOKUP($B153,padron!#REF!,11,0)),+IF(ISERROR(VLOOKUP($B153,NAfiliado_NFarmacia!$A$2:$J$497,7,0)),"Ingresa Localidad de Farmacia",VLOOKUP($B153,NAfiliado_NFarmacia!$A$2:$J$497,7,0))))</f>
        <v/>
      </c>
      <c r="L153" s="48" t="str">
        <f>+IF(B153="","",IF(F153="No","84005541",+IFERROR(+VLOOKUP(inicio!B153,padron!$A$2:$H$2,8,0),"84005541")))</f>
        <v/>
      </c>
      <c r="M153" s="48" t="str">
        <f>+IF(B153="","",+IFERROR(+VLOOKUP(B153,padron!A:C,3,0),"no_cargado"))</f>
        <v/>
      </c>
      <c r="N153" s="48" t="str">
        <f>+IF(C153="","",+IFERROR(+VLOOKUP($C153,materiales!$A$2:$D$5000,4,0),"9999"))</f>
        <v/>
      </c>
      <c r="O153" s="48" t="str">
        <f t="shared" si="20"/>
        <v/>
      </c>
      <c r="P153" s="48" t="str">
        <f t="shared" si="21"/>
        <v/>
      </c>
      <c r="Q153" s="48" t="str">
        <f t="shared" si="22"/>
        <v/>
      </c>
      <c r="R153" s="48" t="str">
        <f t="shared" si="23"/>
        <v/>
      </c>
      <c r="S153" s="48" t="str">
        <f t="shared" si="28"/>
        <v/>
      </c>
      <c r="T153" s="48" t="str">
        <f t="shared" ca="1" si="24"/>
        <v/>
      </c>
      <c r="U153" s="48" t="str">
        <f>+IF(M153="","",IFERROR(+VLOOKUP(C153,materiales!$B$2:$E$1000,4,0),"DSZA"))</f>
        <v/>
      </c>
      <c r="V153" s="48" t="str">
        <f t="shared" si="25"/>
        <v/>
      </c>
      <c r="W153" s="48" t="str">
        <f t="shared" si="26"/>
        <v/>
      </c>
      <c r="X153" s="48" t="str">
        <f t="shared" si="27"/>
        <v/>
      </c>
      <c r="Y153" s="49" t="str">
        <f t="shared" si="29"/>
        <v/>
      </c>
      <c r="Z153" s="49" t="str">
        <f>IF(M153="no_cargado",VLOOKUP(B153,NAfiliado_NFarmacia!A:H,8,0),"")</f>
        <v/>
      </c>
      <c r="AA153" s="50"/>
    </row>
    <row r="154" spans="1:27" x14ac:dyDescent="0.55000000000000004">
      <c r="A154" s="34"/>
      <c r="G154" s="47" t="str">
        <f>+IF($B154="","",+IFERROR(+VLOOKUP(B154,padron!$A$2:$E$2,2,0),+IFERROR(VLOOKUP(B154,NAfiliado_NFarmacia!$A:$J,10,0),"Ingresar Nuevo Afiliado")))</f>
        <v/>
      </c>
      <c r="H154" s="48" t="str">
        <f>+IF(B154="","",+IFERROR(+VLOOKUP($C154,materiales!$B$2:$D$101,2,0),"9999"))</f>
        <v/>
      </c>
      <c r="I154" s="49" t="str">
        <f>+IF($B154="","",+IF(OR($F154="Si",$F154=""),IF(ISERROR(VLOOKUP($B154,padron!#REF!,9,0)),+IF(ISERROR(VLOOKUP($B154,NAfiliado_NFarmacia!$A$2:$J$497,5,0)),"Ingresa Farmacia",VLOOKUP($B154,NAfiliado_NFarmacia!$A$2:$J$497,5,0)),VLOOKUP($B154,padron!#REF!,9,0)),+IF(ISERROR(VLOOKUP($B154,NAfiliado_NFarmacia!$A$2:$J$497,5,0)),"Ingresa Farmacia",VLOOKUP($B154,NAfiliado_NFarmacia!$A$2:$J$497,5,0))))</f>
        <v/>
      </c>
      <c r="J154" s="49" t="str">
        <f>+IF($B154="","",+IF(OR($F154="Si",$F154=""),IF(ISERROR(VLOOKUP($B154,padron!#REF!,10,0)),+IF(ISERROR(VLOOKUP($B154,NAfiliado_NFarmacia!$A$2:$J$497,5,0)),"Ingresa Direccion de Farmacia",VLOOKUP($B154,NAfiliado_NFarmacia!$A$2:$J$497,6,0)),VLOOKUP($B154,padron!#REF!,10,0)),+IF(ISERROR(VLOOKUP($B154,NAfiliado_NFarmacia!$A$2:$J$497,6,0)),"Ingresa Direccion de Farmacia",VLOOKUP($B154,NAfiliado_NFarmacia!$A$2:$J$497,6,0))))</f>
        <v/>
      </c>
      <c r="K154" s="49" t="str">
        <f>+IF($B154="","",+IF(OR($F154="Si",$F154=""),IF(ISERROR(VLOOKUP($B154,padron!#REF!,10,0)),+IF(ISERROR(VLOOKUP($B154,NAfiliado_NFarmacia!$A$2:$J$497,5,0)),"Ingresa Localidad de Farmacia",VLOOKUP($B154,NAfiliado_NFarmacia!$A$2:$J$497,7,0)),VLOOKUP($B154,padron!#REF!,11,0)),+IF(ISERROR(VLOOKUP($B154,NAfiliado_NFarmacia!$A$2:$J$497,7,0)),"Ingresa Localidad de Farmacia",VLOOKUP($B154,NAfiliado_NFarmacia!$A$2:$J$497,7,0))))</f>
        <v/>
      </c>
      <c r="L154" s="48" t="str">
        <f>+IF(B154="","",IF(F154="No","84005541",+IFERROR(+VLOOKUP(inicio!B154,padron!$A$2:$H$2,8,0),"84005541")))</f>
        <v/>
      </c>
      <c r="M154" s="48" t="str">
        <f>+IF(B154="","",+IFERROR(+VLOOKUP(B154,padron!A:C,3,0),"no_cargado"))</f>
        <v/>
      </c>
      <c r="N154" s="48" t="str">
        <f>+IF(C154="","",+IFERROR(+VLOOKUP($C154,materiales!$A$2:$D$5000,4,0),"9999"))</f>
        <v/>
      </c>
      <c r="O154" s="48" t="str">
        <f t="shared" si="20"/>
        <v/>
      </c>
      <c r="P154" s="48" t="str">
        <f t="shared" si="21"/>
        <v/>
      </c>
      <c r="Q154" s="48" t="str">
        <f t="shared" si="22"/>
        <v/>
      </c>
      <c r="R154" s="48" t="str">
        <f t="shared" si="23"/>
        <v/>
      </c>
      <c r="S154" s="48" t="str">
        <f t="shared" si="28"/>
        <v/>
      </c>
      <c r="T154" s="48" t="str">
        <f t="shared" ca="1" si="24"/>
        <v/>
      </c>
      <c r="U154" s="48" t="str">
        <f>+IF(M154="","",IFERROR(+VLOOKUP(C154,materiales!$B$2:$E$1000,4,0),"DSZA"))</f>
        <v/>
      </c>
      <c r="V154" s="48" t="str">
        <f t="shared" si="25"/>
        <v/>
      </c>
      <c r="W154" s="48" t="str">
        <f t="shared" si="26"/>
        <v/>
      </c>
      <c r="X154" s="48" t="str">
        <f t="shared" si="27"/>
        <v/>
      </c>
      <c r="Y154" s="49" t="str">
        <f t="shared" si="29"/>
        <v/>
      </c>
      <c r="Z154" s="49" t="str">
        <f>IF(M154="no_cargado",VLOOKUP(B154,NAfiliado_NFarmacia!A:H,8,0),"")</f>
        <v/>
      </c>
      <c r="AA154" s="50"/>
    </row>
    <row r="155" spans="1:27" x14ac:dyDescent="0.55000000000000004">
      <c r="A155" s="34"/>
      <c r="G155" s="47" t="str">
        <f>+IF($B155="","",+IFERROR(+VLOOKUP(B155,padron!$A$2:$E$2,2,0),+IFERROR(VLOOKUP(B155,NAfiliado_NFarmacia!$A:$J,10,0),"Ingresar Nuevo Afiliado")))</f>
        <v/>
      </c>
      <c r="H155" s="48" t="str">
        <f>+IF(B155="","",+IFERROR(+VLOOKUP($C155,materiales!$B$2:$D$101,2,0),"9999"))</f>
        <v/>
      </c>
      <c r="I155" s="49" t="str">
        <f>+IF($B155="","",+IF(OR($F155="Si",$F155=""),IF(ISERROR(VLOOKUP($B155,padron!#REF!,9,0)),+IF(ISERROR(VLOOKUP($B155,NAfiliado_NFarmacia!$A$2:$J$497,5,0)),"Ingresa Farmacia",VLOOKUP($B155,NAfiliado_NFarmacia!$A$2:$J$497,5,0)),VLOOKUP($B155,padron!#REF!,9,0)),+IF(ISERROR(VLOOKUP($B155,NAfiliado_NFarmacia!$A$2:$J$497,5,0)),"Ingresa Farmacia",VLOOKUP($B155,NAfiliado_NFarmacia!$A$2:$J$497,5,0))))</f>
        <v/>
      </c>
      <c r="J155" s="49" t="str">
        <f>+IF($B155="","",+IF(OR($F155="Si",$F155=""),IF(ISERROR(VLOOKUP($B155,padron!#REF!,10,0)),+IF(ISERROR(VLOOKUP($B155,NAfiliado_NFarmacia!$A$2:$J$497,5,0)),"Ingresa Direccion de Farmacia",VLOOKUP($B155,NAfiliado_NFarmacia!$A$2:$J$497,6,0)),VLOOKUP($B155,padron!#REF!,10,0)),+IF(ISERROR(VLOOKUP($B155,NAfiliado_NFarmacia!$A$2:$J$497,6,0)),"Ingresa Direccion de Farmacia",VLOOKUP($B155,NAfiliado_NFarmacia!$A$2:$J$497,6,0))))</f>
        <v/>
      </c>
      <c r="K155" s="49" t="str">
        <f>+IF($B155="","",+IF(OR($F155="Si",$F155=""),IF(ISERROR(VLOOKUP($B155,padron!#REF!,10,0)),+IF(ISERROR(VLOOKUP($B155,NAfiliado_NFarmacia!$A$2:$J$497,5,0)),"Ingresa Localidad de Farmacia",VLOOKUP($B155,NAfiliado_NFarmacia!$A$2:$J$497,7,0)),VLOOKUP($B155,padron!#REF!,11,0)),+IF(ISERROR(VLOOKUP($B155,NAfiliado_NFarmacia!$A$2:$J$497,7,0)),"Ingresa Localidad de Farmacia",VLOOKUP($B155,NAfiliado_NFarmacia!$A$2:$J$497,7,0))))</f>
        <v/>
      </c>
      <c r="L155" s="48" t="str">
        <f>+IF(B155="","",IF(F155="No","84005541",+IFERROR(+VLOOKUP(inicio!B155,padron!$A$2:$H$2,8,0),"84005541")))</f>
        <v/>
      </c>
      <c r="M155" s="48" t="str">
        <f>+IF(B155="","",+IFERROR(+VLOOKUP(B155,padron!A:C,3,0),"no_cargado"))</f>
        <v/>
      </c>
      <c r="N155" s="48" t="str">
        <f>+IF(C155="","",+IFERROR(+VLOOKUP($C155,materiales!$A$2:$D$5000,4,0),"9999"))</f>
        <v/>
      </c>
      <c r="O155" s="48" t="str">
        <f t="shared" si="20"/>
        <v/>
      </c>
      <c r="P155" s="48" t="str">
        <f t="shared" si="21"/>
        <v/>
      </c>
      <c r="Q155" s="48" t="str">
        <f t="shared" si="22"/>
        <v/>
      </c>
      <c r="R155" s="48" t="str">
        <f t="shared" si="23"/>
        <v/>
      </c>
      <c r="S155" s="48" t="str">
        <f t="shared" si="28"/>
        <v/>
      </c>
      <c r="T155" s="48" t="str">
        <f t="shared" ca="1" si="24"/>
        <v/>
      </c>
      <c r="U155" s="48" t="str">
        <f>+IF(M155="","",IFERROR(+VLOOKUP(C155,materiales!$B$2:$E$1000,4,0),"DSZA"))</f>
        <v/>
      </c>
      <c r="V155" s="48" t="str">
        <f t="shared" si="25"/>
        <v/>
      </c>
      <c r="W155" s="48" t="str">
        <f t="shared" si="26"/>
        <v/>
      </c>
      <c r="X155" s="48" t="str">
        <f t="shared" si="27"/>
        <v/>
      </c>
      <c r="Y155" s="49" t="str">
        <f t="shared" si="29"/>
        <v/>
      </c>
      <c r="Z155" s="49" t="str">
        <f>IF(M155="no_cargado",VLOOKUP(B155,NAfiliado_NFarmacia!A:H,8,0),"")</f>
        <v/>
      </c>
      <c r="AA155" s="50"/>
    </row>
    <row r="156" spans="1:27" x14ac:dyDescent="0.55000000000000004">
      <c r="A156" s="34"/>
      <c r="G156" s="47" t="str">
        <f>+IF($B156="","",+IFERROR(+VLOOKUP(B156,padron!$A$2:$E$2,2,0),+IFERROR(VLOOKUP(B156,NAfiliado_NFarmacia!$A:$J,10,0),"Ingresar Nuevo Afiliado")))</f>
        <v/>
      </c>
      <c r="H156" s="48" t="str">
        <f>+IF(B156="","",+IFERROR(+VLOOKUP($C156,materiales!$B$2:$D$101,2,0),"9999"))</f>
        <v/>
      </c>
      <c r="I156" s="49" t="str">
        <f>+IF($B156="","",+IF(OR($F156="Si",$F156=""),IF(ISERROR(VLOOKUP($B156,padron!#REF!,9,0)),+IF(ISERROR(VLOOKUP($B156,NAfiliado_NFarmacia!$A$2:$J$497,5,0)),"Ingresa Farmacia",VLOOKUP($B156,NAfiliado_NFarmacia!$A$2:$J$497,5,0)),VLOOKUP($B156,padron!#REF!,9,0)),+IF(ISERROR(VLOOKUP($B156,NAfiliado_NFarmacia!$A$2:$J$497,5,0)),"Ingresa Farmacia",VLOOKUP($B156,NAfiliado_NFarmacia!$A$2:$J$497,5,0))))</f>
        <v/>
      </c>
      <c r="J156" s="49" t="str">
        <f>+IF($B156="","",+IF(OR($F156="Si",$F156=""),IF(ISERROR(VLOOKUP($B156,padron!#REF!,10,0)),+IF(ISERROR(VLOOKUP($B156,NAfiliado_NFarmacia!$A$2:$J$497,5,0)),"Ingresa Direccion de Farmacia",VLOOKUP($B156,NAfiliado_NFarmacia!$A$2:$J$497,6,0)),VLOOKUP($B156,padron!#REF!,10,0)),+IF(ISERROR(VLOOKUP($B156,NAfiliado_NFarmacia!$A$2:$J$497,6,0)),"Ingresa Direccion de Farmacia",VLOOKUP($B156,NAfiliado_NFarmacia!$A$2:$J$497,6,0))))</f>
        <v/>
      </c>
      <c r="K156" s="49" t="str">
        <f>+IF($B156="","",+IF(OR($F156="Si",$F156=""),IF(ISERROR(VLOOKUP($B156,padron!#REF!,10,0)),+IF(ISERROR(VLOOKUP($B156,NAfiliado_NFarmacia!$A$2:$J$497,5,0)),"Ingresa Localidad de Farmacia",VLOOKUP($B156,NAfiliado_NFarmacia!$A$2:$J$497,7,0)),VLOOKUP($B156,padron!#REF!,11,0)),+IF(ISERROR(VLOOKUP($B156,NAfiliado_NFarmacia!$A$2:$J$497,7,0)),"Ingresa Localidad de Farmacia",VLOOKUP($B156,NAfiliado_NFarmacia!$A$2:$J$497,7,0))))</f>
        <v/>
      </c>
      <c r="L156" s="48" t="str">
        <f>+IF(B156="","",IF(F156="No","84005541",+IFERROR(+VLOOKUP(inicio!B156,padron!$A$2:$H$2,8,0),"84005541")))</f>
        <v/>
      </c>
      <c r="M156" s="48" t="str">
        <f>+IF(B156="","",+IFERROR(+VLOOKUP(B156,padron!A:C,3,0),"no_cargado"))</f>
        <v/>
      </c>
      <c r="N156" s="48" t="str">
        <f>+IF(C156="","",+IFERROR(+VLOOKUP($C156,materiales!$A$2:$D$5000,4,0),"9999"))</f>
        <v/>
      </c>
      <c r="O156" s="48" t="str">
        <f t="shared" si="20"/>
        <v/>
      </c>
      <c r="P156" s="48" t="str">
        <f t="shared" si="21"/>
        <v/>
      </c>
      <c r="Q156" s="48" t="str">
        <f t="shared" si="22"/>
        <v/>
      </c>
      <c r="R156" s="48" t="str">
        <f t="shared" si="23"/>
        <v/>
      </c>
      <c r="S156" s="48" t="str">
        <f t="shared" si="28"/>
        <v/>
      </c>
      <c r="T156" s="48" t="str">
        <f t="shared" ca="1" si="24"/>
        <v/>
      </c>
      <c r="U156" s="48" t="str">
        <f>+IF(M156="","",IFERROR(+VLOOKUP(C156,materiales!$B$2:$E$1000,4,0),"DSZA"))</f>
        <v/>
      </c>
      <c r="V156" s="48" t="str">
        <f t="shared" si="25"/>
        <v/>
      </c>
      <c r="W156" s="48" t="str">
        <f t="shared" si="26"/>
        <v/>
      </c>
      <c r="X156" s="48" t="str">
        <f t="shared" si="27"/>
        <v/>
      </c>
      <c r="Y156" s="49" t="str">
        <f t="shared" si="29"/>
        <v/>
      </c>
      <c r="Z156" s="49" t="str">
        <f>IF(M156="no_cargado",VLOOKUP(B156,NAfiliado_NFarmacia!A:H,8,0),"")</f>
        <v/>
      </c>
      <c r="AA156" s="50"/>
    </row>
    <row r="157" spans="1:27" x14ac:dyDescent="0.55000000000000004">
      <c r="A157" s="34"/>
      <c r="G157" s="47" t="str">
        <f>+IF($B157="","",+IFERROR(+VLOOKUP(B157,padron!$A$2:$E$2,2,0),+IFERROR(VLOOKUP(B157,NAfiliado_NFarmacia!$A:$J,10,0),"Ingresar Nuevo Afiliado")))</f>
        <v/>
      </c>
      <c r="H157" s="48" t="str">
        <f>+IF(B157="","",+IFERROR(+VLOOKUP($C157,materiales!$B$2:$D$101,2,0),"9999"))</f>
        <v/>
      </c>
      <c r="I157" s="49" t="str">
        <f>+IF($B157="","",+IF(OR($F157="Si",$F157=""),IF(ISERROR(VLOOKUP($B157,padron!#REF!,9,0)),+IF(ISERROR(VLOOKUP($B157,NAfiliado_NFarmacia!$A$2:$J$497,5,0)),"Ingresa Farmacia",VLOOKUP($B157,NAfiliado_NFarmacia!$A$2:$J$497,5,0)),VLOOKUP($B157,padron!#REF!,9,0)),+IF(ISERROR(VLOOKUP($B157,NAfiliado_NFarmacia!$A$2:$J$497,5,0)),"Ingresa Farmacia",VLOOKUP($B157,NAfiliado_NFarmacia!$A$2:$J$497,5,0))))</f>
        <v/>
      </c>
      <c r="J157" s="49" t="str">
        <f>+IF($B157="","",+IF(OR($F157="Si",$F157=""),IF(ISERROR(VLOOKUP($B157,padron!#REF!,10,0)),+IF(ISERROR(VLOOKUP($B157,NAfiliado_NFarmacia!$A$2:$J$497,5,0)),"Ingresa Direccion de Farmacia",VLOOKUP($B157,NAfiliado_NFarmacia!$A$2:$J$497,6,0)),VLOOKUP($B157,padron!#REF!,10,0)),+IF(ISERROR(VLOOKUP($B157,NAfiliado_NFarmacia!$A$2:$J$497,6,0)),"Ingresa Direccion de Farmacia",VLOOKUP($B157,NAfiliado_NFarmacia!$A$2:$J$497,6,0))))</f>
        <v/>
      </c>
      <c r="K157" s="49" t="str">
        <f>+IF($B157="","",+IF(OR($F157="Si",$F157=""),IF(ISERROR(VLOOKUP($B157,padron!#REF!,10,0)),+IF(ISERROR(VLOOKUP($B157,NAfiliado_NFarmacia!$A$2:$J$497,5,0)),"Ingresa Localidad de Farmacia",VLOOKUP($B157,NAfiliado_NFarmacia!$A$2:$J$497,7,0)),VLOOKUP($B157,padron!#REF!,11,0)),+IF(ISERROR(VLOOKUP($B157,NAfiliado_NFarmacia!$A$2:$J$497,7,0)),"Ingresa Localidad de Farmacia",VLOOKUP($B157,NAfiliado_NFarmacia!$A$2:$J$497,7,0))))</f>
        <v/>
      </c>
      <c r="L157" s="48" t="str">
        <f>+IF(B157="","",IF(F157="No","84005541",+IFERROR(+VLOOKUP(inicio!B157,padron!$A$2:$H$2,8,0),"84005541")))</f>
        <v/>
      </c>
      <c r="M157" s="48" t="str">
        <f>+IF(B157="","",+IFERROR(+VLOOKUP(B157,padron!A:C,3,0),"no_cargado"))</f>
        <v/>
      </c>
      <c r="N157" s="48" t="str">
        <f>+IF(C157="","",+IFERROR(+VLOOKUP($C157,materiales!$A$2:$D$5000,4,0),"9999"))</f>
        <v/>
      </c>
      <c r="O157" s="48" t="str">
        <f t="shared" si="20"/>
        <v/>
      </c>
      <c r="P157" s="48" t="str">
        <f t="shared" si="21"/>
        <v/>
      </c>
      <c r="Q157" s="48" t="str">
        <f t="shared" si="22"/>
        <v/>
      </c>
      <c r="R157" s="48" t="str">
        <f t="shared" si="23"/>
        <v/>
      </c>
      <c r="S157" s="48" t="str">
        <f t="shared" si="28"/>
        <v/>
      </c>
      <c r="T157" s="48" t="str">
        <f t="shared" ca="1" si="24"/>
        <v/>
      </c>
      <c r="U157" s="48" t="str">
        <f>+IF(M157="","",IFERROR(+VLOOKUP(C157,materiales!$B$2:$E$1000,4,0),"DSZA"))</f>
        <v/>
      </c>
      <c r="V157" s="48" t="str">
        <f t="shared" si="25"/>
        <v/>
      </c>
      <c r="W157" s="48" t="str">
        <f t="shared" si="26"/>
        <v/>
      </c>
      <c r="X157" s="48" t="str">
        <f t="shared" si="27"/>
        <v/>
      </c>
      <c r="Y157" s="49" t="str">
        <f t="shared" si="29"/>
        <v/>
      </c>
      <c r="Z157" s="49" t="str">
        <f>IF(M157="no_cargado",VLOOKUP(B157,NAfiliado_NFarmacia!A:H,8,0),"")</f>
        <v/>
      </c>
      <c r="AA157" s="50"/>
    </row>
    <row r="158" spans="1:27" x14ac:dyDescent="0.55000000000000004">
      <c r="A158" s="34"/>
      <c r="G158" s="47" t="str">
        <f>+IF($B158="","",+IFERROR(+VLOOKUP(B158,padron!$A$2:$E$2,2,0),+IFERROR(VLOOKUP(B158,NAfiliado_NFarmacia!$A:$J,10,0),"Ingresar Nuevo Afiliado")))</f>
        <v/>
      </c>
      <c r="H158" s="48" t="str">
        <f>+IF(B158="","",+IFERROR(+VLOOKUP($C158,materiales!$B$2:$D$101,2,0),"9999"))</f>
        <v/>
      </c>
      <c r="I158" s="49" t="str">
        <f>+IF($B158="","",+IF(OR($F158="Si",$F158=""),IF(ISERROR(VLOOKUP($B158,padron!#REF!,9,0)),+IF(ISERROR(VLOOKUP($B158,NAfiliado_NFarmacia!$A$2:$J$497,5,0)),"Ingresa Farmacia",VLOOKUP($B158,NAfiliado_NFarmacia!$A$2:$J$497,5,0)),VLOOKUP($B158,padron!#REF!,9,0)),+IF(ISERROR(VLOOKUP($B158,NAfiliado_NFarmacia!$A$2:$J$497,5,0)),"Ingresa Farmacia",VLOOKUP($B158,NAfiliado_NFarmacia!$A$2:$J$497,5,0))))</f>
        <v/>
      </c>
      <c r="J158" s="49" t="str">
        <f>+IF($B158="","",+IF(OR($F158="Si",$F158=""),IF(ISERROR(VLOOKUP($B158,padron!#REF!,10,0)),+IF(ISERROR(VLOOKUP($B158,NAfiliado_NFarmacia!$A$2:$J$497,5,0)),"Ingresa Direccion de Farmacia",VLOOKUP($B158,NAfiliado_NFarmacia!$A$2:$J$497,6,0)),VLOOKUP($B158,padron!#REF!,10,0)),+IF(ISERROR(VLOOKUP($B158,NAfiliado_NFarmacia!$A$2:$J$497,6,0)),"Ingresa Direccion de Farmacia",VLOOKUP($B158,NAfiliado_NFarmacia!$A$2:$J$497,6,0))))</f>
        <v/>
      </c>
      <c r="K158" s="49" t="str">
        <f>+IF($B158="","",+IF(OR($F158="Si",$F158=""),IF(ISERROR(VLOOKUP($B158,padron!#REF!,10,0)),+IF(ISERROR(VLOOKUP($B158,NAfiliado_NFarmacia!$A$2:$J$497,5,0)),"Ingresa Localidad de Farmacia",VLOOKUP($B158,NAfiliado_NFarmacia!$A$2:$J$497,7,0)),VLOOKUP($B158,padron!#REF!,11,0)),+IF(ISERROR(VLOOKUP($B158,NAfiliado_NFarmacia!$A$2:$J$497,7,0)),"Ingresa Localidad de Farmacia",VLOOKUP($B158,NAfiliado_NFarmacia!$A$2:$J$497,7,0))))</f>
        <v/>
      </c>
      <c r="L158" s="48" t="str">
        <f>+IF(B158="","",IF(F158="No","84005541",+IFERROR(+VLOOKUP(inicio!B158,padron!$A$2:$H$2,8,0),"84005541")))</f>
        <v/>
      </c>
      <c r="M158" s="48" t="str">
        <f>+IF(B158="","",+IFERROR(+VLOOKUP(B158,padron!A:C,3,0),"no_cargado"))</f>
        <v/>
      </c>
      <c r="N158" s="48" t="str">
        <f>+IF(C158="","",+IFERROR(+VLOOKUP($C158,materiales!$A$2:$D$5000,4,0),"9999"))</f>
        <v/>
      </c>
      <c r="O158" s="48" t="str">
        <f t="shared" si="20"/>
        <v/>
      </c>
      <c r="P158" s="48" t="str">
        <f t="shared" si="21"/>
        <v/>
      </c>
      <c r="Q158" s="48" t="str">
        <f t="shared" si="22"/>
        <v/>
      </c>
      <c r="R158" s="48" t="str">
        <f t="shared" si="23"/>
        <v/>
      </c>
      <c r="S158" s="48" t="str">
        <f t="shared" si="28"/>
        <v/>
      </c>
      <c r="T158" s="48" t="str">
        <f t="shared" ca="1" si="24"/>
        <v/>
      </c>
      <c r="U158" s="48" t="str">
        <f>+IF(M158="","",IFERROR(+VLOOKUP(C158,materiales!$B$2:$E$1000,4,0),"DSZA"))</f>
        <v/>
      </c>
      <c r="V158" s="48" t="str">
        <f t="shared" si="25"/>
        <v/>
      </c>
      <c r="W158" s="48" t="str">
        <f t="shared" si="26"/>
        <v/>
      </c>
      <c r="X158" s="48" t="str">
        <f t="shared" si="27"/>
        <v/>
      </c>
      <c r="Y158" s="49" t="str">
        <f t="shared" si="29"/>
        <v/>
      </c>
      <c r="Z158" s="49" t="str">
        <f>IF(M158="no_cargado",VLOOKUP(B158,NAfiliado_NFarmacia!A:H,8,0),"")</f>
        <v/>
      </c>
      <c r="AA158" s="50"/>
    </row>
    <row r="159" spans="1:27" x14ac:dyDescent="0.55000000000000004">
      <c r="A159" s="34"/>
      <c r="G159" s="47" t="str">
        <f>+IF($B159="","",+IFERROR(+VLOOKUP(B159,padron!$A$2:$E$2,2,0),+IFERROR(VLOOKUP(B159,NAfiliado_NFarmacia!$A:$J,10,0),"Ingresar Nuevo Afiliado")))</f>
        <v/>
      </c>
      <c r="H159" s="48" t="str">
        <f>+IF(B159="","",+IFERROR(+VLOOKUP($C159,materiales!$B$2:$D$101,2,0),"9999"))</f>
        <v/>
      </c>
      <c r="I159" s="49" t="str">
        <f>+IF($B159="","",+IF(OR($F159="Si",$F159=""),IF(ISERROR(VLOOKUP($B159,padron!#REF!,9,0)),+IF(ISERROR(VLOOKUP($B159,NAfiliado_NFarmacia!$A$2:$J$497,5,0)),"Ingresa Farmacia",VLOOKUP($B159,NAfiliado_NFarmacia!$A$2:$J$497,5,0)),VLOOKUP($B159,padron!#REF!,9,0)),+IF(ISERROR(VLOOKUP($B159,NAfiliado_NFarmacia!$A$2:$J$497,5,0)),"Ingresa Farmacia",VLOOKUP($B159,NAfiliado_NFarmacia!$A$2:$J$497,5,0))))</f>
        <v/>
      </c>
      <c r="J159" s="49" t="str">
        <f>+IF($B159="","",+IF(OR($F159="Si",$F159=""),IF(ISERROR(VLOOKUP($B159,padron!#REF!,10,0)),+IF(ISERROR(VLOOKUP($B159,NAfiliado_NFarmacia!$A$2:$J$497,5,0)),"Ingresa Direccion de Farmacia",VLOOKUP($B159,NAfiliado_NFarmacia!$A$2:$J$497,6,0)),VLOOKUP($B159,padron!#REF!,10,0)),+IF(ISERROR(VLOOKUP($B159,NAfiliado_NFarmacia!$A$2:$J$497,6,0)),"Ingresa Direccion de Farmacia",VLOOKUP($B159,NAfiliado_NFarmacia!$A$2:$J$497,6,0))))</f>
        <v/>
      </c>
      <c r="K159" s="49" t="str">
        <f>+IF($B159="","",+IF(OR($F159="Si",$F159=""),IF(ISERROR(VLOOKUP($B159,padron!#REF!,10,0)),+IF(ISERROR(VLOOKUP($B159,NAfiliado_NFarmacia!$A$2:$J$497,5,0)),"Ingresa Localidad de Farmacia",VLOOKUP($B159,NAfiliado_NFarmacia!$A$2:$J$497,7,0)),VLOOKUP($B159,padron!#REF!,11,0)),+IF(ISERROR(VLOOKUP($B159,NAfiliado_NFarmacia!$A$2:$J$497,7,0)),"Ingresa Localidad de Farmacia",VLOOKUP($B159,NAfiliado_NFarmacia!$A$2:$J$497,7,0))))</f>
        <v/>
      </c>
      <c r="L159" s="48" t="str">
        <f>+IF(B159="","",IF(F159="No","84005541",+IFERROR(+VLOOKUP(inicio!B159,padron!$A$2:$H$2,8,0),"84005541")))</f>
        <v/>
      </c>
      <c r="M159" s="48" t="str">
        <f>+IF(B159="","",+IFERROR(+VLOOKUP(B159,padron!A:C,3,0),"no_cargado"))</f>
        <v/>
      </c>
      <c r="N159" s="48" t="str">
        <f>+IF(C159="","",+IFERROR(+VLOOKUP($C159,materiales!$A$2:$D$5000,4,0),"9999"))</f>
        <v/>
      </c>
      <c r="O159" s="48" t="str">
        <f t="shared" si="20"/>
        <v/>
      </c>
      <c r="P159" s="48" t="str">
        <f t="shared" si="21"/>
        <v/>
      </c>
      <c r="Q159" s="48" t="str">
        <f t="shared" si="22"/>
        <v/>
      </c>
      <c r="R159" s="48" t="str">
        <f t="shared" si="23"/>
        <v/>
      </c>
      <c r="S159" s="48" t="str">
        <f t="shared" si="28"/>
        <v/>
      </c>
      <c r="T159" s="48" t="str">
        <f t="shared" ca="1" si="24"/>
        <v/>
      </c>
      <c r="U159" s="48" t="str">
        <f>+IF(M159="","",IFERROR(+VLOOKUP(C159,materiales!$B$2:$E$1000,4,0),"DSZA"))</f>
        <v/>
      </c>
      <c r="V159" s="48" t="str">
        <f t="shared" si="25"/>
        <v/>
      </c>
      <c r="W159" s="48" t="str">
        <f t="shared" si="26"/>
        <v/>
      </c>
      <c r="X159" s="48" t="str">
        <f t="shared" si="27"/>
        <v/>
      </c>
      <c r="Y159" s="49" t="str">
        <f t="shared" si="29"/>
        <v/>
      </c>
      <c r="Z159" s="49" t="str">
        <f>IF(M159="no_cargado",VLOOKUP(B159,NAfiliado_NFarmacia!A:H,8,0),"")</f>
        <v/>
      </c>
      <c r="AA159" s="50"/>
    </row>
    <row r="160" spans="1:27" x14ac:dyDescent="0.55000000000000004">
      <c r="A160" s="34"/>
      <c r="G160" s="47" t="str">
        <f>+IF($B160="","",+IFERROR(+VLOOKUP(B160,padron!$A$2:$E$2,2,0),+IFERROR(VLOOKUP(B160,NAfiliado_NFarmacia!$A:$J,10,0),"Ingresar Nuevo Afiliado")))</f>
        <v/>
      </c>
      <c r="H160" s="48" t="str">
        <f>+IF(B160="","",+IFERROR(+VLOOKUP($C160,materiales!$B$2:$D$101,2,0),"9999"))</f>
        <v/>
      </c>
      <c r="I160" s="49" t="str">
        <f>+IF($B160="","",+IF(OR($F160="Si",$F160=""),IF(ISERROR(VLOOKUP($B160,padron!#REF!,9,0)),+IF(ISERROR(VLOOKUP($B160,NAfiliado_NFarmacia!$A$2:$J$497,5,0)),"Ingresa Farmacia",VLOOKUP($B160,NAfiliado_NFarmacia!$A$2:$J$497,5,0)),VLOOKUP($B160,padron!#REF!,9,0)),+IF(ISERROR(VLOOKUP($B160,NAfiliado_NFarmacia!$A$2:$J$497,5,0)),"Ingresa Farmacia",VLOOKUP($B160,NAfiliado_NFarmacia!$A$2:$J$497,5,0))))</f>
        <v/>
      </c>
      <c r="J160" s="49" t="str">
        <f>+IF($B160="","",+IF(OR($F160="Si",$F160=""),IF(ISERROR(VLOOKUP($B160,padron!#REF!,10,0)),+IF(ISERROR(VLOOKUP($B160,NAfiliado_NFarmacia!$A$2:$J$497,5,0)),"Ingresa Direccion de Farmacia",VLOOKUP($B160,NAfiliado_NFarmacia!$A$2:$J$497,6,0)),VLOOKUP($B160,padron!#REF!,10,0)),+IF(ISERROR(VLOOKUP($B160,NAfiliado_NFarmacia!$A$2:$J$497,6,0)),"Ingresa Direccion de Farmacia",VLOOKUP($B160,NAfiliado_NFarmacia!$A$2:$J$497,6,0))))</f>
        <v/>
      </c>
      <c r="K160" s="49" t="str">
        <f>+IF($B160="","",+IF(OR($F160="Si",$F160=""),IF(ISERROR(VLOOKUP($B160,padron!#REF!,10,0)),+IF(ISERROR(VLOOKUP($B160,NAfiliado_NFarmacia!$A$2:$J$497,5,0)),"Ingresa Localidad de Farmacia",VLOOKUP($B160,NAfiliado_NFarmacia!$A$2:$J$497,7,0)),VLOOKUP($B160,padron!#REF!,11,0)),+IF(ISERROR(VLOOKUP($B160,NAfiliado_NFarmacia!$A$2:$J$497,7,0)),"Ingresa Localidad de Farmacia",VLOOKUP($B160,NAfiliado_NFarmacia!$A$2:$J$497,7,0))))</f>
        <v/>
      </c>
      <c r="L160" s="48" t="str">
        <f>+IF(B160="","",IF(F160="No","84005541",+IFERROR(+VLOOKUP(inicio!B160,padron!$A$2:$H$2,8,0),"84005541")))</f>
        <v/>
      </c>
      <c r="M160" s="48" t="str">
        <f>+IF(B160="","",+IFERROR(+VLOOKUP(B160,padron!A:C,3,0),"no_cargado"))</f>
        <v/>
      </c>
      <c r="N160" s="48" t="str">
        <f>+IF(C160="","",+IFERROR(+VLOOKUP($C160,materiales!$A$2:$D$5000,4,0),"9999"))</f>
        <v/>
      </c>
      <c r="O160" s="48" t="str">
        <f t="shared" si="20"/>
        <v/>
      </c>
      <c r="P160" s="48" t="str">
        <f t="shared" si="21"/>
        <v/>
      </c>
      <c r="Q160" s="48" t="str">
        <f t="shared" si="22"/>
        <v/>
      </c>
      <c r="R160" s="48" t="str">
        <f t="shared" si="23"/>
        <v/>
      </c>
      <c r="S160" s="48" t="str">
        <f t="shared" si="28"/>
        <v/>
      </c>
      <c r="T160" s="48" t="str">
        <f t="shared" ca="1" si="24"/>
        <v/>
      </c>
      <c r="U160" s="48" t="str">
        <f>+IF(M160="","",IFERROR(+VLOOKUP(C160,materiales!$B$2:$E$1000,4,0),"DSZA"))</f>
        <v/>
      </c>
      <c r="V160" s="48" t="str">
        <f t="shared" si="25"/>
        <v/>
      </c>
      <c r="W160" s="48" t="str">
        <f t="shared" si="26"/>
        <v/>
      </c>
      <c r="X160" s="48" t="str">
        <f t="shared" si="27"/>
        <v/>
      </c>
      <c r="Y160" s="49" t="str">
        <f t="shared" si="29"/>
        <v/>
      </c>
      <c r="Z160" s="49" t="str">
        <f>IF(M160="no_cargado",VLOOKUP(B160,NAfiliado_NFarmacia!A:H,8,0),"")</f>
        <v/>
      </c>
      <c r="AA160" s="50"/>
    </row>
    <row r="161" spans="1:27" x14ac:dyDescent="0.55000000000000004">
      <c r="A161" s="34"/>
      <c r="G161" s="47" t="str">
        <f>+IF($B161="","",+IFERROR(+VLOOKUP(B161,padron!$A$2:$E$2,2,0),+IFERROR(VLOOKUP(B161,NAfiliado_NFarmacia!$A:$J,10,0),"Ingresar Nuevo Afiliado")))</f>
        <v/>
      </c>
      <c r="H161" s="48" t="str">
        <f>+IF(B161="","",+IFERROR(+VLOOKUP($C161,materiales!$B$2:$D$101,2,0),"9999"))</f>
        <v/>
      </c>
      <c r="I161" s="49" t="str">
        <f>+IF($B161="","",+IF(OR($F161="Si",$F161=""),IF(ISERROR(VLOOKUP($B161,padron!#REF!,9,0)),+IF(ISERROR(VLOOKUP($B161,NAfiliado_NFarmacia!$A$2:$J$497,5,0)),"Ingresa Farmacia",VLOOKUP($B161,NAfiliado_NFarmacia!$A$2:$J$497,5,0)),VLOOKUP($B161,padron!#REF!,9,0)),+IF(ISERROR(VLOOKUP($B161,NAfiliado_NFarmacia!$A$2:$J$497,5,0)),"Ingresa Farmacia",VLOOKUP($B161,NAfiliado_NFarmacia!$A$2:$J$497,5,0))))</f>
        <v/>
      </c>
      <c r="J161" s="49" t="str">
        <f>+IF($B161="","",+IF(OR($F161="Si",$F161=""),IF(ISERROR(VLOOKUP($B161,padron!#REF!,10,0)),+IF(ISERROR(VLOOKUP($B161,NAfiliado_NFarmacia!$A$2:$J$497,5,0)),"Ingresa Direccion de Farmacia",VLOOKUP($B161,NAfiliado_NFarmacia!$A$2:$J$497,6,0)),VLOOKUP($B161,padron!#REF!,10,0)),+IF(ISERROR(VLOOKUP($B161,NAfiliado_NFarmacia!$A$2:$J$497,6,0)),"Ingresa Direccion de Farmacia",VLOOKUP($B161,NAfiliado_NFarmacia!$A$2:$J$497,6,0))))</f>
        <v/>
      </c>
      <c r="K161" s="49" t="str">
        <f>+IF($B161="","",+IF(OR($F161="Si",$F161=""),IF(ISERROR(VLOOKUP($B161,padron!#REF!,10,0)),+IF(ISERROR(VLOOKUP($B161,NAfiliado_NFarmacia!$A$2:$J$497,5,0)),"Ingresa Localidad de Farmacia",VLOOKUP($B161,NAfiliado_NFarmacia!$A$2:$J$497,7,0)),VLOOKUP($B161,padron!#REF!,11,0)),+IF(ISERROR(VLOOKUP($B161,NAfiliado_NFarmacia!$A$2:$J$497,7,0)),"Ingresa Localidad de Farmacia",VLOOKUP($B161,NAfiliado_NFarmacia!$A$2:$J$497,7,0))))</f>
        <v/>
      </c>
      <c r="L161" s="48" t="str">
        <f>+IF(B161="","",IF(F161="No","84005541",+IFERROR(+VLOOKUP(inicio!B161,padron!$A$2:$H$2,8,0),"84005541")))</f>
        <v/>
      </c>
      <c r="M161" s="48" t="str">
        <f>+IF(B161="","",+IFERROR(+VLOOKUP(B161,padron!A:C,3,0),"no_cargado"))</f>
        <v/>
      </c>
      <c r="N161" s="48" t="str">
        <f>+IF(C161="","",+IFERROR(+VLOOKUP($C161,materiales!$A$2:$D$5000,4,0),"9999"))</f>
        <v/>
      </c>
      <c r="O161" s="48" t="str">
        <f t="shared" si="20"/>
        <v/>
      </c>
      <c r="P161" s="48" t="str">
        <f t="shared" si="21"/>
        <v/>
      </c>
      <c r="Q161" s="48" t="str">
        <f t="shared" si="22"/>
        <v/>
      </c>
      <c r="R161" s="48" t="str">
        <f t="shared" si="23"/>
        <v/>
      </c>
      <c r="S161" s="48" t="str">
        <f t="shared" si="28"/>
        <v/>
      </c>
      <c r="T161" s="48" t="str">
        <f t="shared" ca="1" si="24"/>
        <v/>
      </c>
      <c r="U161" s="48" t="str">
        <f>+IF(M161="","",IFERROR(+VLOOKUP(C161,materiales!$B$2:$E$1000,4,0),"DSZA"))</f>
        <v/>
      </c>
      <c r="V161" s="48" t="str">
        <f t="shared" si="25"/>
        <v/>
      </c>
      <c r="W161" s="48" t="str">
        <f t="shared" si="26"/>
        <v/>
      </c>
      <c r="X161" s="48" t="str">
        <f t="shared" si="27"/>
        <v/>
      </c>
      <c r="Y161" s="49" t="str">
        <f t="shared" si="29"/>
        <v/>
      </c>
      <c r="Z161" s="49" t="str">
        <f>IF(M161="no_cargado",VLOOKUP(B161,NAfiliado_NFarmacia!A:H,8,0),"")</f>
        <v/>
      </c>
      <c r="AA161" s="50"/>
    </row>
    <row r="162" spans="1:27" x14ac:dyDescent="0.55000000000000004">
      <c r="A162" s="34"/>
      <c r="G162" s="47" t="str">
        <f>+IF($B162="","",+IFERROR(+VLOOKUP(B162,padron!$A$2:$E$2,2,0),+IFERROR(VLOOKUP(B162,NAfiliado_NFarmacia!$A:$J,10,0),"Ingresar Nuevo Afiliado")))</f>
        <v/>
      </c>
      <c r="H162" s="48" t="str">
        <f>+IF(B162="","",+IFERROR(+VLOOKUP($C162,materiales!$B$2:$D$101,2,0),"9999"))</f>
        <v/>
      </c>
      <c r="I162" s="49" t="str">
        <f>+IF($B162="","",+IF(OR($F162="Si",$F162=""),IF(ISERROR(VLOOKUP($B162,padron!#REF!,9,0)),+IF(ISERROR(VLOOKUP($B162,NAfiliado_NFarmacia!$A$2:$J$497,5,0)),"Ingresa Farmacia",VLOOKUP($B162,NAfiliado_NFarmacia!$A$2:$J$497,5,0)),VLOOKUP($B162,padron!#REF!,9,0)),+IF(ISERROR(VLOOKUP($B162,NAfiliado_NFarmacia!$A$2:$J$497,5,0)),"Ingresa Farmacia",VLOOKUP($B162,NAfiliado_NFarmacia!$A$2:$J$497,5,0))))</f>
        <v/>
      </c>
      <c r="J162" s="49" t="str">
        <f>+IF($B162="","",+IF(OR($F162="Si",$F162=""),IF(ISERROR(VLOOKUP($B162,padron!#REF!,10,0)),+IF(ISERROR(VLOOKUP($B162,NAfiliado_NFarmacia!$A$2:$J$497,5,0)),"Ingresa Direccion de Farmacia",VLOOKUP($B162,NAfiliado_NFarmacia!$A$2:$J$497,6,0)),VLOOKUP($B162,padron!#REF!,10,0)),+IF(ISERROR(VLOOKUP($B162,NAfiliado_NFarmacia!$A$2:$J$497,6,0)),"Ingresa Direccion de Farmacia",VLOOKUP($B162,NAfiliado_NFarmacia!$A$2:$J$497,6,0))))</f>
        <v/>
      </c>
      <c r="K162" s="49" t="str">
        <f>+IF($B162="","",+IF(OR($F162="Si",$F162=""),IF(ISERROR(VLOOKUP($B162,padron!#REF!,10,0)),+IF(ISERROR(VLOOKUP($B162,NAfiliado_NFarmacia!$A$2:$J$497,5,0)),"Ingresa Localidad de Farmacia",VLOOKUP($B162,NAfiliado_NFarmacia!$A$2:$J$497,7,0)),VLOOKUP($B162,padron!#REF!,11,0)),+IF(ISERROR(VLOOKUP($B162,NAfiliado_NFarmacia!$A$2:$J$497,7,0)),"Ingresa Localidad de Farmacia",VLOOKUP($B162,NAfiliado_NFarmacia!$A$2:$J$497,7,0))))</f>
        <v/>
      </c>
      <c r="L162" s="48" t="str">
        <f>+IF(B162="","",IF(F162="No","84005541",+IFERROR(+VLOOKUP(inicio!B162,padron!$A$2:$H$2,8,0),"84005541")))</f>
        <v/>
      </c>
      <c r="M162" s="48" t="str">
        <f>+IF(B162="","",+IFERROR(+VLOOKUP(B162,padron!A:C,3,0),"no_cargado"))</f>
        <v/>
      </c>
      <c r="N162" s="48" t="str">
        <f>+IF(C162="","",+IFERROR(+VLOOKUP($C162,materiales!$A$2:$D$5000,4,0),"9999"))</f>
        <v/>
      </c>
      <c r="O162" s="48" t="str">
        <f t="shared" si="20"/>
        <v/>
      </c>
      <c r="P162" s="48" t="str">
        <f t="shared" si="21"/>
        <v/>
      </c>
      <c r="Q162" s="48" t="str">
        <f t="shared" si="22"/>
        <v/>
      </c>
      <c r="R162" s="48" t="str">
        <f t="shared" si="23"/>
        <v/>
      </c>
      <c r="S162" s="48" t="str">
        <f t="shared" si="28"/>
        <v/>
      </c>
      <c r="T162" s="48" t="str">
        <f t="shared" ca="1" si="24"/>
        <v/>
      </c>
      <c r="U162" s="48" t="str">
        <f>+IF(M162="","",IFERROR(+VLOOKUP(C162,materiales!$B$2:$E$1000,4,0),"DSZA"))</f>
        <v/>
      </c>
      <c r="V162" s="48" t="str">
        <f t="shared" si="25"/>
        <v/>
      </c>
      <c r="W162" s="48" t="str">
        <f t="shared" si="26"/>
        <v/>
      </c>
      <c r="X162" s="48" t="str">
        <f t="shared" si="27"/>
        <v/>
      </c>
      <c r="Y162" s="49" t="str">
        <f t="shared" si="29"/>
        <v/>
      </c>
      <c r="Z162" s="49" t="str">
        <f>IF(M162="no_cargado",VLOOKUP(B162,NAfiliado_NFarmacia!A:H,8,0),"")</f>
        <v/>
      </c>
      <c r="AA162" s="50"/>
    </row>
    <row r="163" spans="1:27" x14ac:dyDescent="0.55000000000000004">
      <c r="A163" s="34"/>
      <c r="G163" s="47" t="str">
        <f>+IF($B163="","",+IFERROR(+VLOOKUP(B163,padron!$A$2:$E$2,2,0),+IFERROR(VLOOKUP(B163,NAfiliado_NFarmacia!$A:$J,10,0),"Ingresar Nuevo Afiliado")))</f>
        <v/>
      </c>
      <c r="H163" s="48" t="str">
        <f>+IF(B163="","",+IFERROR(+VLOOKUP($C163,materiales!$B$2:$D$101,2,0),"9999"))</f>
        <v/>
      </c>
      <c r="I163" s="49" t="str">
        <f>+IF($B163="","",+IF(OR($F163="Si",$F163=""),IF(ISERROR(VLOOKUP($B163,padron!#REF!,9,0)),+IF(ISERROR(VLOOKUP($B163,NAfiliado_NFarmacia!$A$2:$J$497,5,0)),"Ingresa Farmacia",VLOOKUP($B163,NAfiliado_NFarmacia!$A$2:$J$497,5,0)),VLOOKUP($B163,padron!#REF!,9,0)),+IF(ISERROR(VLOOKUP($B163,NAfiliado_NFarmacia!$A$2:$J$497,5,0)),"Ingresa Farmacia",VLOOKUP($B163,NAfiliado_NFarmacia!$A$2:$J$497,5,0))))</f>
        <v/>
      </c>
      <c r="J163" s="49" t="str">
        <f>+IF($B163="","",+IF(OR($F163="Si",$F163=""),IF(ISERROR(VLOOKUP($B163,padron!#REF!,10,0)),+IF(ISERROR(VLOOKUP($B163,NAfiliado_NFarmacia!$A$2:$J$497,5,0)),"Ingresa Direccion de Farmacia",VLOOKUP($B163,NAfiliado_NFarmacia!$A$2:$J$497,6,0)),VLOOKUP($B163,padron!#REF!,10,0)),+IF(ISERROR(VLOOKUP($B163,NAfiliado_NFarmacia!$A$2:$J$497,6,0)),"Ingresa Direccion de Farmacia",VLOOKUP($B163,NAfiliado_NFarmacia!$A$2:$J$497,6,0))))</f>
        <v/>
      </c>
      <c r="K163" s="49" t="str">
        <f>+IF($B163="","",+IF(OR($F163="Si",$F163=""),IF(ISERROR(VLOOKUP($B163,padron!#REF!,10,0)),+IF(ISERROR(VLOOKUP($B163,NAfiliado_NFarmacia!$A$2:$J$497,5,0)),"Ingresa Localidad de Farmacia",VLOOKUP($B163,NAfiliado_NFarmacia!$A$2:$J$497,7,0)),VLOOKUP($B163,padron!#REF!,11,0)),+IF(ISERROR(VLOOKUP($B163,NAfiliado_NFarmacia!$A$2:$J$497,7,0)),"Ingresa Localidad de Farmacia",VLOOKUP($B163,NAfiliado_NFarmacia!$A$2:$J$497,7,0))))</f>
        <v/>
      </c>
      <c r="L163" s="48" t="str">
        <f>+IF(B163="","",IF(F163="No","84005541",+IFERROR(+VLOOKUP(inicio!B163,padron!$A$2:$H$2,8,0),"84005541")))</f>
        <v/>
      </c>
      <c r="M163" s="48" t="str">
        <f>+IF(B163="","",+IFERROR(+VLOOKUP(B163,padron!A:C,3,0),"no_cargado"))</f>
        <v/>
      </c>
      <c r="N163" s="48" t="str">
        <f>+IF(C163="","",+IFERROR(+VLOOKUP($C163,materiales!$A$2:$D$5000,4,0),"9999"))</f>
        <v/>
      </c>
      <c r="O163" s="48" t="str">
        <f t="shared" si="20"/>
        <v/>
      </c>
      <c r="P163" s="48" t="str">
        <f t="shared" si="21"/>
        <v/>
      </c>
      <c r="Q163" s="48" t="str">
        <f t="shared" si="22"/>
        <v/>
      </c>
      <c r="R163" s="48" t="str">
        <f t="shared" si="23"/>
        <v/>
      </c>
      <c r="S163" s="48" t="str">
        <f t="shared" si="28"/>
        <v/>
      </c>
      <c r="T163" s="48" t="str">
        <f t="shared" ca="1" si="24"/>
        <v/>
      </c>
      <c r="U163" s="48" t="str">
        <f>+IF(M163="","",IFERROR(+VLOOKUP(C163,materiales!$B$2:$E$1000,4,0),"DSZA"))</f>
        <v/>
      </c>
      <c r="V163" s="48" t="str">
        <f t="shared" si="25"/>
        <v/>
      </c>
      <c r="W163" s="48" t="str">
        <f t="shared" si="26"/>
        <v/>
      </c>
      <c r="X163" s="48" t="str">
        <f t="shared" si="27"/>
        <v/>
      </c>
      <c r="Y163" s="49" t="str">
        <f t="shared" si="29"/>
        <v/>
      </c>
      <c r="Z163" s="49" t="str">
        <f>IF(M163="no_cargado",VLOOKUP(B163,NAfiliado_NFarmacia!A:H,8,0),"")</f>
        <v/>
      </c>
      <c r="AA163" s="50"/>
    </row>
    <row r="164" spans="1:27" x14ac:dyDescent="0.55000000000000004">
      <c r="A164" s="34"/>
      <c r="G164" s="47" t="str">
        <f>+IF($B164="","",+IFERROR(+VLOOKUP(B164,padron!$A$2:$E$2,2,0),+IFERROR(VLOOKUP(B164,NAfiliado_NFarmacia!$A:$J,10,0),"Ingresar Nuevo Afiliado")))</f>
        <v/>
      </c>
      <c r="H164" s="48" t="str">
        <f>+IF(B164="","",+IFERROR(+VLOOKUP($C164,materiales!$B$2:$D$101,2,0),"9999"))</f>
        <v/>
      </c>
      <c r="I164" s="49" t="str">
        <f>+IF($B164="","",+IF(OR($F164="Si",$F164=""),IF(ISERROR(VLOOKUP($B164,padron!#REF!,9,0)),+IF(ISERROR(VLOOKUP($B164,NAfiliado_NFarmacia!$A$2:$J$497,5,0)),"Ingresa Farmacia",VLOOKUP($B164,NAfiliado_NFarmacia!$A$2:$J$497,5,0)),VLOOKUP($B164,padron!#REF!,9,0)),+IF(ISERROR(VLOOKUP($B164,NAfiliado_NFarmacia!$A$2:$J$497,5,0)),"Ingresa Farmacia",VLOOKUP($B164,NAfiliado_NFarmacia!$A$2:$J$497,5,0))))</f>
        <v/>
      </c>
      <c r="J164" s="49" t="str">
        <f>+IF($B164="","",+IF(OR($F164="Si",$F164=""),IF(ISERROR(VLOOKUP($B164,padron!#REF!,10,0)),+IF(ISERROR(VLOOKUP($B164,NAfiliado_NFarmacia!$A$2:$J$497,5,0)),"Ingresa Direccion de Farmacia",VLOOKUP($B164,NAfiliado_NFarmacia!$A$2:$J$497,6,0)),VLOOKUP($B164,padron!#REF!,10,0)),+IF(ISERROR(VLOOKUP($B164,NAfiliado_NFarmacia!$A$2:$J$497,6,0)),"Ingresa Direccion de Farmacia",VLOOKUP($B164,NAfiliado_NFarmacia!$A$2:$J$497,6,0))))</f>
        <v/>
      </c>
      <c r="K164" s="49" t="str">
        <f>+IF($B164="","",+IF(OR($F164="Si",$F164=""),IF(ISERROR(VLOOKUP($B164,padron!#REF!,10,0)),+IF(ISERROR(VLOOKUP($B164,NAfiliado_NFarmacia!$A$2:$J$497,5,0)),"Ingresa Localidad de Farmacia",VLOOKUP($B164,NAfiliado_NFarmacia!$A$2:$J$497,7,0)),VLOOKUP($B164,padron!#REF!,11,0)),+IF(ISERROR(VLOOKUP($B164,NAfiliado_NFarmacia!$A$2:$J$497,7,0)),"Ingresa Localidad de Farmacia",VLOOKUP($B164,NAfiliado_NFarmacia!$A$2:$J$497,7,0))))</f>
        <v/>
      </c>
      <c r="L164" s="48" t="str">
        <f>+IF(B164="","",IF(F164="No","84005541",+IFERROR(+VLOOKUP(inicio!B164,padron!$A$2:$H$2,8,0),"84005541")))</f>
        <v/>
      </c>
      <c r="M164" s="48" t="str">
        <f>+IF(B164="","",+IFERROR(+VLOOKUP(B164,padron!A:C,3,0),"no_cargado"))</f>
        <v/>
      </c>
      <c r="N164" s="48" t="str">
        <f>+IF(C164="","",+IFERROR(+VLOOKUP($C164,materiales!$A$2:$D$5000,4,0),"9999"))</f>
        <v/>
      </c>
      <c r="O164" s="48" t="str">
        <f t="shared" si="20"/>
        <v/>
      </c>
      <c r="P164" s="48" t="str">
        <f t="shared" si="21"/>
        <v/>
      </c>
      <c r="Q164" s="48" t="str">
        <f t="shared" si="22"/>
        <v/>
      </c>
      <c r="R164" s="48" t="str">
        <f t="shared" si="23"/>
        <v/>
      </c>
      <c r="S164" s="48" t="str">
        <f t="shared" si="28"/>
        <v/>
      </c>
      <c r="T164" s="48" t="str">
        <f t="shared" ca="1" si="24"/>
        <v/>
      </c>
      <c r="U164" s="48" t="str">
        <f>+IF(M164="","",IFERROR(+VLOOKUP(C164,materiales!$B$2:$E$1000,4,0),"DSZA"))</f>
        <v/>
      </c>
      <c r="V164" s="48" t="str">
        <f t="shared" si="25"/>
        <v/>
      </c>
      <c r="W164" s="48" t="str">
        <f t="shared" si="26"/>
        <v/>
      </c>
      <c r="X164" s="48" t="str">
        <f t="shared" si="27"/>
        <v/>
      </c>
      <c r="Y164" s="49" t="str">
        <f t="shared" si="29"/>
        <v/>
      </c>
      <c r="Z164" s="49" t="str">
        <f>IF(M164="no_cargado",VLOOKUP(B164,NAfiliado_NFarmacia!A:H,8,0),"")</f>
        <v/>
      </c>
      <c r="AA164" s="50"/>
    </row>
    <row r="165" spans="1:27" x14ac:dyDescent="0.55000000000000004">
      <c r="A165" s="34"/>
      <c r="G165" s="47" t="str">
        <f>+IF($B165="","",+IFERROR(+VLOOKUP(B165,padron!$A$2:$E$2,2,0),+IFERROR(VLOOKUP(B165,NAfiliado_NFarmacia!$A:$J,10,0),"Ingresar Nuevo Afiliado")))</f>
        <v/>
      </c>
      <c r="H165" s="48" t="str">
        <f>+IF(B165="","",+IFERROR(+VLOOKUP($C165,materiales!$B$2:$D$101,2,0),"9999"))</f>
        <v/>
      </c>
      <c r="I165" s="49" t="str">
        <f>+IF($B165="","",+IF(OR($F165="Si",$F165=""),IF(ISERROR(VLOOKUP($B165,padron!#REF!,9,0)),+IF(ISERROR(VLOOKUP($B165,NAfiliado_NFarmacia!$A$2:$J$497,5,0)),"Ingresa Farmacia",VLOOKUP($B165,NAfiliado_NFarmacia!$A$2:$J$497,5,0)),VLOOKUP($B165,padron!#REF!,9,0)),+IF(ISERROR(VLOOKUP($B165,NAfiliado_NFarmacia!$A$2:$J$497,5,0)),"Ingresa Farmacia",VLOOKUP($B165,NAfiliado_NFarmacia!$A$2:$J$497,5,0))))</f>
        <v/>
      </c>
      <c r="J165" s="49" t="str">
        <f>+IF($B165="","",+IF(OR($F165="Si",$F165=""),IF(ISERROR(VLOOKUP($B165,padron!#REF!,10,0)),+IF(ISERROR(VLOOKUP($B165,NAfiliado_NFarmacia!$A$2:$J$497,5,0)),"Ingresa Direccion de Farmacia",VLOOKUP($B165,NAfiliado_NFarmacia!$A$2:$J$497,6,0)),VLOOKUP($B165,padron!#REF!,10,0)),+IF(ISERROR(VLOOKUP($B165,NAfiliado_NFarmacia!$A$2:$J$497,6,0)),"Ingresa Direccion de Farmacia",VLOOKUP($B165,NAfiliado_NFarmacia!$A$2:$J$497,6,0))))</f>
        <v/>
      </c>
      <c r="K165" s="49" t="str">
        <f>+IF($B165="","",+IF(OR($F165="Si",$F165=""),IF(ISERROR(VLOOKUP($B165,padron!#REF!,10,0)),+IF(ISERROR(VLOOKUP($B165,NAfiliado_NFarmacia!$A$2:$J$497,5,0)),"Ingresa Localidad de Farmacia",VLOOKUP($B165,NAfiliado_NFarmacia!$A$2:$J$497,7,0)),VLOOKUP($B165,padron!#REF!,11,0)),+IF(ISERROR(VLOOKUP($B165,NAfiliado_NFarmacia!$A$2:$J$497,7,0)),"Ingresa Localidad de Farmacia",VLOOKUP($B165,NAfiliado_NFarmacia!$A$2:$J$497,7,0))))</f>
        <v/>
      </c>
      <c r="L165" s="48" t="str">
        <f>+IF(B165="","",IF(F165="No","84005541",+IFERROR(+VLOOKUP(inicio!B165,padron!$A$2:$H$2,8,0),"84005541")))</f>
        <v/>
      </c>
      <c r="M165" s="48" t="str">
        <f>+IF(B165="","",+IFERROR(+VLOOKUP(B165,padron!A:C,3,0),"no_cargado"))</f>
        <v/>
      </c>
      <c r="N165" s="48" t="str">
        <f>+IF(C165="","",+IFERROR(+VLOOKUP($C165,materiales!$A$2:$D$5000,4,0),"9999"))</f>
        <v/>
      </c>
      <c r="O165" s="48" t="str">
        <f t="shared" si="20"/>
        <v/>
      </c>
      <c r="P165" s="48" t="str">
        <f t="shared" si="21"/>
        <v/>
      </c>
      <c r="Q165" s="48" t="str">
        <f t="shared" si="22"/>
        <v/>
      </c>
      <c r="R165" s="48" t="str">
        <f t="shared" si="23"/>
        <v/>
      </c>
      <c r="S165" s="48" t="str">
        <f t="shared" si="28"/>
        <v/>
      </c>
      <c r="T165" s="48" t="str">
        <f t="shared" ca="1" si="24"/>
        <v/>
      </c>
      <c r="U165" s="48" t="str">
        <f>+IF(M165="","",IFERROR(+VLOOKUP(C165,materiales!$B$2:$E$1000,4,0),"DSZA"))</f>
        <v/>
      </c>
      <c r="V165" s="48" t="str">
        <f t="shared" si="25"/>
        <v/>
      </c>
      <c r="W165" s="48" t="str">
        <f t="shared" si="26"/>
        <v/>
      </c>
      <c r="X165" s="48" t="str">
        <f t="shared" si="27"/>
        <v/>
      </c>
      <c r="Y165" s="49" t="str">
        <f t="shared" si="29"/>
        <v/>
      </c>
      <c r="Z165" s="49" t="str">
        <f>IF(M165="no_cargado",VLOOKUP(B165,NAfiliado_NFarmacia!A:H,8,0),"")</f>
        <v/>
      </c>
      <c r="AA165" s="50"/>
    </row>
    <row r="166" spans="1:27" x14ac:dyDescent="0.55000000000000004">
      <c r="A166" s="34"/>
      <c r="G166" s="47" t="str">
        <f>+IF($B166="","",+IFERROR(+VLOOKUP(B166,padron!$A$2:$E$2,2,0),+IFERROR(VLOOKUP(B166,NAfiliado_NFarmacia!$A:$J,10,0),"Ingresar Nuevo Afiliado")))</f>
        <v/>
      </c>
      <c r="H166" s="48" t="str">
        <f>+IF(B166="","",+IFERROR(+VLOOKUP($C166,materiales!$B$2:$D$101,2,0),"9999"))</f>
        <v/>
      </c>
      <c r="I166" s="49" t="str">
        <f>+IF($B166="","",+IF(OR($F166="Si",$F166=""),IF(ISERROR(VLOOKUP($B166,padron!#REF!,9,0)),+IF(ISERROR(VLOOKUP($B166,NAfiliado_NFarmacia!$A$2:$J$497,5,0)),"Ingresa Farmacia",VLOOKUP($B166,NAfiliado_NFarmacia!$A$2:$J$497,5,0)),VLOOKUP($B166,padron!#REF!,9,0)),+IF(ISERROR(VLOOKUP($B166,NAfiliado_NFarmacia!$A$2:$J$497,5,0)),"Ingresa Farmacia",VLOOKUP($B166,NAfiliado_NFarmacia!$A$2:$J$497,5,0))))</f>
        <v/>
      </c>
      <c r="J166" s="49" t="str">
        <f>+IF($B166="","",+IF(OR($F166="Si",$F166=""),IF(ISERROR(VLOOKUP($B166,padron!#REF!,10,0)),+IF(ISERROR(VLOOKUP($B166,NAfiliado_NFarmacia!$A$2:$J$497,5,0)),"Ingresa Direccion de Farmacia",VLOOKUP($B166,NAfiliado_NFarmacia!$A$2:$J$497,6,0)),VLOOKUP($B166,padron!#REF!,10,0)),+IF(ISERROR(VLOOKUP($B166,NAfiliado_NFarmacia!$A$2:$J$497,6,0)),"Ingresa Direccion de Farmacia",VLOOKUP($B166,NAfiliado_NFarmacia!$A$2:$J$497,6,0))))</f>
        <v/>
      </c>
      <c r="K166" s="49" t="str">
        <f>+IF($B166="","",+IF(OR($F166="Si",$F166=""),IF(ISERROR(VLOOKUP($B166,padron!#REF!,10,0)),+IF(ISERROR(VLOOKUP($B166,NAfiliado_NFarmacia!$A$2:$J$497,5,0)),"Ingresa Localidad de Farmacia",VLOOKUP($B166,NAfiliado_NFarmacia!$A$2:$J$497,7,0)),VLOOKUP($B166,padron!#REF!,11,0)),+IF(ISERROR(VLOOKUP($B166,NAfiliado_NFarmacia!$A$2:$J$497,7,0)),"Ingresa Localidad de Farmacia",VLOOKUP($B166,NAfiliado_NFarmacia!$A$2:$J$497,7,0))))</f>
        <v/>
      </c>
      <c r="L166" s="48" t="str">
        <f>+IF(B166="","",IF(F166="No","84005541",+IFERROR(+VLOOKUP(inicio!B166,padron!$A$2:$H$2,8,0),"84005541")))</f>
        <v/>
      </c>
      <c r="M166" s="48" t="str">
        <f>+IF(B166="","",+IFERROR(+VLOOKUP(B166,padron!A:C,3,0),"no_cargado"))</f>
        <v/>
      </c>
      <c r="N166" s="48" t="str">
        <f>+IF(C166="","",+IFERROR(+VLOOKUP($C166,materiales!$A$2:$D$5000,4,0),"9999"))</f>
        <v/>
      </c>
      <c r="O166" s="48" t="str">
        <f t="shared" si="20"/>
        <v/>
      </c>
      <c r="P166" s="48" t="str">
        <f t="shared" si="21"/>
        <v/>
      </c>
      <c r="Q166" s="48" t="str">
        <f t="shared" si="22"/>
        <v/>
      </c>
      <c r="R166" s="48" t="str">
        <f t="shared" si="23"/>
        <v/>
      </c>
      <c r="S166" s="48" t="str">
        <f t="shared" si="28"/>
        <v/>
      </c>
      <c r="T166" s="48" t="str">
        <f t="shared" ca="1" si="24"/>
        <v/>
      </c>
      <c r="U166" s="48" t="str">
        <f>+IF(M166="","",IFERROR(+VLOOKUP(C166,materiales!$B$2:$E$1000,4,0),"DSZA"))</f>
        <v/>
      </c>
      <c r="V166" s="48" t="str">
        <f t="shared" si="25"/>
        <v/>
      </c>
      <c r="W166" s="48" t="str">
        <f t="shared" si="26"/>
        <v/>
      </c>
      <c r="X166" s="48" t="str">
        <f t="shared" si="27"/>
        <v/>
      </c>
      <c r="Y166" s="49" t="str">
        <f t="shared" si="29"/>
        <v/>
      </c>
      <c r="Z166" s="49" t="str">
        <f>IF(M166="no_cargado",VLOOKUP(B166,NAfiliado_NFarmacia!A:H,8,0),"")</f>
        <v/>
      </c>
      <c r="AA166" s="50"/>
    </row>
    <row r="167" spans="1:27" x14ac:dyDescent="0.55000000000000004">
      <c r="A167" s="34"/>
      <c r="G167" s="47" t="str">
        <f>+IF($B167="","",+IFERROR(+VLOOKUP(B167,padron!$A$2:$E$2,2,0),+IFERROR(VLOOKUP(B167,NAfiliado_NFarmacia!$A:$J,10,0),"Ingresar Nuevo Afiliado")))</f>
        <v/>
      </c>
      <c r="H167" s="48" t="str">
        <f>+IF(B167="","",+IFERROR(+VLOOKUP($C167,materiales!$B$2:$D$101,2,0),"9999"))</f>
        <v/>
      </c>
      <c r="I167" s="49" t="str">
        <f>+IF($B167="","",+IF(OR($F167="Si",$F167=""),IF(ISERROR(VLOOKUP($B167,padron!#REF!,9,0)),+IF(ISERROR(VLOOKUP($B167,NAfiliado_NFarmacia!$A$2:$J$497,5,0)),"Ingresa Farmacia",VLOOKUP($B167,NAfiliado_NFarmacia!$A$2:$J$497,5,0)),VLOOKUP($B167,padron!#REF!,9,0)),+IF(ISERROR(VLOOKUP($B167,NAfiliado_NFarmacia!$A$2:$J$497,5,0)),"Ingresa Farmacia",VLOOKUP($B167,NAfiliado_NFarmacia!$A$2:$J$497,5,0))))</f>
        <v/>
      </c>
      <c r="J167" s="49" t="str">
        <f>+IF($B167="","",+IF(OR($F167="Si",$F167=""),IF(ISERROR(VLOOKUP($B167,padron!#REF!,10,0)),+IF(ISERROR(VLOOKUP($B167,NAfiliado_NFarmacia!$A$2:$J$497,5,0)),"Ingresa Direccion de Farmacia",VLOOKUP($B167,NAfiliado_NFarmacia!$A$2:$J$497,6,0)),VLOOKUP($B167,padron!#REF!,10,0)),+IF(ISERROR(VLOOKUP($B167,NAfiliado_NFarmacia!$A$2:$J$497,6,0)),"Ingresa Direccion de Farmacia",VLOOKUP($B167,NAfiliado_NFarmacia!$A$2:$J$497,6,0))))</f>
        <v/>
      </c>
      <c r="K167" s="49" t="str">
        <f>+IF($B167="","",+IF(OR($F167="Si",$F167=""),IF(ISERROR(VLOOKUP($B167,padron!#REF!,10,0)),+IF(ISERROR(VLOOKUP($B167,NAfiliado_NFarmacia!$A$2:$J$497,5,0)),"Ingresa Localidad de Farmacia",VLOOKUP($B167,NAfiliado_NFarmacia!$A$2:$J$497,7,0)),VLOOKUP($B167,padron!#REF!,11,0)),+IF(ISERROR(VLOOKUP($B167,NAfiliado_NFarmacia!$A$2:$J$497,7,0)),"Ingresa Localidad de Farmacia",VLOOKUP($B167,NAfiliado_NFarmacia!$A$2:$J$497,7,0))))</f>
        <v/>
      </c>
      <c r="L167" s="48" t="str">
        <f>+IF(B167="","",IF(F167="No","84005541",+IFERROR(+VLOOKUP(inicio!B167,padron!$A$2:$H$2,8,0),"84005541")))</f>
        <v/>
      </c>
      <c r="M167" s="48" t="str">
        <f>+IF(B167="","",+IFERROR(+VLOOKUP(B167,padron!A:C,3,0),"no_cargado"))</f>
        <v/>
      </c>
      <c r="N167" s="48" t="str">
        <f>+IF(C167="","",+IFERROR(+VLOOKUP($C167,materiales!$A$2:$D$5000,4,0),"9999"))</f>
        <v/>
      </c>
      <c r="O167" s="48" t="str">
        <f t="shared" si="20"/>
        <v/>
      </c>
      <c r="P167" s="48" t="str">
        <f t="shared" si="21"/>
        <v/>
      </c>
      <c r="Q167" s="48" t="str">
        <f t="shared" si="22"/>
        <v/>
      </c>
      <c r="R167" s="48" t="str">
        <f t="shared" si="23"/>
        <v/>
      </c>
      <c r="S167" s="48" t="str">
        <f t="shared" si="28"/>
        <v/>
      </c>
      <c r="T167" s="48" t="str">
        <f t="shared" ca="1" si="24"/>
        <v/>
      </c>
      <c r="U167" s="48" t="str">
        <f>+IF(M167="","",IFERROR(+VLOOKUP(C167,materiales!$B$2:$E$1000,4,0),"DSZA"))</f>
        <v/>
      </c>
      <c r="V167" s="48" t="str">
        <f t="shared" si="25"/>
        <v/>
      </c>
      <c r="W167" s="48" t="str">
        <f t="shared" si="26"/>
        <v/>
      </c>
      <c r="X167" s="48" t="str">
        <f t="shared" si="27"/>
        <v/>
      </c>
      <c r="Y167" s="49" t="str">
        <f t="shared" si="29"/>
        <v/>
      </c>
      <c r="Z167" s="49" t="str">
        <f>IF(M167="no_cargado",VLOOKUP(B167,NAfiliado_NFarmacia!A:H,8,0),"")</f>
        <v/>
      </c>
      <c r="AA167" s="50"/>
    </row>
    <row r="168" spans="1:27" x14ac:dyDescent="0.55000000000000004">
      <c r="A168" s="34"/>
      <c r="G168" s="47" t="str">
        <f>+IF($B168="","",+IFERROR(+VLOOKUP(B168,padron!$A$2:$E$2,2,0),+IFERROR(VLOOKUP(B168,NAfiliado_NFarmacia!$A:$J,10,0),"Ingresar Nuevo Afiliado")))</f>
        <v/>
      </c>
      <c r="H168" s="48" t="str">
        <f>+IF(B168="","",+IFERROR(+VLOOKUP($C168,materiales!$B$2:$D$101,2,0),"9999"))</f>
        <v/>
      </c>
      <c r="I168" s="49" t="str">
        <f>+IF($B168="","",+IF(OR($F168="Si",$F168=""),IF(ISERROR(VLOOKUP($B168,padron!#REF!,9,0)),+IF(ISERROR(VLOOKUP($B168,NAfiliado_NFarmacia!$A$2:$J$497,5,0)),"Ingresa Farmacia",VLOOKUP($B168,NAfiliado_NFarmacia!$A$2:$J$497,5,0)),VLOOKUP($B168,padron!#REF!,9,0)),+IF(ISERROR(VLOOKUP($B168,NAfiliado_NFarmacia!$A$2:$J$497,5,0)),"Ingresa Farmacia",VLOOKUP($B168,NAfiliado_NFarmacia!$A$2:$J$497,5,0))))</f>
        <v/>
      </c>
      <c r="J168" s="49" t="str">
        <f>+IF($B168="","",+IF(OR($F168="Si",$F168=""),IF(ISERROR(VLOOKUP($B168,padron!#REF!,10,0)),+IF(ISERROR(VLOOKUP($B168,NAfiliado_NFarmacia!$A$2:$J$497,5,0)),"Ingresa Direccion de Farmacia",VLOOKUP($B168,NAfiliado_NFarmacia!$A$2:$J$497,6,0)),VLOOKUP($B168,padron!#REF!,10,0)),+IF(ISERROR(VLOOKUP($B168,NAfiliado_NFarmacia!$A$2:$J$497,6,0)),"Ingresa Direccion de Farmacia",VLOOKUP($B168,NAfiliado_NFarmacia!$A$2:$J$497,6,0))))</f>
        <v/>
      </c>
      <c r="K168" s="49" t="str">
        <f>+IF($B168="","",+IF(OR($F168="Si",$F168=""),IF(ISERROR(VLOOKUP($B168,padron!#REF!,10,0)),+IF(ISERROR(VLOOKUP($B168,NAfiliado_NFarmacia!$A$2:$J$497,5,0)),"Ingresa Localidad de Farmacia",VLOOKUP($B168,NAfiliado_NFarmacia!$A$2:$J$497,7,0)),VLOOKUP($B168,padron!#REF!,11,0)),+IF(ISERROR(VLOOKUP($B168,NAfiliado_NFarmacia!$A$2:$J$497,7,0)),"Ingresa Localidad de Farmacia",VLOOKUP($B168,NAfiliado_NFarmacia!$A$2:$J$497,7,0))))</f>
        <v/>
      </c>
      <c r="L168" s="48" t="str">
        <f>+IF(B168="","",IF(F168="No","84005541",+IFERROR(+VLOOKUP(inicio!B168,padron!$A$2:$H$2,8,0),"84005541")))</f>
        <v/>
      </c>
      <c r="M168" s="48" t="str">
        <f>+IF(B168="","",+IFERROR(+VLOOKUP(B168,padron!A:C,3,0),"no_cargado"))</f>
        <v/>
      </c>
      <c r="N168" s="48" t="str">
        <f>+IF(C168="","",+IFERROR(+VLOOKUP($C168,materiales!$A$2:$D$5000,4,0),"9999"))</f>
        <v/>
      </c>
      <c r="O168" s="48" t="str">
        <f t="shared" si="20"/>
        <v/>
      </c>
      <c r="P168" s="48" t="str">
        <f t="shared" si="21"/>
        <v/>
      </c>
      <c r="Q168" s="48" t="str">
        <f t="shared" si="22"/>
        <v/>
      </c>
      <c r="R168" s="48" t="str">
        <f t="shared" si="23"/>
        <v/>
      </c>
      <c r="S168" s="48" t="str">
        <f t="shared" si="28"/>
        <v/>
      </c>
      <c r="T168" s="48" t="str">
        <f t="shared" ca="1" si="24"/>
        <v/>
      </c>
      <c r="U168" s="48" t="str">
        <f>+IF(M168="","",IFERROR(+VLOOKUP(C168,materiales!$B$2:$E$1000,4,0),"DSZA"))</f>
        <v/>
      </c>
      <c r="V168" s="48" t="str">
        <f t="shared" si="25"/>
        <v/>
      </c>
      <c r="W168" s="48" t="str">
        <f t="shared" si="26"/>
        <v/>
      </c>
      <c r="X168" s="48" t="str">
        <f t="shared" si="27"/>
        <v/>
      </c>
      <c r="Y168" s="49" t="str">
        <f t="shared" si="29"/>
        <v/>
      </c>
      <c r="Z168" s="49" t="str">
        <f>IF(M168="no_cargado",VLOOKUP(B168,NAfiliado_NFarmacia!A:H,8,0),"")</f>
        <v/>
      </c>
      <c r="AA168" s="50"/>
    </row>
    <row r="169" spans="1:27" x14ac:dyDescent="0.55000000000000004">
      <c r="A169" s="34"/>
      <c r="G169" s="47" t="str">
        <f>+IF($B169="","",+IFERROR(+VLOOKUP(B169,padron!$A$2:$E$2,2,0),+IFERROR(VLOOKUP(B169,NAfiliado_NFarmacia!$A:$J,10,0),"Ingresar Nuevo Afiliado")))</f>
        <v/>
      </c>
      <c r="H169" s="48" t="str">
        <f>+IF(B169="","",+IFERROR(+VLOOKUP($C169,materiales!$B$2:$D$101,2,0),"9999"))</f>
        <v/>
      </c>
      <c r="I169" s="49" t="str">
        <f>+IF($B169="","",+IF(OR($F169="Si",$F169=""),IF(ISERROR(VLOOKUP($B169,padron!#REF!,9,0)),+IF(ISERROR(VLOOKUP($B169,NAfiliado_NFarmacia!$A$2:$J$497,5,0)),"Ingresa Farmacia",VLOOKUP($B169,NAfiliado_NFarmacia!$A$2:$J$497,5,0)),VLOOKUP($B169,padron!#REF!,9,0)),+IF(ISERROR(VLOOKUP($B169,NAfiliado_NFarmacia!$A$2:$J$497,5,0)),"Ingresa Farmacia",VLOOKUP($B169,NAfiliado_NFarmacia!$A$2:$J$497,5,0))))</f>
        <v/>
      </c>
      <c r="J169" s="49" t="str">
        <f>+IF($B169="","",+IF(OR($F169="Si",$F169=""),IF(ISERROR(VLOOKUP($B169,padron!#REF!,10,0)),+IF(ISERROR(VLOOKUP($B169,NAfiliado_NFarmacia!$A$2:$J$497,5,0)),"Ingresa Direccion de Farmacia",VLOOKUP($B169,NAfiliado_NFarmacia!$A$2:$J$497,6,0)),VLOOKUP($B169,padron!#REF!,10,0)),+IF(ISERROR(VLOOKUP($B169,NAfiliado_NFarmacia!$A$2:$J$497,6,0)),"Ingresa Direccion de Farmacia",VLOOKUP($B169,NAfiliado_NFarmacia!$A$2:$J$497,6,0))))</f>
        <v/>
      </c>
      <c r="K169" s="49" t="str">
        <f>+IF($B169="","",+IF(OR($F169="Si",$F169=""),IF(ISERROR(VLOOKUP($B169,padron!#REF!,10,0)),+IF(ISERROR(VLOOKUP($B169,NAfiliado_NFarmacia!$A$2:$J$497,5,0)),"Ingresa Localidad de Farmacia",VLOOKUP($B169,NAfiliado_NFarmacia!$A$2:$J$497,7,0)),VLOOKUP($B169,padron!#REF!,11,0)),+IF(ISERROR(VLOOKUP($B169,NAfiliado_NFarmacia!$A$2:$J$497,7,0)),"Ingresa Localidad de Farmacia",VLOOKUP($B169,NAfiliado_NFarmacia!$A$2:$J$497,7,0))))</f>
        <v/>
      </c>
      <c r="L169" s="48" t="str">
        <f>+IF(B169="","",IF(F169="No","84005541",+IFERROR(+VLOOKUP(inicio!B169,padron!$A$2:$H$2,8,0),"84005541")))</f>
        <v/>
      </c>
      <c r="M169" s="48" t="str">
        <f>+IF(B169="","",+IFERROR(+VLOOKUP(B169,padron!A:C,3,0),"no_cargado"))</f>
        <v/>
      </c>
      <c r="N169" s="48" t="str">
        <f>+IF(C169="","",+IFERROR(+VLOOKUP($C169,materiales!$A$2:$D$5000,4,0),"9999"))</f>
        <v/>
      </c>
      <c r="O169" s="48" t="str">
        <f t="shared" si="20"/>
        <v/>
      </c>
      <c r="P169" s="48" t="str">
        <f t="shared" si="21"/>
        <v/>
      </c>
      <c r="Q169" s="48" t="str">
        <f t="shared" si="22"/>
        <v/>
      </c>
      <c r="R169" s="48" t="str">
        <f t="shared" si="23"/>
        <v/>
      </c>
      <c r="S169" s="48" t="str">
        <f t="shared" si="28"/>
        <v/>
      </c>
      <c r="T169" s="48" t="str">
        <f t="shared" ca="1" si="24"/>
        <v/>
      </c>
      <c r="U169" s="48" t="str">
        <f>+IF(M169="","",IFERROR(+VLOOKUP(C169,materiales!$B$2:$E$1000,4,0),"DSZA"))</f>
        <v/>
      </c>
      <c r="V169" s="48" t="str">
        <f t="shared" si="25"/>
        <v/>
      </c>
      <c r="W169" s="48" t="str">
        <f t="shared" si="26"/>
        <v/>
      </c>
      <c r="X169" s="48" t="str">
        <f t="shared" si="27"/>
        <v/>
      </c>
      <c r="Y169" s="49" t="str">
        <f t="shared" si="29"/>
        <v/>
      </c>
      <c r="Z169" s="49" t="str">
        <f>IF(M169="no_cargado",VLOOKUP(B169,NAfiliado_NFarmacia!A:H,8,0),"")</f>
        <v/>
      </c>
      <c r="AA169" s="50"/>
    </row>
    <row r="170" spans="1:27" x14ac:dyDescent="0.55000000000000004">
      <c r="A170" s="34"/>
      <c r="G170" s="47" t="str">
        <f>+IF($B170="","",+IFERROR(+VLOOKUP(B170,padron!$A$2:$E$2,2,0),+IFERROR(VLOOKUP(B170,NAfiliado_NFarmacia!$A:$J,10,0),"Ingresar Nuevo Afiliado")))</f>
        <v/>
      </c>
      <c r="H170" s="48" t="str">
        <f>+IF(B170="","",+IFERROR(+VLOOKUP($C170,materiales!$B$2:$D$101,2,0),"9999"))</f>
        <v/>
      </c>
      <c r="I170" s="49" t="str">
        <f>+IF($B170="","",+IF(OR($F170="Si",$F170=""),IF(ISERROR(VLOOKUP($B170,padron!#REF!,9,0)),+IF(ISERROR(VLOOKUP($B170,NAfiliado_NFarmacia!$A$2:$J$497,5,0)),"Ingresa Farmacia",VLOOKUP($B170,NAfiliado_NFarmacia!$A$2:$J$497,5,0)),VLOOKUP($B170,padron!#REF!,9,0)),+IF(ISERROR(VLOOKUP($B170,NAfiliado_NFarmacia!$A$2:$J$497,5,0)),"Ingresa Farmacia",VLOOKUP($B170,NAfiliado_NFarmacia!$A$2:$J$497,5,0))))</f>
        <v/>
      </c>
      <c r="J170" s="49" t="str">
        <f>+IF($B170="","",+IF(OR($F170="Si",$F170=""),IF(ISERROR(VLOOKUP($B170,padron!#REF!,10,0)),+IF(ISERROR(VLOOKUP($B170,NAfiliado_NFarmacia!$A$2:$J$497,5,0)),"Ingresa Direccion de Farmacia",VLOOKUP($B170,NAfiliado_NFarmacia!$A$2:$J$497,6,0)),VLOOKUP($B170,padron!#REF!,10,0)),+IF(ISERROR(VLOOKUP($B170,NAfiliado_NFarmacia!$A$2:$J$497,6,0)),"Ingresa Direccion de Farmacia",VLOOKUP($B170,NAfiliado_NFarmacia!$A$2:$J$497,6,0))))</f>
        <v/>
      </c>
      <c r="K170" s="49" t="str">
        <f>+IF($B170="","",+IF(OR($F170="Si",$F170=""),IF(ISERROR(VLOOKUP($B170,padron!#REF!,10,0)),+IF(ISERROR(VLOOKUP($B170,NAfiliado_NFarmacia!$A$2:$J$497,5,0)),"Ingresa Localidad de Farmacia",VLOOKUP($B170,NAfiliado_NFarmacia!$A$2:$J$497,7,0)),VLOOKUP($B170,padron!#REF!,11,0)),+IF(ISERROR(VLOOKUP($B170,NAfiliado_NFarmacia!$A$2:$J$497,7,0)),"Ingresa Localidad de Farmacia",VLOOKUP($B170,NAfiliado_NFarmacia!$A$2:$J$497,7,0))))</f>
        <v/>
      </c>
      <c r="L170" s="48" t="str">
        <f>+IF(B170="","",IF(F170="No","84005541",+IFERROR(+VLOOKUP(inicio!B170,padron!$A$2:$H$2,8,0),"84005541")))</f>
        <v/>
      </c>
      <c r="M170" s="48" t="str">
        <f>+IF(B170="","",+IFERROR(+VLOOKUP(B170,padron!A:C,3,0),"no_cargado"))</f>
        <v/>
      </c>
      <c r="N170" s="48" t="str">
        <f>+IF(C170="","",+IFERROR(+VLOOKUP($C170,materiales!$A$2:$D$5000,4,0),"9999"))</f>
        <v/>
      </c>
      <c r="O170" s="48" t="str">
        <f t="shared" si="20"/>
        <v/>
      </c>
      <c r="P170" s="48" t="str">
        <f t="shared" si="21"/>
        <v/>
      </c>
      <c r="Q170" s="48" t="str">
        <f t="shared" si="22"/>
        <v/>
      </c>
      <c r="R170" s="48" t="str">
        <f t="shared" si="23"/>
        <v/>
      </c>
      <c r="S170" s="48" t="str">
        <f t="shared" si="28"/>
        <v/>
      </c>
      <c r="T170" s="48" t="str">
        <f t="shared" ca="1" si="24"/>
        <v/>
      </c>
      <c r="U170" s="48" t="str">
        <f>+IF(M170="","",IFERROR(+VLOOKUP(C170,materiales!$B$2:$E$1000,4,0),"DSZA"))</f>
        <v/>
      </c>
      <c r="V170" s="48" t="str">
        <f t="shared" si="25"/>
        <v/>
      </c>
      <c r="W170" s="48" t="str">
        <f t="shared" si="26"/>
        <v/>
      </c>
      <c r="X170" s="48" t="str">
        <f t="shared" si="27"/>
        <v/>
      </c>
      <c r="Y170" s="49" t="str">
        <f t="shared" si="29"/>
        <v/>
      </c>
      <c r="Z170" s="49" t="str">
        <f>IF(M170="no_cargado",VLOOKUP(B170,NAfiliado_NFarmacia!A:H,8,0),"")</f>
        <v/>
      </c>
      <c r="AA170" s="50"/>
    </row>
    <row r="171" spans="1:27" x14ac:dyDescent="0.55000000000000004">
      <c r="A171" s="34"/>
      <c r="G171" s="47" t="str">
        <f>+IF($B171="","",+IFERROR(+VLOOKUP(B171,padron!$A$2:$E$2,2,0),+IFERROR(VLOOKUP(B171,NAfiliado_NFarmacia!$A:$J,10,0),"Ingresar Nuevo Afiliado")))</f>
        <v/>
      </c>
      <c r="H171" s="48" t="str">
        <f>+IF(B171="","",+IFERROR(+VLOOKUP($C171,materiales!$B$2:$D$101,2,0),"9999"))</f>
        <v/>
      </c>
      <c r="I171" s="49" t="str">
        <f>+IF($B171="","",+IF(OR($F171="Si",$F171=""),IF(ISERROR(VLOOKUP($B171,padron!#REF!,9,0)),+IF(ISERROR(VLOOKUP($B171,NAfiliado_NFarmacia!$A$2:$J$497,5,0)),"Ingresa Farmacia",VLOOKUP($B171,NAfiliado_NFarmacia!$A$2:$J$497,5,0)),VLOOKUP($B171,padron!#REF!,9,0)),+IF(ISERROR(VLOOKUP($B171,NAfiliado_NFarmacia!$A$2:$J$497,5,0)),"Ingresa Farmacia",VLOOKUP($B171,NAfiliado_NFarmacia!$A$2:$J$497,5,0))))</f>
        <v/>
      </c>
      <c r="J171" s="49" t="str">
        <f>+IF($B171="","",+IF(OR($F171="Si",$F171=""),IF(ISERROR(VLOOKUP($B171,padron!#REF!,10,0)),+IF(ISERROR(VLOOKUP($B171,NAfiliado_NFarmacia!$A$2:$J$497,5,0)),"Ingresa Direccion de Farmacia",VLOOKUP($B171,NAfiliado_NFarmacia!$A$2:$J$497,6,0)),VLOOKUP($B171,padron!#REF!,10,0)),+IF(ISERROR(VLOOKUP($B171,NAfiliado_NFarmacia!$A$2:$J$497,6,0)),"Ingresa Direccion de Farmacia",VLOOKUP($B171,NAfiliado_NFarmacia!$A$2:$J$497,6,0))))</f>
        <v/>
      </c>
      <c r="K171" s="49" t="str">
        <f>+IF($B171="","",+IF(OR($F171="Si",$F171=""),IF(ISERROR(VLOOKUP($B171,padron!#REF!,10,0)),+IF(ISERROR(VLOOKUP($B171,NAfiliado_NFarmacia!$A$2:$J$497,5,0)),"Ingresa Localidad de Farmacia",VLOOKUP($B171,NAfiliado_NFarmacia!$A$2:$J$497,7,0)),VLOOKUP($B171,padron!#REF!,11,0)),+IF(ISERROR(VLOOKUP($B171,NAfiliado_NFarmacia!$A$2:$J$497,7,0)),"Ingresa Localidad de Farmacia",VLOOKUP($B171,NAfiliado_NFarmacia!$A$2:$J$497,7,0))))</f>
        <v/>
      </c>
      <c r="L171" s="48" t="str">
        <f>+IF(B171="","",IF(F171="No","84005541",+IFERROR(+VLOOKUP(inicio!B171,padron!$A$2:$H$2,8,0),"84005541")))</f>
        <v/>
      </c>
      <c r="M171" s="48" t="str">
        <f>+IF(B171="","",+IFERROR(+VLOOKUP(B171,padron!A:C,3,0),"no_cargado"))</f>
        <v/>
      </c>
      <c r="N171" s="48" t="str">
        <f>+IF(C171="","",+IFERROR(+VLOOKUP($C171,materiales!$A$2:$D$5000,4,0),"9999"))</f>
        <v/>
      </c>
      <c r="O171" s="48" t="str">
        <f t="shared" si="20"/>
        <v/>
      </c>
      <c r="P171" s="48" t="str">
        <f t="shared" si="21"/>
        <v/>
      </c>
      <c r="Q171" s="48" t="str">
        <f t="shared" si="22"/>
        <v/>
      </c>
      <c r="R171" s="48" t="str">
        <f t="shared" si="23"/>
        <v/>
      </c>
      <c r="S171" s="48" t="str">
        <f t="shared" si="28"/>
        <v/>
      </c>
      <c r="T171" s="48" t="str">
        <f t="shared" ca="1" si="24"/>
        <v/>
      </c>
      <c r="U171" s="48" t="str">
        <f>+IF(M171="","",IFERROR(+VLOOKUP(C171,materiales!$B$2:$E$1000,4,0),"DSZA"))</f>
        <v/>
      </c>
      <c r="V171" s="48" t="str">
        <f t="shared" si="25"/>
        <v/>
      </c>
      <c r="W171" s="48" t="str">
        <f t="shared" si="26"/>
        <v/>
      </c>
      <c r="X171" s="48" t="str">
        <f t="shared" si="27"/>
        <v/>
      </c>
      <c r="Y171" s="49" t="str">
        <f t="shared" si="29"/>
        <v/>
      </c>
      <c r="Z171" s="49" t="str">
        <f>IF(M171="no_cargado",VLOOKUP(B171,NAfiliado_NFarmacia!A:H,8,0),"")</f>
        <v/>
      </c>
      <c r="AA171" s="50"/>
    </row>
    <row r="172" spans="1:27" x14ac:dyDescent="0.55000000000000004">
      <c r="A172" s="34"/>
      <c r="G172" s="47" t="str">
        <f>+IF($B172="","",+IFERROR(+VLOOKUP(B172,padron!$A$2:$E$2,2,0),+IFERROR(VLOOKUP(B172,NAfiliado_NFarmacia!$A:$J,10,0),"Ingresar Nuevo Afiliado")))</f>
        <v/>
      </c>
      <c r="H172" s="48" t="str">
        <f>+IF(B172="","",+IFERROR(+VLOOKUP($C172,materiales!$B$2:$D$101,2,0),"9999"))</f>
        <v/>
      </c>
      <c r="I172" s="49" t="str">
        <f>+IF($B172="","",+IF(OR($F172="Si",$F172=""),IF(ISERROR(VLOOKUP($B172,padron!#REF!,9,0)),+IF(ISERROR(VLOOKUP($B172,NAfiliado_NFarmacia!$A$2:$J$497,5,0)),"Ingresa Farmacia",VLOOKUP($B172,NAfiliado_NFarmacia!$A$2:$J$497,5,0)),VLOOKUP($B172,padron!#REF!,9,0)),+IF(ISERROR(VLOOKUP($B172,NAfiliado_NFarmacia!$A$2:$J$497,5,0)),"Ingresa Farmacia",VLOOKUP($B172,NAfiliado_NFarmacia!$A$2:$J$497,5,0))))</f>
        <v/>
      </c>
      <c r="J172" s="49" t="str">
        <f>+IF($B172="","",+IF(OR($F172="Si",$F172=""),IF(ISERROR(VLOOKUP($B172,padron!#REF!,10,0)),+IF(ISERROR(VLOOKUP($B172,NAfiliado_NFarmacia!$A$2:$J$497,5,0)),"Ingresa Direccion de Farmacia",VLOOKUP($B172,NAfiliado_NFarmacia!$A$2:$J$497,6,0)),VLOOKUP($B172,padron!#REF!,10,0)),+IF(ISERROR(VLOOKUP($B172,NAfiliado_NFarmacia!$A$2:$J$497,6,0)),"Ingresa Direccion de Farmacia",VLOOKUP($B172,NAfiliado_NFarmacia!$A$2:$J$497,6,0))))</f>
        <v/>
      </c>
      <c r="K172" s="49" t="str">
        <f>+IF($B172="","",+IF(OR($F172="Si",$F172=""),IF(ISERROR(VLOOKUP($B172,padron!#REF!,10,0)),+IF(ISERROR(VLOOKUP($B172,NAfiliado_NFarmacia!$A$2:$J$497,5,0)),"Ingresa Localidad de Farmacia",VLOOKUP($B172,NAfiliado_NFarmacia!$A$2:$J$497,7,0)),VLOOKUP($B172,padron!#REF!,11,0)),+IF(ISERROR(VLOOKUP($B172,NAfiliado_NFarmacia!$A$2:$J$497,7,0)),"Ingresa Localidad de Farmacia",VLOOKUP($B172,NAfiliado_NFarmacia!$A$2:$J$497,7,0))))</f>
        <v/>
      </c>
      <c r="L172" s="48" t="str">
        <f>+IF(B172="","",IF(F172="No","84005541",+IFERROR(+VLOOKUP(inicio!B172,padron!$A$2:$H$2,8,0),"84005541")))</f>
        <v/>
      </c>
      <c r="M172" s="48" t="str">
        <f>+IF(B172="","",+IFERROR(+VLOOKUP(B172,padron!A:C,3,0),"no_cargado"))</f>
        <v/>
      </c>
      <c r="N172" s="48" t="str">
        <f>+IF(C172="","",+IFERROR(+VLOOKUP($C172,materiales!$A$2:$D$5000,4,0),"9999"))</f>
        <v/>
      </c>
      <c r="O172" s="48" t="str">
        <f t="shared" si="20"/>
        <v/>
      </c>
      <c r="P172" s="48" t="str">
        <f t="shared" si="21"/>
        <v/>
      </c>
      <c r="Q172" s="48" t="str">
        <f t="shared" si="22"/>
        <v/>
      </c>
      <c r="R172" s="48" t="str">
        <f t="shared" si="23"/>
        <v/>
      </c>
      <c r="S172" s="48" t="str">
        <f t="shared" si="28"/>
        <v/>
      </c>
      <c r="T172" s="48" t="str">
        <f t="shared" ca="1" si="24"/>
        <v/>
      </c>
      <c r="U172" s="48" t="str">
        <f>+IF(M172="","",IFERROR(+VLOOKUP(C172,materiales!$B$2:$E$1000,4,0),"DSZA"))</f>
        <v/>
      </c>
      <c r="V172" s="48" t="str">
        <f t="shared" si="25"/>
        <v/>
      </c>
      <c r="W172" s="48" t="str">
        <f t="shared" si="26"/>
        <v/>
      </c>
      <c r="X172" s="48" t="str">
        <f t="shared" si="27"/>
        <v/>
      </c>
      <c r="Y172" s="49" t="str">
        <f t="shared" si="29"/>
        <v/>
      </c>
      <c r="Z172" s="49" t="str">
        <f>IF(M172="no_cargado",VLOOKUP(B172,NAfiliado_NFarmacia!A:H,8,0),"")</f>
        <v/>
      </c>
      <c r="AA172" s="50"/>
    </row>
    <row r="173" spans="1:27" x14ac:dyDescent="0.55000000000000004">
      <c r="A173" s="34"/>
      <c r="G173" s="47" t="str">
        <f>+IF($B173="","",+IFERROR(+VLOOKUP(B173,padron!$A$2:$E$2,2,0),+IFERROR(VLOOKUP(B173,NAfiliado_NFarmacia!$A:$J,10,0),"Ingresar Nuevo Afiliado")))</f>
        <v/>
      </c>
      <c r="H173" s="48" t="str">
        <f>+IF(B173="","",+IFERROR(+VLOOKUP($C173,materiales!$B$2:$D$101,2,0),"9999"))</f>
        <v/>
      </c>
      <c r="I173" s="49" t="str">
        <f>+IF($B173="","",+IF(OR($F173="Si",$F173=""),IF(ISERROR(VLOOKUP($B173,padron!#REF!,9,0)),+IF(ISERROR(VLOOKUP($B173,NAfiliado_NFarmacia!$A$2:$J$497,5,0)),"Ingresa Farmacia",VLOOKUP($B173,NAfiliado_NFarmacia!$A$2:$J$497,5,0)),VLOOKUP($B173,padron!#REF!,9,0)),+IF(ISERROR(VLOOKUP($B173,NAfiliado_NFarmacia!$A$2:$J$497,5,0)),"Ingresa Farmacia",VLOOKUP($B173,NAfiliado_NFarmacia!$A$2:$J$497,5,0))))</f>
        <v/>
      </c>
      <c r="J173" s="49" t="str">
        <f>+IF($B173="","",+IF(OR($F173="Si",$F173=""),IF(ISERROR(VLOOKUP($B173,padron!#REF!,10,0)),+IF(ISERROR(VLOOKUP($B173,NAfiliado_NFarmacia!$A$2:$J$497,5,0)),"Ingresa Direccion de Farmacia",VLOOKUP($B173,NAfiliado_NFarmacia!$A$2:$J$497,6,0)),VLOOKUP($B173,padron!#REF!,10,0)),+IF(ISERROR(VLOOKUP($B173,NAfiliado_NFarmacia!$A$2:$J$497,6,0)),"Ingresa Direccion de Farmacia",VLOOKUP($B173,NAfiliado_NFarmacia!$A$2:$J$497,6,0))))</f>
        <v/>
      </c>
      <c r="K173" s="49" t="str">
        <f>+IF($B173="","",+IF(OR($F173="Si",$F173=""),IF(ISERROR(VLOOKUP($B173,padron!#REF!,10,0)),+IF(ISERROR(VLOOKUP($B173,NAfiliado_NFarmacia!$A$2:$J$497,5,0)),"Ingresa Localidad de Farmacia",VLOOKUP($B173,NAfiliado_NFarmacia!$A$2:$J$497,7,0)),VLOOKUP($B173,padron!#REF!,11,0)),+IF(ISERROR(VLOOKUP($B173,NAfiliado_NFarmacia!$A$2:$J$497,7,0)),"Ingresa Localidad de Farmacia",VLOOKUP($B173,NAfiliado_NFarmacia!$A$2:$J$497,7,0))))</f>
        <v/>
      </c>
      <c r="L173" s="48" t="str">
        <f>+IF(B173="","",IF(F173="No","84005541",+IFERROR(+VLOOKUP(inicio!B173,padron!$A$2:$H$2,8,0),"84005541")))</f>
        <v/>
      </c>
      <c r="M173" s="48" t="str">
        <f>+IF(B173="","",+IFERROR(+VLOOKUP(B173,padron!A:C,3,0),"no_cargado"))</f>
        <v/>
      </c>
      <c r="N173" s="48" t="str">
        <f>+IF(C173="","",+IFERROR(+VLOOKUP($C173,materiales!$A$2:$D$5000,4,0),"9999"))</f>
        <v/>
      </c>
      <c r="O173" s="48" t="str">
        <f t="shared" si="20"/>
        <v/>
      </c>
      <c r="P173" s="48" t="str">
        <f t="shared" si="21"/>
        <v/>
      </c>
      <c r="Q173" s="48" t="str">
        <f t="shared" si="22"/>
        <v/>
      </c>
      <c r="R173" s="48" t="str">
        <f t="shared" si="23"/>
        <v/>
      </c>
      <c r="S173" s="48" t="str">
        <f t="shared" si="28"/>
        <v/>
      </c>
      <c r="T173" s="48" t="str">
        <f t="shared" ca="1" si="24"/>
        <v/>
      </c>
      <c r="U173" s="48" t="str">
        <f>+IF(M173="","",IFERROR(+VLOOKUP(C173,materiales!$B$2:$E$1000,4,0),"DSZA"))</f>
        <v/>
      </c>
      <c r="V173" s="48" t="str">
        <f t="shared" si="25"/>
        <v/>
      </c>
      <c r="W173" s="48" t="str">
        <f t="shared" si="26"/>
        <v/>
      </c>
      <c r="X173" s="48" t="str">
        <f t="shared" si="27"/>
        <v/>
      </c>
      <c r="Y173" s="49" t="str">
        <f t="shared" si="29"/>
        <v/>
      </c>
      <c r="Z173" s="49" t="str">
        <f>IF(M173="no_cargado",VLOOKUP(B173,NAfiliado_NFarmacia!A:H,8,0),"")</f>
        <v/>
      </c>
      <c r="AA173" s="50"/>
    </row>
    <row r="174" spans="1:27" x14ac:dyDescent="0.55000000000000004">
      <c r="A174" s="34"/>
      <c r="G174" s="47" t="str">
        <f>+IF($B174="","",+IFERROR(+VLOOKUP(B174,padron!$A$2:$E$2,2,0),+IFERROR(VLOOKUP(B174,NAfiliado_NFarmacia!$A:$J,10,0),"Ingresar Nuevo Afiliado")))</f>
        <v/>
      </c>
      <c r="H174" s="48" t="str">
        <f>+IF(B174="","",+IFERROR(+VLOOKUP($C174,materiales!$B$2:$D$101,2,0),"9999"))</f>
        <v/>
      </c>
      <c r="I174" s="49" t="str">
        <f>+IF($B174="","",+IF(OR($F174="Si",$F174=""),IF(ISERROR(VLOOKUP($B174,padron!#REF!,9,0)),+IF(ISERROR(VLOOKUP($B174,NAfiliado_NFarmacia!$A$2:$J$497,5,0)),"Ingresa Farmacia",VLOOKUP($B174,NAfiliado_NFarmacia!$A$2:$J$497,5,0)),VLOOKUP($B174,padron!#REF!,9,0)),+IF(ISERROR(VLOOKUP($B174,NAfiliado_NFarmacia!$A$2:$J$497,5,0)),"Ingresa Farmacia",VLOOKUP($B174,NAfiliado_NFarmacia!$A$2:$J$497,5,0))))</f>
        <v/>
      </c>
      <c r="J174" s="49" t="str">
        <f>+IF($B174="","",+IF(OR($F174="Si",$F174=""),IF(ISERROR(VLOOKUP($B174,padron!#REF!,10,0)),+IF(ISERROR(VLOOKUP($B174,NAfiliado_NFarmacia!$A$2:$J$497,5,0)),"Ingresa Direccion de Farmacia",VLOOKUP($B174,NAfiliado_NFarmacia!$A$2:$J$497,6,0)),VLOOKUP($B174,padron!#REF!,10,0)),+IF(ISERROR(VLOOKUP($B174,NAfiliado_NFarmacia!$A$2:$J$497,6,0)),"Ingresa Direccion de Farmacia",VLOOKUP($B174,NAfiliado_NFarmacia!$A$2:$J$497,6,0))))</f>
        <v/>
      </c>
      <c r="K174" s="49" t="str">
        <f>+IF($B174="","",+IF(OR($F174="Si",$F174=""),IF(ISERROR(VLOOKUP($B174,padron!#REF!,10,0)),+IF(ISERROR(VLOOKUP($B174,NAfiliado_NFarmacia!$A$2:$J$497,5,0)),"Ingresa Localidad de Farmacia",VLOOKUP($B174,NAfiliado_NFarmacia!$A$2:$J$497,7,0)),VLOOKUP($B174,padron!#REF!,11,0)),+IF(ISERROR(VLOOKUP($B174,NAfiliado_NFarmacia!$A$2:$J$497,7,0)),"Ingresa Localidad de Farmacia",VLOOKUP($B174,NAfiliado_NFarmacia!$A$2:$J$497,7,0))))</f>
        <v/>
      </c>
      <c r="L174" s="48" t="str">
        <f>+IF(B174="","",IF(F174="No","84005541",+IFERROR(+VLOOKUP(inicio!B174,padron!$A$2:$H$2,8,0),"84005541")))</f>
        <v/>
      </c>
      <c r="M174" s="48" t="str">
        <f>+IF(B174="","",+IFERROR(+VLOOKUP(B174,padron!A:C,3,0),"no_cargado"))</f>
        <v/>
      </c>
      <c r="N174" s="48" t="str">
        <f>+IF(C174="","",+IFERROR(+VLOOKUP($C174,materiales!$A$2:$D$5000,4,0),"9999"))</f>
        <v/>
      </c>
      <c r="O174" s="48" t="str">
        <f t="shared" si="20"/>
        <v/>
      </c>
      <c r="P174" s="48" t="str">
        <f t="shared" si="21"/>
        <v/>
      </c>
      <c r="Q174" s="48" t="str">
        <f t="shared" si="22"/>
        <v/>
      </c>
      <c r="R174" s="48" t="str">
        <f t="shared" si="23"/>
        <v/>
      </c>
      <c r="S174" s="48" t="str">
        <f t="shared" si="28"/>
        <v/>
      </c>
      <c r="T174" s="48" t="str">
        <f t="shared" ca="1" si="24"/>
        <v/>
      </c>
      <c r="U174" s="48" t="str">
        <f>+IF(M174="","",IFERROR(+VLOOKUP(C174,materiales!$B$2:$E$1000,4,0),"DSZA"))</f>
        <v/>
      </c>
      <c r="V174" s="48" t="str">
        <f t="shared" si="25"/>
        <v/>
      </c>
      <c r="W174" s="48" t="str">
        <f t="shared" si="26"/>
        <v/>
      </c>
      <c r="X174" s="48" t="str">
        <f t="shared" si="27"/>
        <v/>
      </c>
      <c r="Y174" s="49" t="str">
        <f t="shared" si="29"/>
        <v/>
      </c>
      <c r="Z174" s="49" t="str">
        <f>IF(M174="no_cargado",VLOOKUP(B174,NAfiliado_NFarmacia!A:H,8,0),"")</f>
        <v/>
      </c>
      <c r="AA174" s="50"/>
    </row>
    <row r="175" spans="1:27" x14ac:dyDescent="0.55000000000000004">
      <c r="A175" s="34"/>
      <c r="G175" s="47" t="str">
        <f>+IF($B175="","",+IFERROR(+VLOOKUP(B175,padron!$A$2:$E$2,2,0),+IFERROR(VLOOKUP(B175,NAfiliado_NFarmacia!$A:$J,10,0),"Ingresar Nuevo Afiliado")))</f>
        <v/>
      </c>
      <c r="H175" s="48" t="str">
        <f>+IF(B175="","",+IFERROR(+VLOOKUP($C175,materiales!$B$2:$D$101,2,0),"9999"))</f>
        <v/>
      </c>
      <c r="I175" s="49" t="str">
        <f>+IF($B175="","",+IF(OR($F175="Si",$F175=""),IF(ISERROR(VLOOKUP($B175,padron!#REF!,9,0)),+IF(ISERROR(VLOOKUP($B175,NAfiliado_NFarmacia!$A$2:$J$497,5,0)),"Ingresa Farmacia",VLOOKUP($B175,NAfiliado_NFarmacia!$A$2:$J$497,5,0)),VLOOKUP($B175,padron!#REF!,9,0)),+IF(ISERROR(VLOOKUP($B175,NAfiliado_NFarmacia!$A$2:$J$497,5,0)),"Ingresa Farmacia",VLOOKUP($B175,NAfiliado_NFarmacia!$A$2:$J$497,5,0))))</f>
        <v/>
      </c>
      <c r="J175" s="49" t="str">
        <f>+IF($B175="","",+IF(OR($F175="Si",$F175=""),IF(ISERROR(VLOOKUP($B175,padron!#REF!,10,0)),+IF(ISERROR(VLOOKUP($B175,NAfiliado_NFarmacia!$A$2:$J$497,5,0)),"Ingresa Direccion de Farmacia",VLOOKUP($B175,NAfiliado_NFarmacia!$A$2:$J$497,6,0)),VLOOKUP($B175,padron!#REF!,10,0)),+IF(ISERROR(VLOOKUP($B175,NAfiliado_NFarmacia!$A$2:$J$497,6,0)),"Ingresa Direccion de Farmacia",VLOOKUP($B175,NAfiliado_NFarmacia!$A$2:$J$497,6,0))))</f>
        <v/>
      </c>
      <c r="K175" s="49" t="str">
        <f>+IF($B175="","",+IF(OR($F175="Si",$F175=""),IF(ISERROR(VLOOKUP($B175,padron!#REF!,10,0)),+IF(ISERROR(VLOOKUP($B175,NAfiliado_NFarmacia!$A$2:$J$497,5,0)),"Ingresa Localidad de Farmacia",VLOOKUP($B175,NAfiliado_NFarmacia!$A$2:$J$497,7,0)),VLOOKUP($B175,padron!#REF!,11,0)),+IF(ISERROR(VLOOKUP($B175,NAfiliado_NFarmacia!$A$2:$J$497,7,0)),"Ingresa Localidad de Farmacia",VLOOKUP($B175,NAfiliado_NFarmacia!$A$2:$J$497,7,0))))</f>
        <v/>
      </c>
      <c r="L175" s="48" t="str">
        <f>+IF(B175="","",IF(F175="No","84005541",+IFERROR(+VLOOKUP(inicio!B175,padron!$A$2:$H$2,8,0),"84005541")))</f>
        <v/>
      </c>
      <c r="M175" s="48" t="str">
        <f>+IF(B175="","",+IFERROR(+VLOOKUP(B175,padron!A:C,3,0),"no_cargado"))</f>
        <v/>
      </c>
      <c r="N175" s="48" t="str">
        <f>+IF(C175="","",+IFERROR(+VLOOKUP($C175,materiales!$A$2:$D$5000,4,0),"9999"))</f>
        <v/>
      </c>
      <c r="O175" s="48" t="str">
        <f t="shared" si="20"/>
        <v/>
      </c>
      <c r="P175" s="48" t="str">
        <f t="shared" si="21"/>
        <v/>
      </c>
      <c r="Q175" s="48" t="str">
        <f t="shared" si="22"/>
        <v/>
      </c>
      <c r="R175" s="48" t="str">
        <f t="shared" si="23"/>
        <v/>
      </c>
      <c r="S175" s="48" t="str">
        <f t="shared" si="28"/>
        <v/>
      </c>
      <c r="T175" s="48" t="str">
        <f t="shared" ca="1" si="24"/>
        <v/>
      </c>
      <c r="U175" s="48" t="str">
        <f>+IF(M175="","",IFERROR(+VLOOKUP(C175,materiales!$B$2:$E$1000,4,0),"DSZA"))</f>
        <v/>
      </c>
      <c r="V175" s="48" t="str">
        <f t="shared" si="25"/>
        <v/>
      </c>
      <c r="W175" s="48" t="str">
        <f t="shared" si="26"/>
        <v/>
      </c>
      <c r="X175" s="48" t="str">
        <f t="shared" si="27"/>
        <v/>
      </c>
      <c r="Y175" s="49" t="str">
        <f t="shared" si="29"/>
        <v/>
      </c>
      <c r="Z175" s="49" t="str">
        <f>IF(M175="no_cargado",VLOOKUP(B175,NAfiliado_NFarmacia!A:H,8,0),"")</f>
        <v/>
      </c>
      <c r="AA175" s="50"/>
    </row>
    <row r="176" spans="1:27" x14ac:dyDescent="0.55000000000000004">
      <c r="A176" s="34"/>
      <c r="G176" s="47" t="str">
        <f>+IF($B176="","",+IFERROR(+VLOOKUP(B176,padron!$A$2:$E$2,2,0),+IFERROR(VLOOKUP(B176,NAfiliado_NFarmacia!$A:$J,10,0),"Ingresar Nuevo Afiliado")))</f>
        <v/>
      </c>
      <c r="H176" s="48" t="str">
        <f>+IF(B176="","",+IFERROR(+VLOOKUP($C176,materiales!$B$2:$D$101,2,0),"9999"))</f>
        <v/>
      </c>
      <c r="I176" s="49" t="str">
        <f>+IF($B176="","",+IF(OR($F176="Si",$F176=""),IF(ISERROR(VLOOKUP($B176,padron!#REF!,9,0)),+IF(ISERROR(VLOOKUP($B176,NAfiliado_NFarmacia!$A$2:$J$497,5,0)),"Ingresa Farmacia",VLOOKUP($B176,NAfiliado_NFarmacia!$A$2:$J$497,5,0)),VLOOKUP($B176,padron!#REF!,9,0)),+IF(ISERROR(VLOOKUP($B176,NAfiliado_NFarmacia!$A$2:$J$497,5,0)),"Ingresa Farmacia",VLOOKUP($B176,NAfiliado_NFarmacia!$A$2:$J$497,5,0))))</f>
        <v/>
      </c>
      <c r="J176" s="49" t="str">
        <f>+IF($B176="","",+IF(OR($F176="Si",$F176=""),IF(ISERROR(VLOOKUP($B176,padron!#REF!,10,0)),+IF(ISERROR(VLOOKUP($B176,NAfiliado_NFarmacia!$A$2:$J$497,5,0)),"Ingresa Direccion de Farmacia",VLOOKUP($B176,NAfiliado_NFarmacia!$A$2:$J$497,6,0)),VLOOKUP($B176,padron!#REF!,10,0)),+IF(ISERROR(VLOOKUP($B176,NAfiliado_NFarmacia!$A$2:$J$497,6,0)),"Ingresa Direccion de Farmacia",VLOOKUP($B176,NAfiliado_NFarmacia!$A$2:$J$497,6,0))))</f>
        <v/>
      </c>
      <c r="K176" s="49" t="str">
        <f>+IF($B176="","",+IF(OR($F176="Si",$F176=""),IF(ISERROR(VLOOKUP($B176,padron!#REF!,10,0)),+IF(ISERROR(VLOOKUP($B176,NAfiliado_NFarmacia!$A$2:$J$497,5,0)),"Ingresa Localidad de Farmacia",VLOOKUP($B176,NAfiliado_NFarmacia!$A$2:$J$497,7,0)),VLOOKUP($B176,padron!#REF!,11,0)),+IF(ISERROR(VLOOKUP($B176,NAfiliado_NFarmacia!$A$2:$J$497,7,0)),"Ingresa Localidad de Farmacia",VLOOKUP($B176,NAfiliado_NFarmacia!$A$2:$J$497,7,0))))</f>
        <v/>
      </c>
      <c r="L176" s="48" t="str">
        <f>+IF(B176="","",IF(F176="No","84005541",+IFERROR(+VLOOKUP(inicio!B176,padron!$A$2:$H$2,8,0),"84005541")))</f>
        <v/>
      </c>
      <c r="M176" s="48" t="str">
        <f>+IF(B176="","",+IFERROR(+VLOOKUP(B176,padron!A:C,3,0),"no_cargado"))</f>
        <v/>
      </c>
      <c r="N176" s="48" t="str">
        <f>+IF(C176="","",+IFERROR(+VLOOKUP($C176,materiales!$A$2:$D$5000,4,0),"9999"))</f>
        <v/>
      </c>
      <c r="O176" s="48" t="str">
        <f t="shared" si="20"/>
        <v/>
      </c>
      <c r="P176" s="48" t="str">
        <f t="shared" si="21"/>
        <v/>
      </c>
      <c r="Q176" s="48" t="str">
        <f t="shared" si="22"/>
        <v/>
      </c>
      <c r="R176" s="48" t="str">
        <f t="shared" si="23"/>
        <v/>
      </c>
      <c r="S176" s="48" t="str">
        <f t="shared" si="28"/>
        <v/>
      </c>
      <c r="T176" s="48" t="str">
        <f t="shared" ca="1" si="24"/>
        <v/>
      </c>
      <c r="U176" s="48" t="str">
        <f>+IF(M176="","",IFERROR(+VLOOKUP(C176,materiales!$B$2:$E$1000,4,0),"DSZA"))</f>
        <v/>
      </c>
      <c r="V176" s="48" t="str">
        <f t="shared" si="25"/>
        <v/>
      </c>
      <c r="W176" s="48" t="str">
        <f t="shared" si="26"/>
        <v/>
      </c>
      <c r="X176" s="48" t="str">
        <f t="shared" si="27"/>
        <v/>
      </c>
      <c r="Y176" s="49" t="str">
        <f t="shared" si="29"/>
        <v/>
      </c>
      <c r="Z176" s="49" t="str">
        <f>IF(M176="no_cargado",VLOOKUP(B176,NAfiliado_NFarmacia!A:H,8,0),"")</f>
        <v/>
      </c>
      <c r="AA176" s="50"/>
    </row>
    <row r="177" spans="1:27" x14ac:dyDescent="0.55000000000000004">
      <c r="A177" s="34"/>
      <c r="G177" s="47" t="str">
        <f>+IF($B177="","",+IFERROR(+VLOOKUP(B177,padron!$A$2:$E$2,2,0),+IFERROR(VLOOKUP(B177,NAfiliado_NFarmacia!$A:$J,10,0),"Ingresar Nuevo Afiliado")))</f>
        <v/>
      </c>
      <c r="H177" s="48" t="str">
        <f>+IF(B177="","",+IFERROR(+VLOOKUP($C177,materiales!$B$2:$D$101,2,0),"9999"))</f>
        <v/>
      </c>
      <c r="I177" s="49" t="str">
        <f>+IF($B177="","",+IF(OR($F177="Si",$F177=""),IF(ISERROR(VLOOKUP($B177,padron!#REF!,9,0)),+IF(ISERROR(VLOOKUP($B177,NAfiliado_NFarmacia!$A$2:$J$497,5,0)),"Ingresa Farmacia",VLOOKUP($B177,NAfiliado_NFarmacia!$A$2:$J$497,5,0)),VLOOKUP($B177,padron!#REF!,9,0)),+IF(ISERROR(VLOOKUP($B177,NAfiliado_NFarmacia!$A$2:$J$497,5,0)),"Ingresa Farmacia",VLOOKUP($B177,NAfiliado_NFarmacia!$A$2:$J$497,5,0))))</f>
        <v/>
      </c>
      <c r="J177" s="49" t="str">
        <f>+IF($B177="","",+IF(OR($F177="Si",$F177=""),IF(ISERROR(VLOOKUP($B177,padron!#REF!,10,0)),+IF(ISERROR(VLOOKUP($B177,NAfiliado_NFarmacia!$A$2:$J$497,5,0)),"Ingresa Direccion de Farmacia",VLOOKUP($B177,NAfiliado_NFarmacia!$A$2:$J$497,6,0)),VLOOKUP($B177,padron!#REF!,10,0)),+IF(ISERROR(VLOOKUP($B177,NAfiliado_NFarmacia!$A$2:$J$497,6,0)),"Ingresa Direccion de Farmacia",VLOOKUP($B177,NAfiliado_NFarmacia!$A$2:$J$497,6,0))))</f>
        <v/>
      </c>
      <c r="K177" s="49" t="str">
        <f>+IF($B177="","",+IF(OR($F177="Si",$F177=""),IF(ISERROR(VLOOKUP($B177,padron!#REF!,10,0)),+IF(ISERROR(VLOOKUP($B177,NAfiliado_NFarmacia!$A$2:$J$497,5,0)),"Ingresa Localidad de Farmacia",VLOOKUP($B177,NAfiliado_NFarmacia!$A$2:$J$497,7,0)),VLOOKUP($B177,padron!#REF!,11,0)),+IF(ISERROR(VLOOKUP($B177,NAfiliado_NFarmacia!$A$2:$J$497,7,0)),"Ingresa Localidad de Farmacia",VLOOKUP($B177,NAfiliado_NFarmacia!$A$2:$J$497,7,0))))</f>
        <v/>
      </c>
      <c r="L177" s="48" t="str">
        <f>+IF(B177="","",IF(F177="No","84005541",+IFERROR(+VLOOKUP(inicio!B177,padron!$A$2:$H$2,8,0),"84005541")))</f>
        <v/>
      </c>
      <c r="M177" s="48" t="str">
        <f>+IF(B177="","",+IFERROR(+VLOOKUP(B177,padron!A:C,3,0),"no_cargado"))</f>
        <v/>
      </c>
      <c r="N177" s="48" t="str">
        <f>+IF(C177="","",+IFERROR(+VLOOKUP($C177,materiales!$A$2:$D$5000,4,0),"9999"))</f>
        <v/>
      </c>
      <c r="O177" s="48" t="str">
        <f t="shared" si="20"/>
        <v/>
      </c>
      <c r="P177" s="48" t="str">
        <f t="shared" si="21"/>
        <v/>
      </c>
      <c r="Q177" s="48" t="str">
        <f t="shared" si="22"/>
        <v/>
      </c>
      <c r="R177" s="48" t="str">
        <f t="shared" si="23"/>
        <v/>
      </c>
      <c r="S177" s="48" t="str">
        <f t="shared" si="28"/>
        <v/>
      </c>
      <c r="T177" s="48" t="str">
        <f t="shared" ca="1" si="24"/>
        <v/>
      </c>
      <c r="U177" s="48" t="str">
        <f>+IF(M177="","",IFERROR(+VLOOKUP(C177,materiales!$B$2:$E$1000,4,0),"DSZA"))</f>
        <v/>
      </c>
      <c r="V177" s="48" t="str">
        <f t="shared" si="25"/>
        <v/>
      </c>
      <c r="W177" s="48" t="str">
        <f t="shared" si="26"/>
        <v/>
      </c>
      <c r="X177" s="48" t="str">
        <f t="shared" si="27"/>
        <v/>
      </c>
      <c r="Y177" s="49" t="str">
        <f t="shared" si="29"/>
        <v/>
      </c>
      <c r="Z177" s="49" t="str">
        <f>IF(M177="no_cargado",VLOOKUP(B177,NAfiliado_NFarmacia!A:H,8,0),"")</f>
        <v/>
      </c>
      <c r="AA177" s="50"/>
    </row>
    <row r="178" spans="1:27" x14ac:dyDescent="0.55000000000000004">
      <c r="A178" s="34"/>
      <c r="G178" s="47" t="str">
        <f>+IF($B178="","",+IFERROR(+VLOOKUP(B178,padron!$A$2:$E$2,2,0),+IFERROR(VLOOKUP(B178,NAfiliado_NFarmacia!$A:$J,10,0),"Ingresar Nuevo Afiliado")))</f>
        <v/>
      </c>
      <c r="H178" s="48" t="str">
        <f>+IF(B178="","",+IFERROR(+VLOOKUP($C178,materiales!$B$2:$D$101,2,0),"9999"))</f>
        <v/>
      </c>
      <c r="I178" s="49" t="str">
        <f>+IF($B178="","",+IF(OR($F178="Si",$F178=""),IF(ISERROR(VLOOKUP($B178,padron!#REF!,9,0)),+IF(ISERROR(VLOOKUP($B178,NAfiliado_NFarmacia!$A$2:$J$497,5,0)),"Ingresa Farmacia",VLOOKUP($B178,NAfiliado_NFarmacia!$A$2:$J$497,5,0)),VLOOKUP($B178,padron!#REF!,9,0)),+IF(ISERROR(VLOOKUP($B178,NAfiliado_NFarmacia!$A$2:$J$497,5,0)),"Ingresa Farmacia",VLOOKUP($B178,NAfiliado_NFarmacia!$A$2:$J$497,5,0))))</f>
        <v/>
      </c>
      <c r="J178" s="49" t="str">
        <f>+IF($B178="","",+IF(OR($F178="Si",$F178=""),IF(ISERROR(VLOOKUP($B178,padron!#REF!,10,0)),+IF(ISERROR(VLOOKUP($B178,NAfiliado_NFarmacia!$A$2:$J$497,5,0)),"Ingresa Direccion de Farmacia",VLOOKUP($B178,NAfiliado_NFarmacia!$A$2:$J$497,6,0)),VLOOKUP($B178,padron!#REF!,10,0)),+IF(ISERROR(VLOOKUP($B178,NAfiliado_NFarmacia!$A$2:$J$497,6,0)),"Ingresa Direccion de Farmacia",VLOOKUP($B178,NAfiliado_NFarmacia!$A$2:$J$497,6,0))))</f>
        <v/>
      </c>
      <c r="K178" s="49" t="str">
        <f>+IF($B178="","",+IF(OR($F178="Si",$F178=""),IF(ISERROR(VLOOKUP($B178,padron!#REF!,10,0)),+IF(ISERROR(VLOOKUP($B178,NAfiliado_NFarmacia!$A$2:$J$497,5,0)),"Ingresa Localidad de Farmacia",VLOOKUP($B178,NAfiliado_NFarmacia!$A$2:$J$497,7,0)),VLOOKUP($B178,padron!#REF!,11,0)),+IF(ISERROR(VLOOKUP($B178,NAfiliado_NFarmacia!$A$2:$J$497,7,0)),"Ingresa Localidad de Farmacia",VLOOKUP($B178,NAfiliado_NFarmacia!$A$2:$J$497,7,0))))</f>
        <v/>
      </c>
      <c r="L178" s="48" t="str">
        <f>+IF(B178="","",IF(F178="No","84005541",+IFERROR(+VLOOKUP(inicio!B178,padron!$A$2:$H$2,8,0),"84005541")))</f>
        <v/>
      </c>
      <c r="M178" s="48" t="str">
        <f>+IF(B178="","",+IFERROR(+VLOOKUP(B178,padron!A:C,3,0),"no_cargado"))</f>
        <v/>
      </c>
      <c r="N178" s="48" t="str">
        <f>+IF(C178="","",+IFERROR(+VLOOKUP($C178,materiales!$A$2:$D$5000,4,0),"9999"))</f>
        <v/>
      </c>
      <c r="O178" s="48" t="str">
        <f t="shared" si="20"/>
        <v/>
      </c>
      <c r="P178" s="48" t="str">
        <f t="shared" si="21"/>
        <v/>
      </c>
      <c r="Q178" s="48" t="str">
        <f t="shared" si="22"/>
        <v/>
      </c>
      <c r="R178" s="48" t="str">
        <f t="shared" si="23"/>
        <v/>
      </c>
      <c r="S178" s="48" t="str">
        <f t="shared" si="28"/>
        <v/>
      </c>
      <c r="T178" s="48" t="str">
        <f t="shared" ca="1" si="24"/>
        <v/>
      </c>
      <c r="U178" s="48" t="str">
        <f>+IF(M178="","",IFERROR(+VLOOKUP(C178,materiales!$B$2:$E$1000,4,0),"DSZA"))</f>
        <v/>
      </c>
      <c r="V178" s="48" t="str">
        <f t="shared" si="25"/>
        <v/>
      </c>
      <c r="W178" s="48" t="str">
        <f t="shared" si="26"/>
        <v/>
      </c>
      <c r="X178" s="48" t="str">
        <f t="shared" si="27"/>
        <v/>
      </c>
      <c r="Y178" s="49" t="str">
        <f t="shared" si="29"/>
        <v/>
      </c>
      <c r="Z178" s="49" t="str">
        <f>IF(M178="no_cargado",VLOOKUP(B178,NAfiliado_NFarmacia!A:H,8,0),"")</f>
        <v/>
      </c>
      <c r="AA178" s="50"/>
    </row>
    <row r="179" spans="1:27" x14ac:dyDescent="0.55000000000000004">
      <c r="A179" s="34"/>
      <c r="G179" s="47" t="str">
        <f>+IF($B179="","",+IFERROR(+VLOOKUP(B179,padron!$A$2:$E$2,2,0),+IFERROR(VLOOKUP(B179,NAfiliado_NFarmacia!$A:$J,10,0),"Ingresar Nuevo Afiliado")))</f>
        <v/>
      </c>
      <c r="H179" s="48" t="str">
        <f>+IF(B179="","",+IFERROR(+VLOOKUP($C179,materiales!$B$2:$D$101,2,0),"9999"))</f>
        <v/>
      </c>
      <c r="I179" s="49" t="str">
        <f>+IF($B179="","",+IF(OR($F179="Si",$F179=""),IF(ISERROR(VLOOKUP($B179,padron!#REF!,9,0)),+IF(ISERROR(VLOOKUP($B179,NAfiliado_NFarmacia!$A$2:$J$497,5,0)),"Ingresa Farmacia",VLOOKUP($B179,NAfiliado_NFarmacia!$A$2:$J$497,5,0)),VLOOKUP($B179,padron!#REF!,9,0)),+IF(ISERROR(VLOOKUP($B179,NAfiliado_NFarmacia!$A$2:$J$497,5,0)),"Ingresa Farmacia",VLOOKUP($B179,NAfiliado_NFarmacia!$A$2:$J$497,5,0))))</f>
        <v/>
      </c>
      <c r="J179" s="49" t="str">
        <f>+IF($B179="","",+IF(OR($F179="Si",$F179=""),IF(ISERROR(VLOOKUP($B179,padron!#REF!,10,0)),+IF(ISERROR(VLOOKUP($B179,NAfiliado_NFarmacia!$A$2:$J$497,5,0)),"Ingresa Direccion de Farmacia",VLOOKUP($B179,NAfiliado_NFarmacia!$A$2:$J$497,6,0)),VLOOKUP($B179,padron!#REF!,10,0)),+IF(ISERROR(VLOOKUP($B179,NAfiliado_NFarmacia!$A$2:$J$497,6,0)),"Ingresa Direccion de Farmacia",VLOOKUP($B179,NAfiliado_NFarmacia!$A$2:$J$497,6,0))))</f>
        <v/>
      </c>
      <c r="K179" s="49" t="str">
        <f>+IF($B179="","",+IF(OR($F179="Si",$F179=""),IF(ISERROR(VLOOKUP($B179,padron!#REF!,10,0)),+IF(ISERROR(VLOOKUP($B179,NAfiliado_NFarmacia!$A$2:$J$497,5,0)),"Ingresa Localidad de Farmacia",VLOOKUP($B179,NAfiliado_NFarmacia!$A$2:$J$497,7,0)),VLOOKUP($B179,padron!#REF!,11,0)),+IF(ISERROR(VLOOKUP($B179,NAfiliado_NFarmacia!$A$2:$J$497,7,0)),"Ingresa Localidad de Farmacia",VLOOKUP($B179,NAfiliado_NFarmacia!$A$2:$J$497,7,0))))</f>
        <v/>
      </c>
      <c r="L179" s="48" t="str">
        <f>+IF(B179="","",IF(F179="No","84005541",+IFERROR(+VLOOKUP(inicio!B179,padron!$A$2:$H$2,8,0),"84005541")))</f>
        <v/>
      </c>
      <c r="M179" s="48" t="str">
        <f>+IF(B179="","",+IFERROR(+VLOOKUP(B179,padron!A:C,3,0),"no_cargado"))</f>
        <v/>
      </c>
      <c r="N179" s="48" t="str">
        <f>+IF(C179="","",+IFERROR(+VLOOKUP($C179,materiales!$A$2:$D$5000,4,0),"9999"))</f>
        <v/>
      </c>
      <c r="O179" s="48" t="str">
        <f t="shared" si="20"/>
        <v/>
      </c>
      <c r="P179" s="48" t="str">
        <f t="shared" si="21"/>
        <v/>
      </c>
      <c r="Q179" s="48" t="str">
        <f t="shared" si="22"/>
        <v/>
      </c>
      <c r="R179" s="48" t="str">
        <f t="shared" si="23"/>
        <v/>
      </c>
      <c r="S179" s="48" t="str">
        <f t="shared" si="28"/>
        <v/>
      </c>
      <c r="T179" s="48" t="str">
        <f t="shared" ca="1" si="24"/>
        <v/>
      </c>
      <c r="U179" s="48" t="str">
        <f>+IF(M179="","",IFERROR(+VLOOKUP(C179,materiales!$B$2:$E$1000,4,0),"DSZA"))</f>
        <v/>
      </c>
      <c r="V179" s="48" t="str">
        <f t="shared" si="25"/>
        <v/>
      </c>
      <c r="W179" s="48" t="str">
        <f t="shared" si="26"/>
        <v/>
      </c>
      <c r="X179" s="48" t="str">
        <f t="shared" si="27"/>
        <v/>
      </c>
      <c r="Y179" s="49" t="str">
        <f t="shared" si="29"/>
        <v/>
      </c>
      <c r="Z179" s="49" t="str">
        <f>IF(M179="no_cargado",VLOOKUP(B179,NAfiliado_NFarmacia!A:H,8,0),"")</f>
        <v/>
      </c>
      <c r="AA179" s="50"/>
    </row>
    <row r="180" spans="1:27" x14ac:dyDescent="0.55000000000000004">
      <c r="A180" s="34"/>
      <c r="G180" s="47" t="str">
        <f>+IF($B180="","",+IFERROR(+VLOOKUP(B180,padron!$A$2:$E$2,2,0),+IFERROR(VLOOKUP(B180,NAfiliado_NFarmacia!$A:$J,10,0),"Ingresar Nuevo Afiliado")))</f>
        <v/>
      </c>
      <c r="H180" s="48" t="str">
        <f>+IF(B180="","",+IFERROR(+VLOOKUP($C180,materiales!$B$2:$D$101,2,0),"9999"))</f>
        <v/>
      </c>
      <c r="I180" s="49" t="str">
        <f>+IF($B180="","",+IF(OR($F180="Si",$F180=""),IF(ISERROR(VLOOKUP($B180,padron!#REF!,9,0)),+IF(ISERROR(VLOOKUP($B180,NAfiliado_NFarmacia!$A$2:$J$497,5,0)),"Ingresa Farmacia",VLOOKUP($B180,NAfiliado_NFarmacia!$A$2:$J$497,5,0)),VLOOKUP($B180,padron!#REF!,9,0)),+IF(ISERROR(VLOOKUP($B180,NAfiliado_NFarmacia!$A$2:$J$497,5,0)),"Ingresa Farmacia",VLOOKUP($B180,NAfiliado_NFarmacia!$A$2:$J$497,5,0))))</f>
        <v/>
      </c>
      <c r="J180" s="49" t="str">
        <f>+IF($B180="","",+IF(OR($F180="Si",$F180=""),IF(ISERROR(VLOOKUP($B180,padron!#REF!,10,0)),+IF(ISERROR(VLOOKUP($B180,NAfiliado_NFarmacia!$A$2:$J$497,5,0)),"Ingresa Direccion de Farmacia",VLOOKUP($B180,NAfiliado_NFarmacia!$A$2:$J$497,6,0)),VLOOKUP($B180,padron!#REF!,10,0)),+IF(ISERROR(VLOOKUP($B180,NAfiliado_NFarmacia!$A$2:$J$497,6,0)),"Ingresa Direccion de Farmacia",VLOOKUP($B180,NAfiliado_NFarmacia!$A$2:$J$497,6,0))))</f>
        <v/>
      </c>
      <c r="K180" s="49" t="str">
        <f>+IF($B180="","",+IF(OR($F180="Si",$F180=""),IF(ISERROR(VLOOKUP($B180,padron!#REF!,10,0)),+IF(ISERROR(VLOOKUP($B180,NAfiliado_NFarmacia!$A$2:$J$497,5,0)),"Ingresa Localidad de Farmacia",VLOOKUP($B180,NAfiliado_NFarmacia!$A$2:$J$497,7,0)),VLOOKUP($B180,padron!#REF!,11,0)),+IF(ISERROR(VLOOKUP($B180,NAfiliado_NFarmacia!$A$2:$J$497,7,0)),"Ingresa Localidad de Farmacia",VLOOKUP($B180,NAfiliado_NFarmacia!$A$2:$J$497,7,0))))</f>
        <v/>
      </c>
      <c r="L180" s="48" t="str">
        <f>+IF(B180="","",IF(F180="No","84005541",+IFERROR(+VLOOKUP(inicio!B180,padron!$A$2:$H$2,8,0),"84005541")))</f>
        <v/>
      </c>
      <c r="M180" s="48" t="str">
        <f>+IF(B180="","",+IFERROR(+VLOOKUP(B180,padron!A:C,3,0),"no_cargado"))</f>
        <v/>
      </c>
      <c r="N180" s="48" t="str">
        <f>+IF(C180="","",+IFERROR(+VLOOKUP($C180,materiales!$A$2:$D$5000,4,0),"9999"))</f>
        <v/>
      </c>
      <c r="O180" s="48" t="str">
        <f t="shared" si="20"/>
        <v/>
      </c>
      <c r="P180" s="48" t="str">
        <f t="shared" si="21"/>
        <v/>
      </c>
      <c r="Q180" s="48" t="str">
        <f t="shared" si="22"/>
        <v/>
      </c>
      <c r="R180" s="48" t="str">
        <f t="shared" si="23"/>
        <v/>
      </c>
      <c r="S180" s="48" t="str">
        <f t="shared" si="28"/>
        <v/>
      </c>
      <c r="T180" s="48" t="str">
        <f t="shared" ca="1" si="24"/>
        <v/>
      </c>
      <c r="U180" s="48" t="str">
        <f>+IF(M180="","",IFERROR(+VLOOKUP(C180,materiales!$B$2:$E$1000,4,0),"DSZA"))</f>
        <v/>
      </c>
      <c r="V180" s="48" t="str">
        <f t="shared" si="25"/>
        <v/>
      </c>
      <c r="W180" s="48" t="str">
        <f t="shared" si="26"/>
        <v/>
      </c>
      <c r="X180" s="48" t="str">
        <f t="shared" si="27"/>
        <v/>
      </c>
      <c r="Y180" s="49" t="str">
        <f t="shared" si="29"/>
        <v/>
      </c>
      <c r="Z180" s="49" t="str">
        <f>IF(M180="no_cargado",VLOOKUP(B180,NAfiliado_NFarmacia!A:H,8,0),"")</f>
        <v/>
      </c>
      <c r="AA180" s="50"/>
    </row>
    <row r="181" spans="1:27" x14ac:dyDescent="0.55000000000000004">
      <c r="A181" s="34"/>
      <c r="G181" s="47" t="str">
        <f>+IF($B181="","",+IFERROR(+VLOOKUP(B181,padron!$A$2:$E$2,2,0),+IFERROR(VLOOKUP(B181,NAfiliado_NFarmacia!$A:$J,10,0),"Ingresar Nuevo Afiliado")))</f>
        <v/>
      </c>
      <c r="H181" s="48" t="str">
        <f>+IF(B181="","",+IFERROR(+VLOOKUP($C181,materiales!$B$2:$D$101,2,0),"9999"))</f>
        <v/>
      </c>
      <c r="I181" s="49" t="str">
        <f>+IF($B181="","",+IF(OR($F181="Si",$F181=""),IF(ISERROR(VLOOKUP($B181,padron!#REF!,9,0)),+IF(ISERROR(VLOOKUP($B181,NAfiliado_NFarmacia!$A$2:$J$497,5,0)),"Ingresa Farmacia",VLOOKUP($B181,NAfiliado_NFarmacia!$A$2:$J$497,5,0)),VLOOKUP($B181,padron!#REF!,9,0)),+IF(ISERROR(VLOOKUP($B181,NAfiliado_NFarmacia!$A$2:$J$497,5,0)),"Ingresa Farmacia",VLOOKUP($B181,NAfiliado_NFarmacia!$A$2:$J$497,5,0))))</f>
        <v/>
      </c>
      <c r="J181" s="49" t="str">
        <f>+IF($B181="","",+IF(OR($F181="Si",$F181=""),IF(ISERROR(VLOOKUP($B181,padron!#REF!,10,0)),+IF(ISERROR(VLOOKUP($B181,NAfiliado_NFarmacia!$A$2:$J$497,5,0)),"Ingresa Direccion de Farmacia",VLOOKUP($B181,NAfiliado_NFarmacia!$A$2:$J$497,6,0)),VLOOKUP($B181,padron!#REF!,10,0)),+IF(ISERROR(VLOOKUP($B181,NAfiliado_NFarmacia!$A$2:$J$497,6,0)),"Ingresa Direccion de Farmacia",VLOOKUP($B181,NAfiliado_NFarmacia!$A$2:$J$497,6,0))))</f>
        <v/>
      </c>
      <c r="K181" s="49" t="str">
        <f>+IF($B181="","",+IF(OR($F181="Si",$F181=""),IF(ISERROR(VLOOKUP($B181,padron!#REF!,10,0)),+IF(ISERROR(VLOOKUP($B181,NAfiliado_NFarmacia!$A$2:$J$497,5,0)),"Ingresa Localidad de Farmacia",VLOOKUP($B181,NAfiliado_NFarmacia!$A$2:$J$497,7,0)),VLOOKUP($B181,padron!#REF!,11,0)),+IF(ISERROR(VLOOKUP($B181,NAfiliado_NFarmacia!$A$2:$J$497,7,0)),"Ingresa Localidad de Farmacia",VLOOKUP($B181,NAfiliado_NFarmacia!$A$2:$J$497,7,0))))</f>
        <v/>
      </c>
      <c r="L181" s="48" t="str">
        <f>+IF(B181="","",IF(F181="No","84005541",+IFERROR(+VLOOKUP(inicio!B181,padron!$A$2:$H$2,8,0),"84005541")))</f>
        <v/>
      </c>
      <c r="M181" s="48" t="str">
        <f>+IF(B181="","",+IFERROR(+VLOOKUP(B181,padron!A:C,3,0),"no_cargado"))</f>
        <v/>
      </c>
      <c r="N181" s="48" t="str">
        <f>+IF(C181="","",+IFERROR(+VLOOKUP($C181,materiales!$A$2:$D$5000,4,0),"9999"))</f>
        <v/>
      </c>
      <c r="O181" s="48" t="str">
        <f t="shared" si="20"/>
        <v/>
      </c>
      <c r="P181" s="48" t="str">
        <f t="shared" si="21"/>
        <v/>
      </c>
      <c r="Q181" s="48" t="str">
        <f t="shared" si="22"/>
        <v/>
      </c>
      <c r="R181" s="48" t="str">
        <f t="shared" si="23"/>
        <v/>
      </c>
      <c r="S181" s="48" t="str">
        <f t="shared" si="28"/>
        <v/>
      </c>
      <c r="T181" s="48" t="str">
        <f t="shared" ca="1" si="24"/>
        <v/>
      </c>
      <c r="U181" s="48" t="str">
        <f>+IF(M181="","",IFERROR(+VLOOKUP(C181,materiales!$B$2:$E$1000,4,0),"DSZA"))</f>
        <v/>
      </c>
      <c r="V181" s="48" t="str">
        <f t="shared" si="25"/>
        <v/>
      </c>
      <c r="W181" s="48" t="str">
        <f t="shared" si="26"/>
        <v/>
      </c>
      <c r="X181" s="48" t="str">
        <f t="shared" si="27"/>
        <v/>
      </c>
      <c r="Y181" s="49" t="str">
        <f t="shared" si="29"/>
        <v/>
      </c>
      <c r="Z181" s="49" t="str">
        <f>IF(M181="no_cargado",VLOOKUP(B181,NAfiliado_NFarmacia!A:H,8,0),"")</f>
        <v/>
      </c>
      <c r="AA181" s="50"/>
    </row>
    <row r="182" spans="1:27" x14ac:dyDescent="0.55000000000000004">
      <c r="A182" s="34"/>
      <c r="G182" s="47" t="str">
        <f>+IF($B182="","",+IFERROR(+VLOOKUP(B182,padron!$A$2:$E$2,2,0),+IFERROR(VLOOKUP(B182,NAfiliado_NFarmacia!$A:$J,10,0),"Ingresar Nuevo Afiliado")))</f>
        <v/>
      </c>
      <c r="H182" s="48" t="str">
        <f>+IF(B182="","",+IFERROR(+VLOOKUP($C182,materiales!$B$2:$D$101,2,0),"9999"))</f>
        <v/>
      </c>
      <c r="I182" s="49" t="str">
        <f>+IF($B182="","",+IF(OR($F182="Si",$F182=""),IF(ISERROR(VLOOKUP($B182,padron!#REF!,9,0)),+IF(ISERROR(VLOOKUP($B182,NAfiliado_NFarmacia!$A$2:$J$497,5,0)),"Ingresa Farmacia",VLOOKUP($B182,NAfiliado_NFarmacia!$A$2:$J$497,5,0)),VLOOKUP($B182,padron!#REF!,9,0)),+IF(ISERROR(VLOOKUP($B182,NAfiliado_NFarmacia!$A$2:$J$497,5,0)),"Ingresa Farmacia",VLOOKUP($B182,NAfiliado_NFarmacia!$A$2:$J$497,5,0))))</f>
        <v/>
      </c>
      <c r="J182" s="49" t="str">
        <f>+IF($B182="","",+IF(OR($F182="Si",$F182=""),IF(ISERROR(VLOOKUP($B182,padron!#REF!,10,0)),+IF(ISERROR(VLOOKUP($B182,NAfiliado_NFarmacia!$A$2:$J$497,5,0)),"Ingresa Direccion de Farmacia",VLOOKUP($B182,NAfiliado_NFarmacia!$A$2:$J$497,6,0)),VLOOKUP($B182,padron!#REF!,10,0)),+IF(ISERROR(VLOOKUP($B182,NAfiliado_NFarmacia!$A$2:$J$497,6,0)),"Ingresa Direccion de Farmacia",VLOOKUP($B182,NAfiliado_NFarmacia!$A$2:$J$497,6,0))))</f>
        <v/>
      </c>
      <c r="K182" s="49" t="str">
        <f>+IF($B182="","",+IF(OR($F182="Si",$F182=""),IF(ISERROR(VLOOKUP($B182,padron!#REF!,10,0)),+IF(ISERROR(VLOOKUP($B182,NAfiliado_NFarmacia!$A$2:$J$497,5,0)),"Ingresa Localidad de Farmacia",VLOOKUP($B182,NAfiliado_NFarmacia!$A$2:$J$497,7,0)),VLOOKUP($B182,padron!#REF!,11,0)),+IF(ISERROR(VLOOKUP($B182,NAfiliado_NFarmacia!$A$2:$J$497,7,0)),"Ingresa Localidad de Farmacia",VLOOKUP($B182,NAfiliado_NFarmacia!$A$2:$J$497,7,0))))</f>
        <v/>
      </c>
      <c r="L182" s="48" t="str">
        <f>+IF(B182="","",IF(F182="No","84005541",+IFERROR(+VLOOKUP(inicio!B182,padron!$A$2:$H$2,8,0),"84005541")))</f>
        <v/>
      </c>
      <c r="M182" s="48" t="str">
        <f>+IF(B182="","",+IFERROR(+VLOOKUP(B182,padron!A:C,3,0),"no_cargado"))</f>
        <v/>
      </c>
      <c r="N182" s="48" t="str">
        <f>+IF(C182="","",+IFERROR(+VLOOKUP($C182,materiales!$A$2:$D$5000,4,0),"9999"))</f>
        <v/>
      </c>
      <c r="O182" s="48" t="str">
        <f t="shared" si="20"/>
        <v/>
      </c>
      <c r="P182" s="48" t="str">
        <f t="shared" si="21"/>
        <v/>
      </c>
      <c r="Q182" s="48" t="str">
        <f t="shared" si="22"/>
        <v/>
      </c>
      <c r="R182" s="48" t="str">
        <f t="shared" si="23"/>
        <v/>
      </c>
      <c r="S182" s="48" t="str">
        <f t="shared" si="28"/>
        <v/>
      </c>
      <c r="T182" s="48" t="str">
        <f t="shared" ca="1" si="24"/>
        <v/>
      </c>
      <c r="U182" s="48" t="str">
        <f>+IF(M182="","",IFERROR(+VLOOKUP(C182,materiales!$B$2:$E$1000,4,0),"DSZA"))</f>
        <v/>
      </c>
      <c r="V182" s="48" t="str">
        <f t="shared" si="25"/>
        <v/>
      </c>
      <c r="W182" s="48" t="str">
        <f t="shared" si="26"/>
        <v/>
      </c>
      <c r="X182" s="48" t="str">
        <f t="shared" si="27"/>
        <v/>
      </c>
      <c r="Y182" s="49" t="str">
        <f t="shared" si="29"/>
        <v/>
      </c>
      <c r="Z182" s="49" t="str">
        <f>IF(M182="no_cargado",VLOOKUP(B182,NAfiliado_NFarmacia!A:H,8,0),"")</f>
        <v/>
      </c>
      <c r="AA182" s="50"/>
    </row>
    <row r="183" spans="1:27" x14ac:dyDescent="0.55000000000000004">
      <c r="A183" s="34"/>
      <c r="G183" s="47" t="str">
        <f>+IF($B183="","",+IFERROR(+VLOOKUP(B183,padron!$A$2:$E$2,2,0),+IFERROR(VLOOKUP(B183,NAfiliado_NFarmacia!$A:$J,10,0),"Ingresar Nuevo Afiliado")))</f>
        <v/>
      </c>
      <c r="H183" s="48" t="str">
        <f>+IF(B183="","",+IFERROR(+VLOOKUP($C183,materiales!$B$2:$D$101,2,0),"9999"))</f>
        <v/>
      </c>
      <c r="I183" s="49" t="str">
        <f>+IF($B183="","",+IF(OR($F183="Si",$F183=""),IF(ISERROR(VLOOKUP($B183,padron!#REF!,9,0)),+IF(ISERROR(VLOOKUP($B183,NAfiliado_NFarmacia!$A$2:$J$497,5,0)),"Ingresa Farmacia",VLOOKUP($B183,NAfiliado_NFarmacia!$A$2:$J$497,5,0)),VLOOKUP($B183,padron!#REF!,9,0)),+IF(ISERROR(VLOOKUP($B183,NAfiliado_NFarmacia!$A$2:$J$497,5,0)),"Ingresa Farmacia",VLOOKUP($B183,NAfiliado_NFarmacia!$A$2:$J$497,5,0))))</f>
        <v/>
      </c>
      <c r="J183" s="49" t="str">
        <f>+IF($B183="","",+IF(OR($F183="Si",$F183=""),IF(ISERROR(VLOOKUP($B183,padron!#REF!,10,0)),+IF(ISERROR(VLOOKUP($B183,NAfiliado_NFarmacia!$A$2:$J$497,5,0)),"Ingresa Direccion de Farmacia",VLOOKUP($B183,NAfiliado_NFarmacia!$A$2:$J$497,6,0)),VLOOKUP($B183,padron!#REF!,10,0)),+IF(ISERROR(VLOOKUP($B183,NAfiliado_NFarmacia!$A$2:$J$497,6,0)),"Ingresa Direccion de Farmacia",VLOOKUP($B183,NAfiliado_NFarmacia!$A$2:$J$497,6,0))))</f>
        <v/>
      </c>
      <c r="K183" s="49" t="str">
        <f>+IF($B183="","",+IF(OR($F183="Si",$F183=""),IF(ISERROR(VLOOKUP($B183,padron!#REF!,10,0)),+IF(ISERROR(VLOOKUP($B183,NAfiliado_NFarmacia!$A$2:$J$497,5,0)),"Ingresa Localidad de Farmacia",VLOOKUP($B183,NAfiliado_NFarmacia!$A$2:$J$497,7,0)),VLOOKUP($B183,padron!#REF!,11,0)),+IF(ISERROR(VLOOKUP($B183,NAfiliado_NFarmacia!$A$2:$J$497,7,0)),"Ingresa Localidad de Farmacia",VLOOKUP($B183,NAfiliado_NFarmacia!$A$2:$J$497,7,0))))</f>
        <v/>
      </c>
      <c r="L183" s="48" t="str">
        <f>+IF(B183="","",IF(F183="No","84005541",+IFERROR(+VLOOKUP(inicio!B183,padron!$A$2:$H$2,8,0),"84005541")))</f>
        <v/>
      </c>
      <c r="M183" s="48" t="str">
        <f>+IF(B183="","",+IFERROR(+VLOOKUP(B183,padron!A:C,3,0),"no_cargado"))</f>
        <v/>
      </c>
      <c r="N183" s="48" t="str">
        <f>+IF(C183="","",+IFERROR(+VLOOKUP($C183,materiales!$A$2:$D$5000,4,0),"9999"))</f>
        <v/>
      </c>
      <c r="O183" s="48" t="str">
        <f t="shared" si="20"/>
        <v/>
      </c>
      <c r="P183" s="48" t="str">
        <f t="shared" si="21"/>
        <v/>
      </c>
      <c r="Q183" s="48" t="str">
        <f t="shared" si="22"/>
        <v/>
      </c>
      <c r="R183" s="48" t="str">
        <f t="shared" si="23"/>
        <v/>
      </c>
      <c r="S183" s="48" t="str">
        <f t="shared" si="28"/>
        <v/>
      </c>
      <c r="T183" s="48" t="str">
        <f t="shared" ca="1" si="24"/>
        <v/>
      </c>
      <c r="U183" s="48" t="str">
        <f>+IF(M183="","",IFERROR(+VLOOKUP(C183,materiales!$B$2:$E$1000,4,0),"DSZA"))</f>
        <v/>
      </c>
      <c r="V183" s="48" t="str">
        <f t="shared" si="25"/>
        <v/>
      </c>
      <c r="W183" s="48" t="str">
        <f t="shared" si="26"/>
        <v/>
      </c>
      <c r="X183" s="48" t="str">
        <f t="shared" si="27"/>
        <v/>
      </c>
      <c r="Y183" s="49" t="str">
        <f t="shared" si="29"/>
        <v/>
      </c>
      <c r="Z183" s="49" t="str">
        <f>IF(M183="no_cargado",VLOOKUP(B183,NAfiliado_NFarmacia!A:H,8,0),"")</f>
        <v/>
      </c>
      <c r="AA183" s="50"/>
    </row>
    <row r="184" spans="1:27" x14ac:dyDescent="0.55000000000000004">
      <c r="A184" s="34"/>
      <c r="G184" s="47" t="str">
        <f>+IF($B184="","",+IFERROR(+VLOOKUP(B184,padron!$A$2:$E$2,2,0),+IFERROR(VLOOKUP(B184,NAfiliado_NFarmacia!$A:$J,10,0),"Ingresar Nuevo Afiliado")))</f>
        <v/>
      </c>
      <c r="H184" s="48" t="str">
        <f>+IF(B184="","",+IFERROR(+VLOOKUP($C184,materiales!$B$2:$D$101,2,0),"9999"))</f>
        <v/>
      </c>
      <c r="I184" s="49" t="str">
        <f>+IF($B184="","",+IF(OR($F184="Si",$F184=""),IF(ISERROR(VLOOKUP($B184,padron!#REF!,9,0)),+IF(ISERROR(VLOOKUP($B184,NAfiliado_NFarmacia!$A$2:$J$497,5,0)),"Ingresa Farmacia",VLOOKUP($B184,NAfiliado_NFarmacia!$A$2:$J$497,5,0)),VLOOKUP($B184,padron!#REF!,9,0)),+IF(ISERROR(VLOOKUP($B184,NAfiliado_NFarmacia!$A$2:$J$497,5,0)),"Ingresa Farmacia",VLOOKUP($B184,NAfiliado_NFarmacia!$A$2:$J$497,5,0))))</f>
        <v/>
      </c>
      <c r="J184" s="49" t="str">
        <f>+IF($B184="","",+IF(OR($F184="Si",$F184=""),IF(ISERROR(VLOOKUP($B184,padron!#REF!,10,0)),+IF(ISERROR(VLOOKUP($B184,NAfiliado_NFarmacia!$A$2:$J$497,5,0)),"Ingresa Direccion de Farmacia",VLOOKUP($B184,NAfiliado_NFarmacia!$A$2:$J$497,6,0)),VLOOKUP($B184,padron!#REF!,10,0)),+IF(ISERROR(VLOOKUP($B184,NAfiliado_NFarmacia!$A$2:$J$497,6,0)),"Ingresa Direccion de Farmacia",VLOOKUP($B184,NAfiliado_NFarmacia!$A$2:$J$497,6,0))))</f>
        <v/>
      </c>
      <c r="K184" s="49" t="str">
        <f>+IF($B184="","",+IF(OR($F184="Si",$F184=""),IF(ISERROR(VLOOKUP($B184,padron!#REF!,10,0)),+IF(ISERROR(VLOOKUP($B184,NAfiliado_NFarmacia!$A$2:$J$497,5,0)),"Ingresa Localidad de Farmacia",VLOOKUP($B184,NAfiliado_NFarmacia!$A$2:$J$497,7,0)),VLOOKUP($B184,padron!#REF!,11,0)),+IF(ISERROR(VLOOKUP($B184,NAfiliado_NFarmacia!$A$2:$J$497,7,0)),"Ingresa Localidad de Farmacia",VLOOKUP($B184,NAfiliado_NFarmacia!$A$2:$J$497,7,0))))</f>
        <v/>
      </c>
      <c r="L184" s="48" t="str">
        <f>+IF(B184="","",IF(F184="No","84005541",+IFERROR(+VLOOKUP(inicio!B184,padron!$A$2:$H$2,8,0),"84005541")))</f>
        <v/>
      </c>
      <c r="M184" s="48" t="str">
        <f>+IF(B184="","",+IFERROR(+VLOOKUP(B184,padron!A:C,3,0),"no_cargado"))</f>
        <v/>
      </c>
      <c r="N184" s="48" t="str">
        <f>+IF(C184="","",+IFERROR(+VLOOKUP($C184,materiales!$A$2:$D$5000,4,0),"9999"))</f>
        <v/>
      </c>
      <c r="O184" s="48" t="str">
        <f t="shared" si="20"/>
        <v/>
      </c>
      <c r="P184" s="48" t="str">
        <f t="shared" si="21"/>
        <v/>
      </c>
      <c r="Q184" s="48" t="str">
        <f t="shared" si="22"/>
        <v/>
      </c>
      <c r="R184" s="48" t="str">
        <f t="shared" si="23"/>
        <v/>
      </c>
      <c r="S184" s="48" t="str">
        <f t="shared" si="28"/>
        <v/>
      </c>
      <c r="T184" s="48" t="str">
        <f t="shared" ca="1" si="24"/>
        <v/>
      </c>
      <c r="U184" s="48" t="str">
        <f>+IF(M184="","",IFERROR(+VLOOKUP(C184,materiales!$B$2:$E$1000,4,0),"DSZA"))</f>
        <v/>
      </c>
      <c r="V184" s="48" t="str">
        <f t="shared" si="25"/>
        <v/>
      </c>
      <c r="W184" s="48" t="str">
        <f t="shared" si="26"/>
        <v/>
      </c>
      <c r="X184" s="48" t="str">
        <f t="shared" si="27"/>
        <v/>
      </c>
      <c r="Y184" s="49" t="str">
        <f t="shared" si="29"/>
        <v/>
      </c>
      <c r="Z184" s="49" t="str">
        <f>IF(M184="no_cargado",VLOOKUP(B184,NAfiliado_NFarmacia!A:H,8,0),"")</f>
        <v/>
      </c>
      <c r="AA184" s="50"/>
    </row>
    <row r="185" spans="1:27" x14ac:dyDescent="0.55000000000000004">
      <c r="A185" s="34"/>
      <c r="G185" s="47" t="str">
        <f>+IF($B185="","",+IFERROR(+VLOOKUP(B185,padron!$A$2:$E$2,2,0),+IFERROR(VLOOKUP(B185,NAfiliado_NFarmacia!$A:$J,10,0),"Ingresar Nuevo Afiliado")))</f>
        <v/>
      </c>
      <c r="H185" s="48" t="str">
        <f>+IF(B185="","",+IFERROR(+VLOOKUP($C185,materiales!$B$2:$D$101,2,0),"9999"))</f>
        <v/>
      </c>
      <c r="I185" s="49" t="str">
        <f>+IF($B185="","",+IF(OR($F185="Si",$F185=""),IF(ISERROR(VLOOKUP($B185,padron!#REF!,9,0)),+IF(ISERROR(VLOOKUP($B185,NAfiliado_NFarmacia!$A$2:$J$497,5,0)),"Ingresa Farmacia",VLOOKUP($B185,NAfiliado_NFarmacia!$A$2:$J$497,5,0)),VLOOKUP($B185,padron!#REF!,9,0)),+IF(ISERROR(VLOOKUP($B185,NAfiliado_NFarmacia!$A$2:$J$497,5,0)),"Ingresa Farmacia",VLOOKUP($B185,NAfiliado_NFarmacia!$A$2:$J$497,5,0))))</f>
        <v/>
      </c>
      <c r="J185" s="49" t="str">
        <f>+IF($B185="","",+IF(OR($F185="Si",$F185=""),IF(ISERROR(VLOOKUP($B185,padron!#REF!,10,0)),+IF(ISERROR(VLOOKUP($B185,NAfiliado_NFarmacia!$A$2:$J$497,5,0)),"Ingresa Direccion de Farmacia",VLOOKUP($B185,NAfiliado_NFarmacia!$A$2:$J$497,6,0)),VLOOKUP($B185,padron!#REF!,10,0)),+IF(ISERROR(VLOOKUP($B185,NAfiliado_NFarmacia!$A$2:$J$497,6,0)),"Ingresa Direccion de Farmacia",VLOOKUP($B185,NAfiliado_NFarmacia!$A$2:$J$497,6,0))))</f>
        <v/>
      </c>
      <c r="K185" s="49" t="str">
        <f>+IF($B185="","",+IF(OR($F185="Si",$F185=""),IF(ISERROR(VLOOKUP($B185,padron!#REF!,10,0)),+IF(ISERROR(VLOOKUP($B185,NAfiliado_NFarmacia!$A$2:$J$497,5,0)),"Ingresa Localidad de Farmacia",VLOOKUP($B185,NAfiliado_NFarmacia!$A$2:$J$497,7,0)),VLOOKUP($B185,padron!#REF!,11,0)),+IF(ISERROR(VLOOKUP($B185,NAfiliado_NFarmacia!$A$2:$J$497,7,0)),"Ingresa Localidad de Farmacia",VLOOKUP($B185,NAfiliado_NFarmacia!$A$2:$J$497,7,0))))</f>
        <v/>
      </c>
      <c r="L185" s="48" t="str">
        <f>+IF(B185="","",IF(F185="No","84005541",+IFERROR(+VLOOKUP(inicio!B185,padron!$A$2:$H$2,8,0),"84005541")))</f>
        <v/>
      </c>
      <c r="M185" s="48" t="str">
        <f>+IF(B185="","",+IFERROR(+VLOOKUP(B185,padron!A:C,3,0),"no_cargado"))</f>
        <v/>
      </c>
      <c r="N185" s="48" t="str">
        <f>+IF(C185="","",+IFERROR(+VLOOKUP($C185,materiales!$A$2:$D$5000,4,0),"9999"))</f>
        <v/>
      </c>
      <c r="O185" s="48" t="str">
        <f t="shared" si="20"/>
        <v/>
      </c>
      <c r="P185" s="48" t="str">
        <f t="shared" si="21"/>
        <v/>
      </c>
      <c r="Q185" s="48" t="str">
        <f t="shared" si="22"/>
        <v/>
      </c>
      <c r="R185" s="48" t="str">
        <f t="shared" si="23"/>
        <v/>
      </c>
      <c r="S185" s="48" t="str">
        <f t="shared" si="28"/>
        <v/>
      </c>
      <c r="T185" s="48" t="str">
        <f t="shared" ca="1" si="24"/>
        <v/>
      </c>
      <c r="U185" s="48" t="str">
        <f>+IF(M185="","",IFERROR(+VLOOKUP(C185,materiales!$B$2:$E$1000,4,0),"DSZA"))</f>
        <v/>
      </c>
      <c r="V185" s="48" t="str">
        <f t="shared" si="25"/>
        <v/>
      </c>
      <c r="W185" s="48" t="str">
        <f t="shared" si="26"/>
        <v/>
      </c>
      <c r="X185" s="48" t="str">
        <f t="shared" si="27"/>
        <v/>
      </c>
      <c r="Y185" s="49" t="str">
        <f t="shared" si="29"/>
        <v/>
      </c>
      <c r="Z185" s="49" t="str">
        <f>IF(M185="no_cargado",VLOOKUP(B185,NAfiliado_NFarmacia!A:H,8,0),"")</f>
        <v/>
      </c>
      <c r="AA185" s="50"/>
    </row>
    <row r="186" spans="1:27" x14ac:dyDescent="0.55000000000000004">
      <c r="A186" s="34"/>
      <c r="G186" s="47" t="str">
        <f>+IF($B186="","",+IFERROR(+VLOOKUP(B186,padron!$A$2:$E$2,2,0),+IFERROR(VLOOKUP(B186,NAfiliado_NFarmacia!$A:$J,10,0),"Ingresar Nuevo Afiliado")))</f>
        <v/>
      </c>
      <c r="H186" s="48" t="str">
        <f>+IF(B186="","",+IFERROR(+VLOOKUP($C186,materiales!$B$2:$D$101,2,0),"9999"))</f>
        <v/>
      </c>
      <c r="I186" s="49" t="str">
        <f>+IF($B186="","",+IF(OR($F186="Si",$F186=""),IF(ISERROR(VLOOKUP($B186,padron!#REF!,9,0)),+IF(ISERROR(VLOOKUP($B186,NAfiliado_NFarmacia!$A$2:$J$497,5,0)),"Ingresa Farmacia",VLOOKUP($B186,NAfiliado_NFarmacia!$A$2:$J$497,5,0)),VLOOKUP($B186,padron!#REF!,9,0)),+IF(ISERROR(VLOOKUP($B186,NAfiliado_NFarmacia!$A$2:$J$497,5,0)),"Ingresa Farmacia",VLOOKUP($B186,NAfiliado_NFarmacia!$A$2:$J$497,5,0))))</f>
        <v/>
      </c>
      <c r="J186" s="49" t="str">
        <f>+IF($B186="","",+IF(OR($F186="Si",$F186=""),IF(ISERROR(VLOOKUP($B186,padron!#REF!,10,0)),+IF(ISERROR(VLOOKUP($B186,NAfiliado_NFarmacia!$A$2:$J$497,5,0)),"Ingresa Direccion de Farmacia",VLOOKUP($B186,NAfiliado_NFarmacia!$A$2:$J$497,6,0)),VLOOKUP($B186,padron!#REF!,10,0)),+IF(ISERROR(VLOOKUP($B186,NAfiliado_NFarmacia!$A$2:$J$497,6,0)),"Ingresa Direccion de Farmacia",VLOOKUP($B186,NAfiliado_NFarmacia!$A$2:$J$497,6,0))))</f>
        <v/>
      </c>
      <c r="K186" s="49" t="str">
        <f>+IF($B186="","",+IF(OR($F186="Si",$F186=""),IF(ISERROR(VLOOKUP($B186,padron!#REF!,10,0)),+IF(ISERROR(VLOOKUP($B186,NAfiliado_NFarmacia!$A$2:$J$497,5,0)),"Ingresa Localidad de Farmacia",VLOOKUP($B186,NAfiliado_NFarmacia!$A$2:$J$497,7,0)),VLOOKUP($B186,padron!#REF!,11,0)),+IF(ISERROR(VLOOKUP($B186,NAfiliado_NFarmacia!$A$2:$J$497,7,0)),"Ingresa Localidad de Farmacia",VLOOKUP($B186,NAfiliado_NFarmacia!$A$2:$J$497,7,0))))</f>
        <v/>
      </c>
      <c r="L186" s="48" t="str">
        <f>+IF(B186="","",IF(F186="No","84005541",+IFERROR(+VLOOKUP(inicio!B186,padron!$A$2:$H$2,8,0),"84005541")))</f>
        <v/>
      </c>
      <c r="M186" s="48" t="str">
        <f>+IF(B186="","",+IFERROR(+VLOOKUP(B186,padron!A:C,3,0),"no_cargado"))</f>
        <v/>
      </c>
      <c r="N186" s="48" t="str">
        <f>+IF(C186="","",+IFERROR(+VLOOKUP($C186,materiales!$A$2:$D$5000,4,0),"9999"))</f>
        <v/>
      </c>
      <c r="O186" s="48" t="str">
        <f t="shared" si="20"/>
        <v/>
      </c>
      <c r="P186" s="48" t="str">
        <f t="shared" si="21"/>
        <v/>
      </c>
      <c r="Q186" s="48" t="str">
        <f t="shared" si="22"/>
        <v/>
      </c>
      <c r="R186" s="48" t="str">
        <f t="shared" si="23"/>
        <v/>
      </c>
      <c r="S186" s="48" t="str">
        <f t="shared" si="28"/>
        <v/>
      </c>
      <c r="T186" s="48" t="str">
        <f t="shared" ca="1" si="24"/>
        <v/>
      </c>
      <c r="U186" s="48" t="str">
        <f>+IF(M186="","",IFERROR(+VLOOKUP(C186,materiales!$B$2:$E$1000,4,0),"DSZA"))</f>
        <v/>
      </c>
      <c r="V186" s="48" t="str">
        <f t="shared" si="25"/>
        <v/>
      </c>
      <c r="W186" s="48" t="str">
        <f t="shared" si="26"/>
        <v/>
      </c>
      <c r="X186" s="48" t="str">
        <f t="shared" si="27"/>
        <v/>
      </c>
      <c r="Y186" s="49" t="str">
        <f t="shared" si="29"/>
        <v/>
      </c>
      <c r="Z186" s="49" t="str">
        <f>IF(M186="no_cargado",VLOOKUP(B186,NAfiliado_NFarmacia!A:H,8,0),"")</f>
        <v/>
      </c>
      <c r="AA186" s="50"/>
    </row>
    <row r="187" spans="1:27" x14ac:dyDescent="0.55000000000000004">
      <c r="A187" s="34"/>
      <c r="G187" s="47" t="str">
        <f>+IF($B187="","",+IFERROR(+VLOOKUP(B187,padron!$A$2:$E$2,2,0),+IFERROR(VLOOKUP(B187,NAfiliado_NFarmacia!$A:$J,10,0),"Ingresar Nuevo Afiliado")))</f>
        <v/>
      </c>
      <c r="H187" s="48" t="str">
        <f>+IF(B187="","",+IFERROR(+VLOOKUP($C187,materiales!$B$2:$D$101,2,0),"9999"))</f>
        <v/>
      </c>
      <c r="I187" s="49" t="str">
        <f>+IF($B187="","",+IF(OR($F187="Si",$F187=""),IF(ISERROR(VLOOKUP($B187,padron!#REF!,9,0)),+IF(ISERROR(VLOOKUP($B187,NAfiliado_NFarmacia!$A$2:$J$497,5,0)),"Ingresa Farmacia",VLOOKUP($B187,NAfiliado_NFarmacia!$A$2:$J$497,5,0)),VLOOKUP($B187,padron!#REF!,9,0)),+IF(ISERROR(VLOOKUP($B187,NAfiliado_NFarmacia!$A$2:$J$497,5,0)),"Ingresa Farmacia",VLOOKUP($B187,NAfiliado_NFarmacia!$A$2:$J$497,5,0))))</f>
        <v/>
      </c>
      <c r="J187" s="49" t="str">
        <f>+IF($B187="","",+IF(OR($F187="Si",$F187=""),IF(ISERROR(VLOOKUP($B187,padron!#REF!,10,0)),+IF(ISERROR(VLOOKUP($B187,NAfiliado_NFarmacia!$A$2:$J$497,5,0)),"Ingresa Direccion de Farmacia",VLOOKUP($B187,NAfiliado_NFarmacia!$A$2:$J$497,6,0)),VLOOKUP($B187,padron!#REF!,10,0)),+IF(ISERROR(VLOOKUP($B187,NAfiliado_NFarmacia!$A$2:$J$497,6,0)),"Ingresa Direccion de Farmacia",VLOOKUP($B187,NAfiliado_NFarmacia!$A$2:$J$497,6,0))))</f>
        <v/>
      </c>
      <c r="K187" s="49" t="str">
        <f>+IF($B187="","",+IF(OR($F187="Si",$F187=""),IF(ISERROR(VLOOKUP($B187,padron!#REF!,10,0)),+IF(ISERROR(VLOOKUP($B187,NAfiliado_NFarmacia!$A$2:$J$497,5,0)),"Ingresa Localidad de Farmacia",VLOOKUP($B187,NAfiliado_NFarmacia!$A$2:$J$497,7,0)),VLOOKUP($B187,padron!#REF!,11,0)),+IF(ISERROR(VLOOKUP($B187,NAfiliado_NFarmacia!$A$2:$J$497,7,0)),"Ingresa Localidad de Farmacia",VLOOKUP($B187,NAfiliado_NFarmacia!$A$2:$J$497,7,0))))</f>
        <v/>
      </c>
      <c r="L187" s="48" t="str">
        <f>+IF(B187="","",IF(F187="No","84005541",+IFERROR(+VLOOKUP(inicio!B187,padron!$A$2:$H$2,8,0),"84005541")))</f>
        <v/>
      </c>
      <c r="M187" s="48" t="str">
        <f>+IF(B187="","",+IFERROR(+VLOOKUP(B187,padron!A:C,3,0),"no_cargado"))</f>
        <v/>
      </c>
      <c r="N187" s="48" t="str">
        <f>+IF(C187="","",+IFERROR(+VLOOKUP($C187,materiales!$A$2:$D$5000,4,0),"9999"))</f>
        <v/>
      </c>
      <c r="O187" s="48" t="str">
        <f t="shared" si="20"/>
        <v/>
      </c>
      <c r="P187" s="48" t="str">
        <f t="shared" si="21"/>
        <v/>
      </c>
      <c r="Q187" s="48" t="str">
        <f t="shared" si="22"/>
        <v/>
      </c>
      <c r="R187" s="48" t="str">
        <f t="shared" si="23"/>
        <v/>
      </c>
      <c r="S187" s="48" t="str">
        <f t="shared" si="28"/>
        <v/>
      </c>
      <c r="T187" s="48" t="str">
        <f t="shared" ca="1" si="24"/>
        <v/>
      </c>
      <c r="U187" s="48" t="str">
        <f>+IF(M187="","",IFERROR(+VLOOKUP(C187,materiales!$B$2:$E$1000,4,0),"DSZA"))</f>
        <v/>
      </c>
      <c r="V187" s="48" t="str">
        <f t="shared" si="25"/>
        <v/>
      </c>
      <c r="W187" s="48" t="str">
        <f t="shared" si="26"/>
        <v/>
      </c>
      <c r="X187" s="48" t="str">
        <f t="shared" si="27"/>
        <v/>
      </c>
      <c r="Y187" s="49" t="str">
        <f t="shared" si="29"/>
        <v/>
      </c>
      <c r="Z187" s="49" t="str">
        <f>IF(M187="no_cargado",VLOOKUP(B187,NAfiliado_NFarmacia!A:H,8,0),"")</f>
        <v/>
      </c>
      <c r="AA187" s="50"/>
    </row>
    <row r="188" spans="1:27" x14ac:dyDescent="0.55000000000000004">
      <c r="A188" s="34"/>
      <c r="G188" s="47" t="str">
        <f>+IF($B188="","",+IFERROR(+VLOOKUP(B188,padron!$A$2:$E$2,2,0),+IFERROR(VLOOKUP(B188,NAfiliado_NFarmacia!$A:$J,10,0),"Ingresar Nuevo Afiliado")))</f>
        <v/>
      </c>
      <c r="H188" s="48" t="str">
        <f>+IF(B188="","",+IFERROR(+VLOOKUP($C188,materiales!$B$2:$D$101,2,0),"9999"))</f>
        <v/>
      </c>
      <c r="I188" s="49" t="str">
        <f>+IF($B188="","",+IF(OR($F188="Si",$F188=""),IF(ISERROR(VLOOKUP($B188,padron!#REF!,9,0)),+IF(ISERROR(VLOOKUP($B188,NAfiliado_NFarmacia!$A$2:$J$497,5,0)),"Ingresa Farmacia",VLOOKUP($B188,NAfiliado_NFarmacia!$A$2:$J$497,5,0)),VLOOKUP($B188,padron!#REF!,9,0)),+IF(ISERROR(VLOOKUP($B188,NAfiliado_NFarmacia!$A$2:$J$497,5,0)),"Ingresa Farmacia",VLOOKUP($B188,NAfiliado_NFarmacia!$A$2:$J$497,5,0))))</f>
        <v/>
      </c>
      <c r="J188" s="49" t="str">
        <f>+IF($B188="","",+IF(OR($F188="Si",$F188=""),IF(ISERROR(VLOOKUP($B188,padron!#REF!,10,0)),+IF(ISERROR(VLOOKUP($B188,NAfiliado_NFarmacia!$A$2:$J$497,5,0)),"Ingresa Direccion de Farmacia",VLOOKUP($B188,NAfiliado_NFarmacia!$A$2:$J$497,6,0)),VLOOKUP($B188,padron!#REF!,10,0)),+IF(ISERROR(VLOOKUP($B188,NAfiliado_NFarmacia!$A$2:$J$497,6,0)),"Ingresa Direccion de Farmacia",VLOOKUP($B188,NAfiliado_NFarmacia!$A$2:$J$497,6,0))))</f>
        <v/>
      </c>
      <c r="K188" s="49" t="str">
        <f>+IF($B188="","",+IF(OR($F188="Si",$F188=""),IF(ISERROR(VLOOKUP($B188,padron!#REF!,10,0)),+IF(ISERROR(VLOOKUP($B188,NAfiliado_NFarmacia!$A$2:$J$497,5,0)),"Ingresa Localidad de Farmacia",VLOOKUP($B188,NAfiliado_NFarmacia!$A$2:$J$497,7,0)),VLOOKUP($B188,padron!#REF!,11,0)),+IF(ISERROR(VLOOKUP($B188,NAfiliado_NFarmacia!$A$2:$J$497,7,0)),"Ingresa Localidad de Farmacia",VLOOKUP($B188,NAfiliado_NFarmacia!$A$2:$J$497,7,0))))</f>
        <v/>
      </c>
      <c r="L188" s="48" t="str">
        <f>+IF(B188="","",IF(F188="No","84005541",+IFERROR(+VLOOKUP(inicio!B188,padron!$A$2:$H$2,8,0),"84005541")))</f>
        <v/>
      </c>
      <c r="M188" s="48" t="str">
        <f>+IF(B188="","",+IFERROR(+VLOOKUP(B188,padron!A:C,3,0),"no_cargado"))</f>
        <v/>
      </c>
      <c r="N188" s="48" t="str">
        <f>+IF(C188="","",+IFERROR(+VLOOKUP($C188,materiales!$A$2:$D$5000,4,0),"9999"))</f>
        <v/>
      </c>
      <c r="O188" s="48" t="str">
        <f t="shared" si="20"/>
        <v/>
      </c>
      <c r="P188" s="48" t="str">
        <f t="shared" si="21"/>
        <v/>
      </c>
      <c r="Q188" s="48" t="str">
        <f t="shared" si="22"/>
        <v/>
      </c>
      <c r="R188" s="48" t="str">
        <f t="shared" si="23"/>
        <v/>
      </c>
      <c r="S188" s="48" t="str">
        <f t="shared" si="28"/>
        <v/>
      </c>
      <c r="T188" s="48" t="str">
        <f t="shared" ca="1" si="24"/>
        <v/>
      </c>
      <c r="U188" s="48" t="str">
        <f>+IF(M188="","",IFERROR(+VLOOKUP(C188,materiales!$B$2:$E$1000,4,0),"DSZA"))</f>
        <v/>
      </c>
      <c r="V188" s="48" t="str">
        <f t="shared" si="25"/>
        <v/>
      </c>
      <c r="W188" s="48" t="str">
        <f t="shared" si="26"/>
        <v/>
      </c>
      <c r="X188" s="48" t="str">
        <f t="shared" si="27"/>
        <v/>
      </c>
      <c r="Y188" s="49" t="str">
        <f t="shared" si="29"/>
        <v/>
      </c>
      <c r="Z188" s="49" t="str">
        <f>IF(M188="no_cargado",VLOOKUP(B188,NAfiliado_NFarmacia!A:H,8,0),"")</f>
        <v/>
      </c>
      <c r="AA188" s="50"/>
    </row>
    <row r="189" spans="1:27" x14ac:dyDescent="0.55000000000000004">
      <c r="A189" s="34"/>
      <c r="G189" s="47" t="str">
        <f>+IF($B189="","",+IFERROR(+VLOOKUP(B189,padron!$A$2:$E$2,2,0),+IFERROR(VLOOKUP(B189,NAfiliado_NFarmacia!$A:$J,10,0),"Ingresar Nuevo Afiliado")))</f>
        <v/>
      </c>
      <c r="H189" s="48" t="str">
        <f>+IF(B189="","",+IFERROR(+VLOOKUP($C189,materiales!$B$2:$D$101,2,0),"9999"))</f>
        <v/>
      </c>
      <c r="I189" s="49" t="str">
        <f>+IF($B189="","",+IF(OR($F189="Si",$F189=""),IF(ISERROR(VLOOKUP($B189,padron!#REF!,9,0)),+IF(ISERROR(VLOOKUP($B189,NAfiliado_NFarmacia!$A$2:$J$497,5,0)),"Ingresa Farmacia",VLOOKUP($B189,NAfiliado_NFarmacia!$A$2:$J$497,5,0)),VLOOKUP($B189,padron!#REF!,9,0)),+IF(ISERROR(VLOOKUP($B189,NAfiliado_NFarmacia!$A$2:$J$497,5,0)),"Ingresa Farmacia",VLOOKUP($B189,NAfiliado_NFarmacia!$A$2:$J$497,5,0))))</f>
        <v/>
      </c>
      <c r="J189" s="49" t="str">
        <f>+IF($B189="","",+IF(OR($F189="Si",$F189=""),IF(ISERROR(VLOOKUP($B189,padron!#REF!,10,0)),+IF(ISERROR(VLOOKUP($B189,NAfiliado_NFarmacia!$A$2:$J$497,5,0)),"Ingresa Direccion de Farmacia",VLOOKUP($B189,NAfiliado_NFarmacia!$A$2:$J$497,6,0)),VLOOKUP($B189,padron!#REF!,10,0)),+IF(ISERROR(VLOOKUP($B189,NAfiliado_NFarmacia!$A$2:$J$497,6,0)),"Ingresa Direccion de Farmacia",VLOOKUP($B189,NAfiliado_NFarmacia!$A$2:$J$497,6,0))))</f>
        <v/>
      </c>
      <c r="K189" s="49" t="str">
        <f>+IF($B189="","",+IF(OR($F189="Si",$F189=""),IF(ISERROR(VLOOKUP($B189,padron!#REF!,10,0)),+IF(ISERROR(VLOOKUP($B189,NAfiliado_NFarmacia!$A$2:$J$497,5,0)),"Ingresa Localidad de Farmacia",VLOOKUP($B189,NAfiliado_NFarmacia!$A$2:$J$497,7,0)),VLOOKUP($B189,padron!#REF!,11,0)),+IF(ISERROR(VLOOKUP($B189,NAfiliado_NFarmacia!$A$2:$J$497,7,0)),"Ingresa Localidad de Farmacia",VLOOKUP($B189,NAfiliado_NFarmacia!$A$2:$J$497,7,0))))</f>
        <v/>
      </c>
      <c r="L189" s="48" t="str">
        <f>+IF(B189="","",IF(F189="No","84005541",+IFERROR(+VLOOKUP(inicio!B189,padron!$A$2:$H$2,8,0),"84005541")))</f>
        <v/>
      </c>
      <c r="M189" s="48" t="str">
        <f>+IF(B189="","",+IFERROR(+VLOOKUP(B189,padron!A:C,3,0),"no_cargado"))</f>
        <v/>
      </c>
      <c r="N189" s="48" t="str">
        <f>+IF(C189="","",+IFERROR(+VLOOKUP($C189,materiales!$A$2:$D$5000,4,0),"9999"))</f>
        <v/>
      </c>
      <c r="O189" s="48" t="str">
        <f t="shared" si="20"/>
        <v/>
      </c>
      <c r="P189" s="48" t="str">
        <f t="shared" si="21"/>
        <v/>
      </c>
      <c r="Q189" s="48" t="str">
        <f t="shared" si="22"/>
        <v/>
      </c>
      <c r="R189" s="48" t="str">
        <f t="shared" si="23"/>
        <v/>
      </c>
      <c r="S189" s="48" t="str">
        <f t="shared" si="28"/>
        <v/>
      </c>
      <c r="T189" s="48" t="str">
        <f t="shared" ca="1" si="24"/>
        <v/>
      </c>
      <c r="U189" s="48" t="str">
        <f>+IF(M189="","",IFERROR(+VLOOKUP(C189,materiales!$B$2:$E$1000,4,0),"DSZA"))</f>
        <v/>
      </c>
      <c r="V189" s="48" t="str">
        <f t="shared" si="25"/>
        <v/>
      </c>
      <c r="W189" s="48" t="str">
        <f t="shared" si="26"/>
        <v/>
      </c>
      <c r="X189" s="48" t="str">
        <f t="shared" si="27"/>
        <v/>
      </c>
      <c r="Y189" s="49" t="str">
        <f t="shared" si="29"/>
        <v/>
      </c>
      <c r="Z189" s="49" t="str">
        <f>IF(M189="no_cargado",VLOOKUP(B189,NAfiliado_NFarmacia!A:H,8,0),"")</f>
        <v/>
      </c>
      <c r="AA189" s="50"/>
    </row>
    <row r="190" spans="1:27" x14ac:dyDescent="0.55000000000000004">
      <c r="A190" s="34"/>
      <c r="G190" s="47" t="str">
        <f>+IF($B190="","",+IFERROR(+VLOOKUP(B190,padron!$A$2:$E$2,2,0),+IFERROR(VLOOKUP(B190,NAfiliado_NFarmacia!$A:$J,10,0),"Ingresar Nuevo Afiliado")))</f>
        <v/>
      </c>
      <c r="H190" s="48" t="str">
        <f>+IF(B190="","",+IFERROR(+VLOOKUP($C190,materiales!$B$2:$D$101,2,0),"9999"))</f>
        <v/>
      </c>
      <c r="I190" s="49" t="str">
        <f>+IF($B190="","",+IF(OR($F190="Si",$F190=""),IF(ISERROR(VLOOKUP($B190,padron!#REF!,9,0)),+IF(ISERROR(VLOOKUP($B190,NAfiliado_NFarmacia!$A$2:$J$497,5,0)),"Ingresa Farmacia",VLOOKUP($B190,NAfiliado_NFarmacia!$A$2:$J$497,5,0)),VLOOKUP($B190,padron!#REF!,9,0)),+IF(ISERROR(VLOOKUP($B190,NAfiliado_NFarmacia!$A$2:$J$497,5,0)),"Ingresa Farmacia",VLOOKUP($B190,NAfiliado_NFarmacia!$A$2:$J$497,5,0))))</f>
        <v/>
      </c>
      <c r="J190" s="49" t="str">
        <f>+IF($B190="","",+IF(OR($F190="Si",$F190=""),IF(ISERROR(VLOOKUP($B190,padron!#REF!,10,0)),+IF(ISERROR(VLOOKUP($B190,NAfiliado_NFarmacia!$A$2:$J$497,5,0)),"Ingresa Direccion de Farmacia",VLOOKUP($B190,NAfiliado_NFarmacia!$A$2:$J$497,6,0)),VLOOKUP($B190,padron!#REF!,10,0)),+IF(ISERROR(VLOOKUP($B190,NAfiliado_NFarmacia!$A$2:$J$497,6,0)),"Ingresa Direccion de Farmacia",VLOOKUP($B190,NAfiliado_NFarmacia!$A$2:$J$497,6,0))))</f>
        <v/>
      </c>
      <c r="K190" s="49" t="str">
        <f>+IF($B190="","",+IF(OR($F190="Si",$F190=""),IF(ISERROR(VLOOKUP($B190,padron!#REF!,10,0)),+IF(ISERROR(VLOOKUP($B190,NAfiliado_NFarmacia!$A$2:$J$497,5,0)),"Ingresa Localidad de Farmacia",VLOOKUP($B190,NAfiliado_NFarmacia!$A$2:$J$497,7,0)),VLOOKUP($B190,padron!#REF!,11,0)),+IF(ISERROR(VLOOKUP($B190,NAfiliado_NFarmacia!$A$2:$J$497,7,0)),"Ingresa Localidad de Farmacia",VLOOKUP($B190,NAfiliado_NFarmacia!$A$2:$J$497,7,0))))</f>
        <v/>
      </c>
      <c r="L190" s="48" t="str">
        <f>+IF(B190="","",IF(F190="No","84005541",+IFERROR(+VLOOKUP(inicio!B190,padron!$A$2:$H$2,8,0),"84005541")))</f>
        <v/>
      </c>
      <c r="M190" s="48" t="str">
        <f>+IF(B190="","",+IFERROR(+VLOOKUP(B190,padron!A:C,3,0),"no_cargado"))</f>
        <v/>
      </c>
      <c r="N190" s="48" t="str">
        <f>+IF(C190="","",+IFERROR(+VLOOKUP($C190,materiales!$A$2:$D$5000,4,0),"9999"))</f>
        <v/>
      </c>
      <c r="O190" s="48" t="str">
        <f t="shared" si="20"/>
        <v/>
      </c>
      <c r="P190" s="48" t="str">
        <f t="shared" si="21"/>
        <v/>
      </c>
      <c r="Q190" s="48" t="str">
        <f t="shared" si="22"/>
        <v/>
      </c>
      <c r="R190" s="48" t="str">
        <f t="shared" si="23"/>
        <v/>
      </c>
      <c r="S190" s="48" t="str">
        <f t="shared" si="28"/>
        <v/>
      </c>
      <c r="T190" s="48" t="str">
        <f t="shared" ca="1" si="24"/>
        <v/>
      </c>
      <c r="U190" s="48" t="str">
        <f>+IF(M190="","",IFERROR(+VLOOKUP(C190,materiales!$B$2:$E$1000,4,0),"DSZA"))</f>
        <v/>
      </c>
      <c r="V190" s="48" t="str">
        <f t="shared" si="25"/>
        <v/>
      </c>
      <c r="W190" s="48" t="str">
        <f t="shared" si="26"/>
        <v/>
      </c>
      <c r="X190" s="48" t="str">
        <f t="shared" si="27"/>
        <v/>
      </c>
      <c r="Y190" s="49" t="str">
        <f t="shared" si="29"/>
        <v/>
      </c>
      <c r="Z190" s="49" t="str">
        <f>IF(M190="no_cargado",VLOOKUP(B190,NAfiliado_NFarmacia!A:H,8,0),"")</f>
        <v/>
      </c>
      <c r="AA190" s="50"/>
    </row>
    <row r="191" spans="1:27" x14ac:dyDescent="0.55000000000000004">
      <c r="A191" s="34"/>
      <c r="G191" s="47" t="str">
        <f>+IF($B191="","",+IFERROR(+VLOOKUP(B191,padron!$A$2:$E$2,2,0),+IFERROR(VLOOKUP(B191,NAfiliado_NFarmacia!$A:$J,10,0),"Ingresar Nuevo Afiliado")))</f>
        <v/>
      </c>
      <c r="H191" s="48" t="str">
        <f>+IF(B191="","",+IFERROR(+VLOOKUP($C191,materiales!$B$2:$D$101,2,0),"9999"))</f>
        <v/>
      </c>
      <c r="I191" s="49" t="str">
        <f>+IF($B191="","",+IF(OR($F191="Si",$F191=""),IF(ISERROR(VLOOKUP($B191,padron!#REF!,9,0)),+IF(ISERROR(VLOOKUP($B191,NAfiliado_NFarmacia!$A$2:$J$497,5,0)),"Ingresa Farmacia",VLOOKUP($B191,NAfiliado_NFarmacia!$A$2:$J$497,5,0)),VLOOKUP($B191,padron!#REF!,9,0)),+IF(ISERROR(VLOOKUP($B191,NAfiliado_NFarmacia!$A$2:$J$497,5,0)),"Ingresa Farmacia",VLOOKUP($B191,NAfiliado_NFarmacia!$A$2:$J$497,5,0))))</f>
        <v/>
      </c>
      <c r="J191" s="49" t="str">
        <f>+IF($B191="","",+IF(OR($F191="Si",$F191=""),IF(ISERROR(VLOOKUP($B191,padron!#REF!,10,0)),+IF(ISERROR(VLOOKUP($B191,NAfiliado_NFarmacia!$A$2:$J$497,5,0)),"Ingresa Direccion de Farmacia",VLOOKUP($B191,NAfiliado_NFarmacia!$A$2:$J$497,6,0)),VLOOKUP($B191,padron!#REF!,10,0)),+IF(ISERROR(VLOOKUP($B191,NAfiliado_NFarmacia!$A$2:$J$497,6,0)),"Ingresa Direccion de Farmacia",VLOOKUP($B191,NAfiliado_NFarmacia!$A$2:$J$497,6,0))))</f>
        <v/>
      </c>
      <c r="K191" s="49" t="str">
        <f>+IF($B191="","",+IF(OR($F191="Si",$F191=""),IF(ISERROR(VLOOKUP($B191,padron!#REF!,10,0)),+IF(ISERROR(VLOOKUP($B191,NAfiliado_NFarmacia!$A$2:$J$497,5,0)),"Ingresa Localidad de Farmacia",VLOOKUP($B191,NAfiliado_NFarmacia!$A$2:$J$497,7,0)),VLOOKUP($B191,padron!#REF!,11,0)),+IF(ISERROR(VLOOKUP($B191,NAfiliado_NFarmacia!$A$2:$J$497,7,0)),"Ingresa Localidad de Farmacia",VLOOKUP($B191,NAfiliado_NFarmacia!$A$2:$J$497,7,0))))</f>
        <v/>
      </c>
      <c r="L191" s="48" t="str">
        <f>+IF(B191="","",IF(F191="No","84005541",+IFERROR(+VLOOKUP(inicio!B191,padron!$A$2:$H$2,8,0),"84005541")))</f>
        <v/>
      </c>
      <c r="M191" s="48" t="str">
        <f>+IF(B191="","",+IFERROR(+VLOOKUP(B191,padron!A:C,3,0),"no_cargado"))</f>
        <v/>
      </c>
      <c r="N191" s="48" t="str">
        <f>+IF(C191="","",+IFERROR(+VLOOKUP($C191,materiales!$A$2:$D$5000,4,0),"9999"))</f>
        <v/>
      </c>
      <c r="O191" s="48" t="str">
        <f t="shared" si="20"/>
        <v/>
      </c>
      <c r="P191" s="48" t="str">
        <f t="shared" si="21"/>
        <v/>
      </c>
      <c r="Q191" s="48" t="str">
        <f t="shared" si="22"/>
        <v/>
      </c>
      <c r="R191" s="48" t="str">
        <f t="shared" si="23"/>
        <v/>
      </c>
      <c r="S191" s="48" t="str">
        <f t="shared" si="28"/>
        <v/>
      </c>
      <c r="T191" s="48" t="str">
        <f t="shared" ca="1" si="24"/>
        <v/>
      </c>
      <c r="U191" s="48" t="str">
        <f>+IF(M191="","",IFERROR(+VLOOKUP(C191,materiales!$B$2:$E$1000,4,0),"DSZA"))</f>
        <v/>
      </c>
      <c r="V191" s="48" t="str">
        <f t="shared" si="25"/>
        <v/>
      </c>
      <c r="W191" s="48" t="str">
        <f t="shared" si="26"/>
        <v/>
      </c>
      <c r="X191" s="48" t="str">
        <f t="shared" si="27"/>
        <v/>
      </c>
      <c r="Y191" s="49" t="str">
        <f t="shared" si="29"/>
        <v/>
      </c>
      <c r="Z191" s="49" t="str">
        <f>IF(M191="no_cargado",VLOOKUP(B191,NAfiliado_NFarmacia!A:H,8,0),"")</f>
        <v/>
      </c>
      <c r="AA191" s="50"/>
    </row>
    <row r="192" spans="1:27" x14ac:dyDescent="0.55000000000000004">
      <c r="A192" s="34"/>
      <c r="G192" s="47" t="str">
        <f>+IF($B192="","",+IFERROR(+VLOOKUP(B192,padron!$A$2:$E$2,2,0),+IFERROR(VLOOKUP(B192,NAfiliado_NFarmacia!$A:$J,10,0),"Ingresar Nuevo Afiliado")))</f>
        <v/>
      </c>
      <c r="H192" s="48" t="str">
        <f>+IF(B192="","",+IFERROR(+VLOOKUP($C192,materiales!$B$2:$D$101,2,0),"9999"))</f>
        <v/>
      </c>
      <c r="I192" s="49" t="str">
        <f>+IF($B192="","",+IF(OR($F192="Si",$F192=""),IF(ISERROR(VLOOKUP($B192,padron!#REF!,9,0)),+IF(ISERROR(VLOOKUP($B192,NAfiliado_NFarmacia!$A$2:$J$497,5,0)),"Ingresa Farmacia",VLOOKUP($B192,NAfiliado_NFarmacia!$A$2:$J$497,5,0)),VLOOKUP($B192,padron!#REF!,9,0)),+IF(ISERROR(VLOOKUP($B192,NAfiliado_NFarmacia!$A$2:$J$497,5,0)),"Ingresa Farmacia",VLOOKUP($B192,NAfiliado_NFarmacia!$A$2:$J$497,5,0))))</f>
        <v/>
      </c>
      <c r="J192" s="49" t="str">
        <f>+IF($B192="","",+IF(OR($F192="Si",$F192=""),IF(ISERROR(VLOOKUP($B192,padron!#REF!,10,0)),+IF(ISERROR(VLOOKUP($B192,NAfiliado_NFarmacia!$A$2:$J$497,5,0)),"Ingresa Direccion de Farmacia",VLOOKUP($B192,NAfiliado_NFarmacia!$A$2:$J$497,6,0)),VLOOKUP($B192,padron!#REF!,10,0)),+IF(ISERROR(VLOOKUP($B192,NAfiliado_NFarmacia!$A$2:$J$497,6,0)),"Ingresa Direccion de Farmacia",VLOOKUP($B192,NAfiliado_NFarmacia!$A$2:$J$497,6,0))))</f>
        <v/>
      </c>
      <c r="K192" s="49" t="str">
        <f>+IF($B192="","",+IF(OR($F192="Si",$F192=""),IF(ISERROR(VLOOKUP($B192,padron!#REF!,10,0)),+IF(ISERROR(VLOOKUP($B192,NAfiliado_NFarmacia!$A$2:$J$497,5,0)),"Ingresa Localidad de Farmacia",VLOOKUP($B192,NAfiliado_NFarmacia!$A$2:$J$497,7,0)),VLOOKUP($B192,padron!#REF!,11,0)),+IF(ISERROR(VLOOKUP($B192,NAfiliado_NFarmacia!$A$2:$J$497,7,0)),"Ingresa Localidad de Farmacia",VLOOKUP($B192,NAfiliado_NFarmacia!$A$2:$J$497,7,0))))</f>
        <v/>
      </c>
      <c r="L192" s="48" t="str">
        <f>+IF(B192="","",IF(F192="No","84005541",+IFERROR(+VLOOKUP(inicio!B192,padron!$A$2:$H$2,8,0),"84005541")))</f>
        <v/>
      </c>
      <c r="M192" s="48" t="str">
        <f>+IF(B192="","",+IFERROR(+VLOOKUP(B192,padron!A:C,3,0),"no_cargado"))</f>
        <v/>
      </c>
      <c r="N192" s="48" t="str">
        <f>+IF(C192="","",+IFERROR(+VLOOKUP($C192,materiales!$A$2:$D$5000,4,0),"9999"))</f>
        <v/>
      </c>
      <c r="O192" s="48" t="str">
        <f t="shared" si="20"/>
        <v/>
      </c>
      <c r="P192" s="48" t="str">
        <f t="shared" si="21"/>
        <v/>
      </c>
      <c r="Q192" s="48" t="str">
        <f t="shared" si="22"/>
        <v/>
      </c>
      <c r="R192" s="48" t="str">
        <f t="shared" si="23"/>
        <v/>
      </c>
      <c r="S192" s="48" t="str">
        <f t="shared" si="28"/>
        <v/>
      </c>
      <c r="T192" s="48" t="str">
        <f t="shared" ca="1" si="24"/>
        <v/>
      </c>
      <c r="U192" s="48" t="str">
        <f>+IF(M192="","",IFERROR(+VLOOKUP(C192,materiales!$B$2:$E$1000,4,0),"DSZA"))</f>
        <v/>
      </c>
      <c r="V192" s="48" t="str">
        <f t="shared" si="25"/>
        <v/>
      </c>
      <c r="W192" s="48" t="str">
        <f t="shared" si="26"/>
        <v/>
      </c>
      <c r="X192" s="48" t="str">
        <f t="shared" si="27"/>
        <v/>
      </c>
      <c r="Y192" s="49" t="str">
        <f t="shared" si="29"/>
        <v/>
      </c>
      <c r="Z192" s="49" t="str">
        <f>IF(M192="no_cargado",VLOOKUP(B192,NAfiliado_NFarmacia!A:H,8,0),"")</f>
        <v/>
      </c>
      <c r="AA192" s="50"/>
    </row>
    <row r="193" spans="1:27" x14ac:dyDescent="0.55000000000000004">
      <c r="A193" s="34"/>
      <c r="G193" s="47" t="str">
        <f>+IF($B193="","",+IFERROR(+VLOOKUP(B193,padron!$A$2:$E$2,2,0),+IFERROR(VLOOKUP(B193,NAfiliado_NFarmacia!$A:$J,10,0),"Ingresar Nuevo Afiliado")))</f>
        <v/>
      </c>
      <c r="H193" s="48" t="str">
        <f>+IF(B193="","",+IFERROR(+VLOOKUP($C193,materiales!$B$2:$D$101,2,0),"9999"))</f>
        <v/>
      </c>
      <c r="I193" s="49" t="str">
        <f>+IF($B193="","",+IF(OR($F193="Si",$F193=""),IF(ISERROR(VLOOKUP($B193,padron!#REF!,9,0)),+IF(ISERROR(VLOOKUP($B193,NAfiliado_NFarmacia!$A$2:$J$497,5,0)),"Ingresa Farmacia",VLOOKUP($B193,NAfiliado_NFarmacia!$A$2:$J$497,5,0)),VLOOKUP($B193,padron!#REF!,9,0)),+IF(ISERROR(VLOOKUP($B193,NAfiliado_NFarmacia!$A$2:$J$497,5,0)),"Ingresa Farmacia",VLOOKUP($B193,NAfiliado_NFarmacia!$A$2:$J$497,5,0))))</f>
        <v/>
      </c>
      <c r="J193" s="49" t="str">
        <f>+IF($B193="","",+IF(OR($F193="Si",$F193=""),IF(ISERROR(VLOOKUP($B193,padron!#REF!,10,0)),+IF(ISERROR(VLOOKUP($B193,NAfiliado_NFarmacia!$A$2:$J$497,5,0)),"Ingresa Direccion de Farmacia",VLOOKUP($B193,NAfiliado_NFarmacia!$A$2:$J$497,6,0)),VLOOKUP($B193,padron!#REF!,10,0)),+IF(ISERROR(VLOOKUP($B193,NAfiliado_NFarmacia!$A$2:$J$497,6,0)),"Ingresa Direccion de Farmacia",VLOOKUP($B193,NAfiliado_NFarmacia!$A$2:$J$497,6,0))))</f>
        <v/>
      </c>
      <c r="K193" s="49" t="str">
        <f>+IF($B193="","",+IF(OR($F193="Si",$F193=""),IF(ISERROR(VLOOKUP($B193,padron!#REF!,10,0)),+IF(ISERROR(VLOOKUP($B193,NAfiliado_NFarmacia!$A$2:$J$497,5,0)),"Ingresa Localidad de Farmacia",VLOOKUP($B193,NAfiliado_NFarmacia!$A$2:$J$497,7,0)),VLOOKUP($B193,padron!#REF!,11,0)),+IF(ISERROR(VLOOKUP($B193,NAfiliado_NFarmacia!$A$2:$J$497,7,0)),"Ingresa Localidad de Farmacia",VLOOKUP($B193,NAfiliado_NFarmacia!$A$2:$J$497,7,0))))</f>
        <v/>
      </c>
      <c r="L193" s="48" t="str">
        <f>+IF(B193="","",IF(F193="No","84005541",+IFERROR(+VLOOKUP(inicio!B193,padron!$A$2:$H$2,8,0),"84005541")))</f>
        <v/>
      </c>
      <c r="M193" s="48" t="str">
        <f>+IF(B193="","",+IFERROR(+VLOOKUP(B193,padron!A:C,3,0),"no_cargado"))</f>
        <v/>
      </c>
      <c r="N193" s="48" t="str">
        <f>+IF(C193="","",+IFERROR(+VLOOKUP($C193,materiales!$A$2:$D$5000,4,0),"9999"))</f>
        <v/>
      </c>
      <c r="O193" s="48" t="str">
        <f t="shared" si="20"/>
        <v/>
      </c>
      <c r="P193" s="48" t="str">
        <f t="shared" si="21"/>
        <v/>
      </c>
      <c r="Q193" s="48" t="str">
        <f t="shared" si="22"/>
        <v/>
      </c>
      <c r="R193" s="48" t="str">
        <f t="shared" si="23"/>
        <v/>
      </c>
      <c r="S193" s="48" t="str">
        <f t="shared" si="28"/>
        <v/>
      </c>
      <c r="T193" s="48" t="str">
        <f t="shared" ca="1" si="24"/>
        <v/>
      </c>
      <c r="U193" s="48" t="str">
        <f>+IF(M193="","",IFERROR(+VLOOKUP(C193,materiales!$B$2:$E$1000,4,0),"DSZA"))</f>
        <v/>
      </c>
      <c r="V193" s="48" t="str">
        <f t="shared" si="25"/>
        <v/>
      </c>
      <c r="W193" s="48" t="str">
        <f t="shared" si="26"/>
        <v/>
      </c>
      <c r="X193" s="48" t="str">
        <f t="shared" si="27"/>
        <v/>
      </c>
      <c r="Y193" s="49" t="str">
        <f t="shared" si="29"/>
        <v/>
      </c>
      <c r="Z193" s="49" t="str">
        <f>IF(M193="no_cargado",VLOOKUP(B193,NAfiliado_NFarmacia!A:H,8,0),"")</f>
        <v/>
      </c>
      <c r="AA193" s="50"/>
    </row>
    <row r="194" spans="1:27" x14ac:dyDescent="0.55000000000000004">
      <c r="A194" s="34"/>
      <c r="G194" s="47" t="str">
        <f>+IF($B194="","",+IFERROR(+VLOOKUP(B194,padron!$A$2:$E$2,2,0),+IFERROR(VLOOKUP(B194,NAfiliado_NFarmacia!$A:$J,10,0),"Ingresar Nuevo Afiliado")))</f>
        <v/>
      </c>
      <c r="H194" s="48" t="str">
        <f>+IF(B194="","",+IFERROR(+VLOOKUP($C194,materiales!$B$2:$D$101,2,0),"9999"))</f>
        <v/>
      </c>
      <c r="I194" s="49" t="str">
        <f>+IF($B194="","",+IF(OR($F194="Si",$F194=""),IF(ISERROR(VLOOKUP($B194,padron!#REF!,9,0)),+IF(ISERROR(VLOOKUP($B194,NAfiliado_NFarmacia!$A$2:$J$497,5,0)),"Ingresa Farmacia",VLOOKUP($B194,NAfiliado_NFarmacia!$A$2:$J$497,5,0)),VLOOKUP($B194,padron!#REF!,9,0)),+IF(ISERROR(VLOOKUP($B194,NAfiliado_NFarmacia!$A$2:$J$497,5,0)),"Ingresa Farmacia",VLOOKUP($B194,NAfiliado_NFarmacia!$A$2:$J$497,5,0))))</f>
        <v/>
      </c>
      <c r="J194" s="49" t="str">
        <f>+IF($B194="","",+IF(OR($F194="Si",$F194=""),IF(ISERROR(VLOOKUP($B194,padron!#REF!,10,0)),+IF(ISERROR(VLOOKUP($B194,NAfiliado_NFarmacia!$A$2:$J$497,5,0)),"Ingresa Direccion de Farmacia",VLOOKUP($B194,NAfiliado_NFarmacia!$A$2:$J$497,6,0)),VLOOKUP($B194,padron!#REF!,10,0)),+IF(ISERROR(VLOOKUP($B194,NAfiliado_NFarmacia!$A$2:$J$497,6,0)),"Ingresa Direccion de Farmacia",VLOOKUP($B194,NAfiliado_NFarmacia!$A$2:$J$497,6,0))))</f>
        <v/>
      </c>
      <c r="K194" s="49" t="str">
        <f>+IF($B194="","",+IF(OR($F194="Si",$F194=""),IF(ISERROR(VLOOKUP($B194,padron!#REF!,10,0)),+IF(ISERROR(VLOOKUP($B194,NAfiliado_NFarmacia!$A$2:$J$497,5,0)),"Ingresa Localidad de Farmacia",VLOOKUP($B194,NAfiliado_NFarmacia!$A$2:$J$497,7,0)),VLOOKUP($B194,padron!#REF!,11,0)),+IF(ISERROR(VLOOKUP($B194,NAfiliado_NFarmacia!$A$2:$J$497,7,0)),"Ingresa Localidad de Farmacia",VLOOKUP($B194,NAfiliado_NFarmacia!$A$2:$J$497,7,0))))</f>
        <v/>
      </c>
      <c r="L194" s="48" t="str">
        <f>+IF(B194="","",IF(F194="No","84005541",+IFERROR(+VLOOKUP(inicio!B194,padron!$A$2:$H$2,8,0),"84005541")))</f>
        <v/>
      </c>
      <c r="M194" s="48" t="str">
        <f>+IF(B194="","",+IFERROR(+VLOOKUP(B194,padron!A:C,3,0),"no_cargado"))</f>
        <v/>
      </c>
      <c r="N194" s="48" t="str">
        <f>+IF(C194="","",+IFERROR(+VLOOKUP($C194,materiales!$A$2:$D$5000,4,0),"9999"))</f>
        <v/>
      </c>
      <c r="O194" s="48" t="str">
        <f t="shared" si="20"/>
        <v/>
      </c>
      <c r="P194" s="48" t="str">
        <f t="shared" si="21"/>
        <v/>
      </c>
      <c r="Q194" s="48" t="str">
        <f t="shared" si="22"/>
        <v/>
      </c>
      <c r="R194" s="48" t="str">
        <f t="shared" si="23"/>
        <v/>
      </c>
      <c r="S194" s="48" t="str">
        <f t="shared" si="28"/>
        <v/>
      </c>
      <c r="T194" s="48" t="str">
        <f t="shared" ca="1" si="24"/>
        <v/>
      </c>
      <c r="U194" s="48" t="str">
        <f>+IF(M194="","",IFERROR(+VLOOKUP(C194,materiales!$B$2:$E$1000,4,0),"DSZA"))</f>
        <v/>
      </c>
      <c r="V194" s="48" t="str">
        <f t="shared" si="25"/>
        <v/>
      </c>
      <c r="W194" s="48" t="str">
        <f t="shared" si="26"/>
        <v/>
      </c>
      <c r="X194" s="48" t="str">
        <f t="shared" si="27"/>
        <v/>
      </c>
      <c r="Y194" s="49" t="str">
        <f t="shared" si="29"/>
        <v/>
      </c>
      <c r="Z194" s="49" t="str">
        <f>IF(M194="no_cargado",VLOOKUP(B194,NAfiliado_NFarmacia!A:H,8,0),"")</f>
        <v/>
      </c>
      <c r="AA194" s="50"/>
    </row>
    <row r="195" spans="1:27" x14ac:dyDescent="0.55000000000000004">
      <c r="A195" s="34"/>
      <c r="G195" s="47" t="str">
        <f>+IF($B195="","",+IFERROR(+VLOOKUP(B195,padron!$A$2:$E$2,2,0),+IFERROR(VLOOKUP(B195,NAfiliado_NFarmacia!$A:$J,10,0),"Ingresar Nuevo Afiliado")))</f>
        <v/>
      </c>
      <c r="H195" s="48" t="str">
        <f>+IF(B195="","",+IFERROR(+VLOOKUP($C195,materiales!$B$2:$D$101,2,0),"9999"))</f>
        <v/>
      </c>
      <c r="I195" s="49" t="str">
        <f>+IF($B195="","",+IF(OR($F195="Si",$F195=""),IF(ISERROR(VLOOKUP($B195,padron!#REF!,9,0)),+IF(ISERROR(VLOOKUP($B195,NAfiliado_NFarmacia!$A$2:$J$497,5,0)),"Ingresa Farmacia",VLOOKUP($B195,NAfiliado_NFarmacia!$A$2:$J$497,5,0)),VLOOKUP($B195,padron!#REF!,9,0)),+IF(ISERROR(VLOOKUP($B195,NAfiliado_NFarmacia!$A$2:$J$497,5,0)),"Ingresa Farmacia",VLOOKUP($B195,NAfiliado_NFarmacia!$A$2:$J$497,5,0))))</f>
        <v/>
      </c>
      <c r="J195" s="49" t="str">
        <f>+IF($B195="","",+IF(OR($F195="Si",$F195=""),IF(ISERROR(VLOOKUP($B195,padron!#REF!,10,0)),+IF(ISERROR(VLOOKUP($B195,NAfiliado_NFarmacia!$A$2:$J$497,5,0)),"Ingresa Direccion de Farmacia",VLOOKUP($B195,NAfiliado_NFarmacia!$A$2:$J$497,6,0)),VLOOKUP($B195,padron!#REF!,10,0)),+IF(ISERROR(VLOOKUP($B195,NAfiliado_NFarmacia!$A$2:$J$497,6,0)),"Ingresa Direccion de Farmacia",VLOOKUP($B195,NAfiliado_NFarmacia!$A$2:$J$497,6,0))))</f>
        <v/>
      </c>
      <c r="K195" s="49" t="str">
        <f>+IF($B195="","",+IF(OR($F195="Si",$F195=""),IF(ISERROR(VLOOKUP($B195,padron!#REF!,10,0)),+IF(ISERROR(VLOOKUP($B195,NAfiliado_NFarmacia!$A$2:$J$497,5,0)),"Ingresa Localidad de Farmacia",VLOOKUP($B195,NAfiliado_NFarmacia!$A$2:$J$497,7,0)),VLOOKUP($B195,padron!#REF!,11,0)),+IF(ISERROR(VLOOKUP($B195,NAfiliado_NFarmacia!$A$2:$J$497,7,0)),"Ingresa Localidad de Farmacia",VLOOKUP($B195,NAfiliado_NFarmacia!$A$2:$J$497,7,0))))</f>
        <v/>
      </c>
      <c r="L195" s="48" t="str">
        <f>+IF(B195="","",IF(F195="No","84005541",+IFERROR(+VLOOKUP(inicio!B195,padron!$A$2:$H$2,8,0),"84005541")))</f>
        <v/>
      </c>
      <c r="M195" s="48" t="str">
        <f>+IF(B195="","",+IFERROR(+VLOOKUP(B195,padron!A:C,3,0),"no_cargado"))</f>
        <v/>
      </c>
      <c r="N195" s="48" t="str">
        <f>+IF(C195="","",+IFERROR(+VLOOKUP($C195,materiales!$A$2:$D$5000,4,0),"9999"))</f>
        <v/>
      </c>
      <c r="O195" s="48" t="str">
        <f t="shared" si="20"/>
        <v/>
      </c>
      <c r="P195" s="48" t="str">
        <f t="shared" si="21"/>
        <v/>
      </c>
      <c r="Q195" s="48" t="str">
        <f t="shared" si="22"/>
        <v/>
      </c>
      <c r="R195" s="48" t="str">
        <f t="shared" si="23"/>
        <v/>
      </c>
      <c r="S195" s="48" t="str">
        <f t="shared" si="28"/>
        <v/>
      </c>
      <c r="T195" s="48" t="str">
        <f t="shared" ca="1" si="24"/>
        <v/>
      </c>
      <c r="U195" s="48" t="str">
        <f>+IF(M195="","",IFERROR(+VLOOKUP(C195,materiales!$B$2:$E$1000,4,0),"DSZA"))</f>
        <v/>
      </c>
      <c r="V195" s="48" t="str">
        <f t="shared" si="25"/>
        <v/>
      </c>
      <c r="W195" s="48" t="str">
        <f t="shared" si="26"/>
        <v/>
      </c>
      <c r="X195" s="48" t="str">
        <f t="shared" si="27"/>
        <v/>
      </c>
      <c r="Y195" s="49" t="str">
        <f t="shared" si="29"/>
        <v/>
      </c>
      <c r="Z195" s="49" t="str">
        <f>IF(M195="no_cargado",VLOOKUP(B195,NAfiliado_NFarmacia!A:H,8,0),"")</f>
        <v/>
      </c>
      <c r="AA195" s="50"/>
    </row>
    <row r="196" spans="1:27" x14ac:dyDescent="0.55000000000000004">
      <c r="A196" s="34"/>
      <c r="G196" s="47" t="str">
        <f>+IF($B196="","",+IFERROR(+VLOOKUP(B196,padron!$A$2:$E$2,2,0),+IFERROR(VLOOKUP(B196,NAfiliado_NFarmacia!$A:$J,10,0),"Ingresar Nuevo Afiliado")))</f>
        <v/>
      </c>
      <c r="H196" s="48" t="str">
        <f>+IF(B196="","",+IFERROR(+VLOOKUP($C196,materiales!$B$2:$D$101,2,0),"9999"))</f>
        <v/>
      </c>
      <c r="I196" s="49" t="str">
        <f>+IF($B196="","",+IF(OR($F196="Si",$F196=""),IF(ISERROR(VLOOKUP($B196,padron!#REF!,9,0)),+IF(ISERROR(VLOOKUP($B196,NAfiliado_NFarmacia!$A$2:$J$497,5,0)),"Ingresa Farmacia",VLOOKUP($B196,NAfiliado_NFarmacia!$A$2:$J$497,5,0)),VLOOKUP($B196,padron!#REF!,9,0)),+IF(ISERROR(VLOOKUP($B196,NAfiliado_NFarmacia!$A$2:$J$497,5,0)),"Ingresa Farmacia",VLOOKUP($B196,NAfiliado_NFarmacia!$A$2:$J$497,5,0))))</f>
        <v/>
      </c>
      <c r="J196" s="49" t="str">
        <f>+IF($B196="","",+IF(OR($F196="Si",$F196=""),IF(ISERROR(VLOOKUP($B196,padron!#REF!,10,0)),+IF(ISERROR(VLOOKUP($B196,NAfiliado_NFarmacia!$A$2:$J$497,5,0)),"Ingresa Direccion de Farmacia",VLOOKUP($B196,NAfiliado_NFarmacia!$A$2:$J$497,6,0)),VLOOKUP($B196,padron!#REF!,10,0)),+IF(ISERROR(VLOOKUP($B196,NAfiliado_NFarmacia!$A$2:$J$497,6,0)),"Ingresa Direccion de Farmacia",VLOOKUP($B196,NAfiliado_NFarmacia!$A$2:$J$497,6,0))))</f>
        <v/>
      </c>
      <c r="K196" s="49" t="str">
        <f>+IF($B196="","",+IF(OR($F196="Si",$F196=""),IF(ISERROR(VLOOKUP($B196,padron!#REF!,10,0)),+IF(ISERROR(VLOOKUP($B196,NAfiliado_NFarmacia!$A$2:$J$497,5,0)),"Ingresa Localidad de Farmacia",VLOOKUP($B196,NAfiliado_NFarmacia!$A$2:$J$497,7,0)),VLOOKUP($B196,padron!#REF!,11,0)),+IF(ISERROR(VLOOKUP($B196,NAfiliado_NFarmacia!$A$2:$J$497,7,0)),"Ingresa Localidad de Farmacia",VLOOKUP($B196,NAfiliado_NFarmacia!$A$2:$J$497,7,0))))</f>
        <v/>
      </c>
      <c r="L196" s="48" t="str">
        <f>+IF(B196="","",IF(F196="No","84005541",+IFERROR(+VLOOKUP(inicio!B196,padron!$A$2:$H$2,8,0),"84005541")))</f>
        <v/>
      </c>
      <c r="M196" s="48" t="str">
        <f>+IF(B196="","",+IFERROR(+VLOOKUP(B196,padron!A:C,3,0),"no_cargado"))</f>
        <v/>
      </c>
      <c r="N196" s="48" t="str">
        <f>+IF(C196="","",+IFERROR(+VLOOKUP($C196,materiales!$A$2:$D$5000,4,0),"9999"))</f>
        <v/>
      </c>
      <c r="O196" s="48" t="str">
        <f t="shared" si="20"/>
        <v/>
      </c>
      <c r="P196" s="48" t="str">
        <f t="shared" si="21"/>
        <v/>
      </c>
      <c r="Q196" s="48" t="str">
        <f t="shared" si="22"/>
        <v/>
      </c>
      <c r="R196" s="48" t="str">
        <f t="shared" si="23"/>
        <v/>
      </c>
      <c r="S196" s="48" t="str">
        <f t="shared" si="28"/>
        <v/>
      </c>
      <c r="T196" s="48" t="str">
        <f t="shared" ca="1" si="24"/>
        <v/>
      </c>
      <c r="U196" s="48" t="str">
        <f>+IF(M196="","",IFERROR(+VLOOKUP(C196,materiales!$B$2:$E$1000,4,0),"DSZA"))</f>
        <v/>
      </c>
      <c r="V196" s="48" t="str">
        <f t="shared" si="25"/>
        <v/>
      </c>
      <c r="W196" s="48" t="str">
        <f t="shared" si="26"/>
        <v/>
      </c>
      <c r="X196" s="48" t="str">
        <f t="shared" si="27"/>
        <v/>
      </c>
      <c r="Y196" s="49" t="str">
        <f t="shared" si="29"/>
        <v/>
      </c>
      <c r="Z196" s="49" t="str">
        <f>IF(M196="no_cargado",VLOOKUP(B196,NAfiliado_NFarmacia!A:H,8,0),"")</f>
        <v/>
      </c>
      <c r="AA196" s="50"/>
    </row>
    <row r="197" spans="1:27" x14ac:dyDescent="0.55000000000000004">
      <c r="A197" s="34"/>
      <c r="G197" s="47" t="str">
        <f>+IF($B197="","",+IFERROR(+VLOOKUP(B197,padron!$A$2:$E$2,2,0),+IFERROR(VLOOKUP(B197,NAfiliado_NFarmacia!$A:$J,10,0),"Ingresar Nuevo Afiliado")))</f>
        <v/>
      </c>
      <c r="H197" s="48" t="str">
        <f>+IF(B197="","",+IFERROR(+VLOOKUP($C197,materiales!$B$2:$D$101,2,0),"9999"))</f>
        <v/>
      </c>
      <c r="I197" s="49" t="str">
        <f>+IF($B197="","",+IF(OR($F197="Si",$F197=""),IF(ISERROR(VLOOKUP($B197,padron!#REF!,9,0)),+IF(ISERROR(VLOOKUP($B197,NAfiliado_NFarmacia!$A$2:$J$497,5,0)),"Ingresa Farmacia",VLOOKUP($B197,NAfiliado_NFarmacia!$A$2:$J$497,5,0)),VLOOKUP($B197,padron!#REF!,9,0)),+IF(ISERROR(VLOOKUP($B197,NAfiliado_NFarmacia!$A$2:$J$497,5,0)),"Ingresa Farmacia",VLOOKUP($B197,NAfiliado_NFarmacia!$A$2:$J$497,5,0))))</f>
        <v/>
      </c>
      <c r="J197" s="49" t="str">
        <f>+IF($B197="","",+IF(OR($F197="Si",$F197=""),IF(ISERROR(VLOOKUP($B197,padron!#REF!,10,0)),+IF(ISERROR(VLOOKUP($B197,NAfiliado_NFarmacia!$A$2:$J$497,5,0)),"Ingresa Direccion de Farmacia",VLOOKUP($B197,NAfiliado_NFarmacia!$A$2:$J$497,6,0)),VLOOKUP($B197,padron!#REF!,10,0)),+IF(ISERROR(VLOOKUP($B197,NAfiliado_NFarmacia!$A$2:$J$497,6,0)),"Ingresa Direccion de Farmacia",VLOOKUP($B197,NAfiliado_NFarmacia!$A$2:$J$497,6,0))))</f>
        <v/>
      </c>
      <c r="K197" s="49" t="str">
        <f>+IF($B197="","",+IF(OR($F197="Si",$F197=""),IF(ISERROR(VLOOKUP($B197,padron!#REF!,10,0)),+IF(ISERROR(VLOOKUP($B197,NAfiliado_NFarmacia!$A$2:$J$497,5,0)),"Ingresa Localidad de Farmacia",VLOOKUP($B197,NAfiliado_NFarmacia!$A$2:$J$497,7,0)),VLOOKUP($B197,padron!#REF!,11,0)),+IF(ISERROR(VLOOKUP($B197,NAfiliado_NFarmacia!$A$2:$J$497,7,0)),"Ingresa Localidad de Farmacia",VLOOKUP($B197,NAfiliado_NFarmacia!$A$2:$J$497,7,0))))</f>
        <v/>
      </c>
      <c r="L197" s="48" t="str">
        <f>+IF(B197="","",IF(F197="No","84005541",+IFERROR(+VLOOKUP(inicio!B197,padron!$A$2:$H$2,8,0),"84005541")))</f>
        <v/>
      </c>
      <c r="M197" s="48" t="str">
        <f>+IF(B197="","",+IFERROR(+VLOOKUP(B197,padron!A:C,3,0),"no_cargado"))</f>
        <v/>
      </c>
      <c r="N197" s="48" t="str">
        <f>+IF(C197="","",+IFERROR(+VLOOKUP($C197,materiales!$A$2:$D$5000,4,0),"9999"))</f>
        <v/>
      </c>
      <c r="O197" s="48" t="str">
        <f t="shared" si="20"/>
        <v/>
      </c>
      <c r="P197" s="48" t="str">
        <f t="shared" si="21"/>
        <v/>
      </c>
      <c r="Q197" s="48" t="str">
        <f t="shared" si="22"/>
        <v/>
      </c>
      <c r="R197" s="48" t="str">
        <f t="shared" si="23"/>
        <v/>
      </c>
      <c r="S197" s="48" t="str">
        <f t="shared" si="28"/>
        <v/>
      </c>
      <c r="T197" s="48" t="str">
        <f t="shared" ca="1" si="24"/>
        <v/>
      </c>
      <c r="U197" s="48" t="str">
        <f>+IF(M197="","",IFERROR(+VLOOKUP(C197,materiales!$B$2:$E$1000,4,0),"DSZA"))</f>
        <v/>
      </c>
      <c r="V197" s="48" t="str">
        <f t="shared" si="25"/>
        <v/>
      </c>
      <c r="W197" s="48" t="str">
        <f t="shared" si="26"/>
        <v/>
      </c>
      <c r="X197" s="48" t="str">
        <f t="shared" si="27"/>
        <v/>
      </c>
      <c r="Y197" s="49" t="str">
        <f t="shared" si="29"/>
        <v/>
      </c>
      <c r="Z197" s="49" t="str">
        <f>IF(M197="no_cargado",VLOOKUP(B197,NAfiliado_NFarmacia!A:H,8,0),"")</f>
        <v/>
      </c>
      <c r="AA197" s="50"/>
    </row>
    <row r="198" spans="1:27" x14ac:dyDescent="0.55000000000000004">
      <c r="A198" s="34"/>
      <c r="G198" s="47" t="str">
        <f>+IF($B198="","",+IFERROR(+VLOOKUP(B198,padron!$A$2:$E$2,2,0),+IFERROR(VLOOKUP(B198,NAfiliado_NFarmacia!$A:$J,10,0),"Ingresar Nuevo Afiliado")))</f>
        <v/>
      </c>
      <c r="H198" s="48" t="str">
        <f>+IF(B198="","",+IFERROR(+VLOOKUP($C198,materiales!$B$2:$D$101,2,0),"9999"))</f>
        <v/>
      </c>
      <c r="I198" s="49" t="str">
        <f>+IF($B198="","",+IF(OR($F198="Si",$F198=""),IF(ISERROR(VLOOKUP($B198,padron!#REF!,9,0)),+IF(ISERROR(VLOOKUP($B198,NAfiliado_NFarmacia!$A$2:$J$497,5,0)),"Ingresa Farmacia",VLOOKUP($B198,NAfiliado_NFarmacia!$A$2:$J$497,5,0)),VLOOKUP($B198,padron!#REF!,9,0)),+IF(ISERROR(VLOOKUP($B198,NAfiliado_NFarmacia!$A$2:$J$497,5,0)),"Ingresa Farmacia",VLOOKUP($B198,NAfiliado_NFarmacia!$A$2:$J$497,5,0))))</f>
        <v/>
      </c>
      <c r="J198" s="49" t="str">
        <f>+IF($B198="","",+IF(OR($F198="Si",$F198=""),IF(ISERROR(VLOOKUP($B198,padron!#REF!,10,0)),+IF(ISERROR(VLOOKUP($B198,NAfiliado_NFarmacia!$A$2:$J$497,5,0)),"Ingresa Direccion de Farmacia",VLOOKUP($B198,NAfiliado_NFarmacia!$A$2:$J$497,6,0)),VLOOKUP($B198,padron!#REF!,10,0)),+IF(ISERROR(VLOOKUP($B198,NAfiliado_NFarmacia!$A$2:$J$497,6,0)),"Ingresa Direccion de Farmacia",VLOOKUP($B198,NAfiliado_NFarmacia!$A$2:$J$497,6,0))))</f>
        <v/>
      </c>
      <c r="K198" s="49" t="str">
        <f>+IF($B198="","",+IF(OR($F198="Si",$F198=""),IF(ISERROR(VLOOKUP($B198,padron!#REF!,10,0)),+IF(ISERROR(VLOOKUP($B198,NAfiliado_NFarmacia!$A$2:$J$497,5,0)),"Ingresa Localidad de Farmacia",VLOOKUP($B198,NAfiliado_NFarmacia!$A$2:$J$497,7,0)),VLOOKUP($B198,padron!#REF!,11,0)),+IF(ISERROR(VLOOKUP($B198,NAfiliado_NFarmacia!$A$2:$J$497,7,0)),"Ingresa Localidad de Farmacia",VLOOKUP($B198,NAfiliado_NFarmacia!$A$2:$J$497,7,0))))</f>
        <v/>
      </c>
      <c r="L198" s="48" t="str">
        <f>+IF(B198="","",IF(F198="No","84005541",+IFERROR(+VLOOKUP(inicio!B198,padron!$A$2:$H$2,8,0),"84005541")))</f>
        <v/>
      </c>
      <c r="M198" s="48" t="str">
        <f>+IF(B198="","",+IFERROR(+VLOOKUP(B198,padron!A:C,3,0),"no_cargado"))</f>
        <v/>
      </c>
      <c r="N198" s="48" t="str">
        <f>+IF(C198="","",+IFERROR(+VLOOKUP($C198,materiales!$A$2:$D$5000,4,0),"9999"))</f>
        <v/>
      </c>
      <c r="O198" s="48" t="str">
        <f t="shared" si="20"/>
        <v/>
      </c>
      <c r="P198" s="48" t="str">
        <f t="shared" si="21"/>
        <v/>
      </c>
      <c r="Q198" s="48" t="str">
        <f t="shared" si="22"/>
        <v/>
      </c>
      <c r="R198" s="48" t="str">
        <f t="shared" si="23"/>
        <v/>
      </c>
      <c r="S198" s="48" t="str">
        <f t="shared" si="28"/>
        <v/>
      </c>
      <c r="T198" s="48" t="str">
        <f t="shared" ca="1" si="24"/>
        <v/>
      </c>
      <c r="U198" s="48" t="str">
        <f>+IF(M198="","",IFERROR(+VLOOKUP(C198,materiales!$B$2:$E$1000,4,0),"DSZA"))</f>
        <v/>
      </c>
      <c r="V198" s="48" t="str">
        <f t="shared" si="25"/>
        <v/>
      </c>
      <c r="W198" s="48" t="str">
        <f t="shared" si="26"/>
        <v/>
      </c>
      <c r="X198" s="48" t="str">
        <f t="shared" si="27"/>
        <v/>
      </c>
      <c r="Y198" s="49" t="str">
        <f t="shared" si="29"/>
        <v/>
      </c>
      <c r="Z198" s="49" t="str">
        <f>IF(M198="no_cargado",VLOOKUP(B198,NAfiliado_NFarmacia!A:H,8,0),"")</f>
        <v/>
      </c>
      <c r="AA198" s="50"/>
    </row>
    <row r="199" spans="1:27" x14ac:dyDescent="0.55000000000000004">
      <c r="A199" s="34"/>
      <c r="G199" s="47" t="str">
        <f>+IF($B199="","",+IFERROR(+VLOOKUP(B199,padron!$A$2:$E$2,2,0),+IFERROR(VLOOKUP(B199,NAfiliado_NFarmacia!$A:$J,10,0),"Ingresar Nuevo Afiliado")))</f>
        <v/>
      </c>
      <c r="H199" s="48" t="str">
        <f>+IF(B199="","",+IFERROR(+VLOOKUP($C199,materiales!$B$2:$D$101,2,0),"9999"))</f>
        <v/>
      </c>
      <c r="I199" s="49" t="str">
        <f>+IF($B199="","",+IF(OR($F199="Si",$F199=""),IF(ISERROR(VLOOKUP($B199,padron!#REF!,9,0)),+IF(ISERROR(VLOOKUP($B199,NAfiliado_NFarmacia!$A$2:$J$497,5,0)),"Ingresa Farmacia",VLOOKUP($B199,NAfiliado_NFarmacia!$A$2:$J$497,5,0)),VLOOKUP($B199,padron!#REF!,9,0)),+IF(ISERROR(VLOOKUP($B199,NAfiliado_NFarmacia!$A$2:$J$497,5,0)),"Ingresa Farmacia",VLOOKUP($B199,NAfiliado_NFarmacia!$A$2:$J$497,5,0))))</f>
        <v/>
      </c>
      <c r="J199" s="49" t="str">
        <f>+IF($B199="","",+IF(OR($F199="Si",$F199=""),IF(ISERROR(VLOOKUP($B199,padron!#REF!,10,0)),+IF(ISERROR(VLOOKUP($B199,NAfiliado_NFarmacia!$A$2:$J$497,5,0)),"Ingresa Direccion de Farmacia",VLOOKUP($B199,NAfiliado_NFarmacia!$A$2:$J$497,6,0)),VLOOKUP($B199,padron!#REF!,10,0)),+IF(ISERROR(VLOOKUP($B199,NAfiliado_NFarmacia!$A$2:$J$497,6,0)),"Ingresa Direccion de Farmacia",VLOOKUP($B199,NAfiliado_NFarmacia!$A$2:$J$497,6,0))))</f>
        <v/>
      </c>
      <c r="K199" s="49" t="str">
        <f>+IF($B199="","",+IF(OR($F199="Si",$F199=""),IF(ISERROR(VLOOKUP($B199,padron!#REF!,10,0)),+IF(ISERROR(VLOOKUP($B199,NAfiliado_NFarmacia!$A$2:$J$497,5,0)),"Ingresa Localidad de Farmacia",VLOOKUP($B199,NAfiliado_NFarmacia!$A$2:$J$497,7,0)),VLOOKUP($B199,padron!#REF!,11,0)),+IF(ISERROR(VLOOKUP($B199,NAfiliado_NFarmacia!$A$2:$J$497,7,0)),"Ingresa Localidad de Farmacia",VLOOKUP($B199,NAfiliado_NFarmacia!$A$2:$J$497,7,0))))</f>
        <v/>
      </c>
      <c r="L199" s="48" t="str">
        <f>+IF(B199="","",IF(F199="No","84005541",+IFERROR(+VLOOKUP(inicio!B199,padron!$A$2:$H$2,8,0),"84005541")))</f>
        <v/>
      </c>
      <c r="M199" s="48" t="str">
        <f>+IF(B199="","",+IFERROR(+VLOOKUP(B199,padron!A:C,3,0),"no_cargado"))</f>
        <v/>
      </c>
      <c r="N199" s="48" t="str">
        <f>+IF(C199="","",+IFERROR(+VLOOKUP($C199,materiales!$A$2:$D$5000,4,0),"9999"))</f>
        <v/>
      </c>
      <c r="O199" s="48" t="str">
        <f t="shared" si="20"/>
        <v/>
      </c>
      <c r="P199" s="48" t="str">
        <f t="shared" si="21"/>
        <v/>
      </c>
      <c r="Q199" s="48" t="str">
        <f t="shared" si="22"/>
        <v/>
      </c>
      <c r="R199" s="48" t="str">
        <f t="shared" si="23"/>
        <v/>
      </c>
      <c r="S199" s="48" t="str">
        <f t="shared" si="28"/>
        <v/>
      </c>
      <c r="T199" s="48" t="str">
        <f t="shared" ca="1" si="24"/>
        <v/>
      </c>
      <c r="U199" s="48" t="str">
        <f>+IF(M199="","",IFERROR(+VLOOKUP(C199,materiales!$B$2:$E$1000,4,0),"DSZA"))</f>
        <v/>
      </c>
      <c r="V199" s="48" t="str">
        <f t="shared" si="25"/>
        <v/>
      </c>
      <c r="W199" s="48" t="str">
        <f t="shared" si="26"/>
        <v/>
      </c>
      <c r="X199" s="48" t="str">
        <f t="shared" si="27"/>
        <v/>
      </c>
      <c r="Y199" s="49" t="str">
        <f t="shared" si="29"/>
        <v/>
      </c>
      <c r="Z199" s="49" t="str">
        <f>IF(M199="no_cargado",VLOOKUP(B199,NAfiliado_NFarmacia!A:H,8,0),"")</f>
        <v/>
      </c>
      <c r="AA199" s="50"/>
    </row>
    <row r="200" spans="1:27" x14ac:dyDescent="0.55000000000000004">
      <c r="A200" s="34"/>
      <c r="G200" s="47" t="str">
        <f>+IF($B200="","",+IFERROR(+VLOOKUP(B200,padron!$A$2:$E$2,2,0),+IFERROR(VLOOKUP(B200,NAfiliado_NFarmacia!$A:$J,10,0),"Ingresar Nuevo Afiliado")))</f>
        <v/>
      </c>
      <c r="H200" s="48" t="str">
        <f>+IF(B200="","",+IFERROR(+VLOOKUP($C200,materiales!$B$2:$D$101,2,0),"9999"))</f>
        <v/>
      </c>
      <c r="I200" s="49" t="str">
        <f>+IF($B200="","",+IF(OR($F200="Si",$F200=""),IF(ISERROR(VLOOKUP($B200,padron!#REF!,9,0)),+IF(ISERROR(VLOOKUP($B200,NAfiliado_NFarmacia!$A$2:$J$497,5,0)),"Ingresa Farmacia",VLOOKUP($B200,NAfiliado_NFarmacia!$A$2:$J$497,5,0)),VLOOKUP($B200,padron!#REF!,9,0)),+IF(ISERROR(VLOOKUP($B200,NAfiliado_NFarmacia!$A$2:$J$497,5,0)),"Ingresa Farmacia",VLOOKUP($B200,NAfiliado_NFarmacia!$A$2:$J$497,5,0))))</f>
        <v/>
      </c>
      <c r="J200" s="49" t="str">
        <f>+IF($B200="","",+IF(OR($F200="Si",$F200=""),IF(ISERROR(VLOOKUP($B200,padron!#REF!,10,0)),+IF(ISERROR(VLOOKUP($B200,NAfiliado_NFarmacia!$A$2:$J$497,5,0)),"Ingresa Direccion de Farmacia",VLOOKUP($B200,NAfiliado_NFarmacia!$A$2:$J$497,6,0)),VLOOKUP($B200,padron!#REF!,10,0)),+IF(ISERROR(VLOOKUP($B200,NAfiliado_NFarmacia!$A$2:$J$497,6,0)),"Ingresa Direccion de Farmacia",VLOOKUP($B200,NAfiliado_NFarmacia!$A$2:$J$497,6,0))))</f>
        <v/>
      </c>
      <c r="K200" s="49" t="str">
        <f>+IF($B200="","",+IF(OR($F200="Si",$F200=""),IF(ISERROR(VLOOKUP($B200,padron!#REF!,10,0)),+IF(ISERROR(VLOOKUP($B200,NAfiliado_NFarmacia!$A$2:$J$497,5,0)),"Ingresa Localidad de Farmacia",VLOOKUP($B200,NAfiliado_NFarmacia!$A$2:$J$497,7,0)),VLOOKUP($B200,padron!#REF!,11,0)),+IF(ISERROR(VLOOKUP($B200,NAfiliado_NFarmacia!$A$2:$J$497,7,0)),"Ingresa Localidad de Farmacia",VLOOKUP($B200,NAfiliado_NFarmacia!$A$2:$J$497,7,0))))</f>
        <v/>
      </c>
      <c r="L200" s="48" t="str">
        <f>+IF(B200="","",IF(F200="No","84005541",+IFERROR(+VLOOKUP(inicio!B200,padron!$A$2:$H$2,8,0),"84005541")))</f>
        <v/>
      </c>
      <c r="M200" s="48" t="str">
        <f>+IF(B200="","",+IFERROR(+VLOOKUP(B200,padron!A:C,3,0),"no_cargado"))</f>
        <v/>
      </c>
      <c r="N200" s="48" t="str">
        <f>+IF(C200="","",+IFERROR(+VLOOKUP($C200,materiales!$A$2:$D$5000,4,0),"9999"))</f>
        <v/>
      </c>
      <c r="O200" s="48" t="str">
        <f t="shared" si="20"/>
        <v/>
      </c>
      <c r="P200" s="48" t="str">
        <f t="shared" si="21"/>
        <v/>
      </c>
      <c r="Q200" s="48" t="str">
        <f t="shared" si="22"/>
        <v/>
      </c>
      <c r="R200" s="48" t="str">
        <f t="shared" si="23"/>
        <v/>
      </c>
      <c r="S200" s="48" t="str">
        <f t="shared" si="28"/>
        <v/>
      </c>
      <c r="T200" s="48" t="str">
        <f t="shared" ca="1" si="24"/>
        <v/>
      </c>
      <c r="U200" s="48" t="str">
        <f>+IF(M200="","",IFERROR(+VLOOKUP(C200,materiales!$B$2:$E$1000,4,0),"DSZA"))</f>
        <v/>
      </c>
      <c r="V200" s="48" t="str">
        <f t="shared" si="25"/>
        <v/>
      </c>
      <c r="W200" s="48" t="str">
        <f t="shared" si="26"/>
        <v/>
      </c>
      <c r="X200" s="48" t="str">
        <f t="shared" si="27"/>
        <v/>
      </c>
      <c r="Y200" s="49" t="str">
        <f t="shared" si="29"/>
        <v/>
      </c>
      <c r="Z200" s="49" t="str">
        <f>IF(M200="no_cargado",VLOOKUP(B200,NAfiliado_NFarmacia!A:H,8,0),"")</f>
        <v/>
      </c>
      <c r="AA200" s="50"/>
    </row>
    <row r="201" spans="1:27" x14ac:dyDescent="0.55000000000000004">
      <c r="A201" s="34"/>
      <c r="G201" s="47" t="str">
        <f>+IF($B201="","",+IFERROR(+VLOOKUP(B201,padron!$A$2:$E$2,2,0),+IFERROR(VLOOKUP(B201,NAfiliado_NFarmacia!$A:$J,10,0),"Ingresar Nuevo Afiliado")))</f>
        <v/>
      </c>
      <c r="H201" s="48" t="str">
        <f>+IF(B201="","",+IFERROR(+VLOOKUP($C201,materiales!$B$2:$D$101,2,0),"9999"))</f>
        <v/>
      </c>
      <c r="I201" s="49" t="str">
        <f>+IF($B201="","",+IF(OR($F201="Si",$F201=""),IF(ISERROR(VLOOKUP($B201,padron!#REF!,9,0)),+IF(ISERROR(VLOOKUP($B201,NAfiliado_NFarmacia!$A$2:$J$497,5,0)),"Ingresa Farmacia",VLOOKUP($B201,NAfiliado_NFarmacia!$A$2:$J$497,5,0)),VLOOKUP($B201,padron!#REF!,9,0)),+IF(ISERROR(VLOOKUP($B201,NAfiliado_NFarmacia!$A$2:$J$497,5,0)),"Ingresa Farmacia",VLOOKUP($B201,NAfiliado_NFarmacia!$A$2:$J$497,5,0))))</f>
        <v/>
      </c>
      <c r="J201" s="49" t="str">
        <f>+IF($B201="","",+IF(OR($F201="Si",$F201=""),IF(ISERROR(VLOOKUP($B201,padron!#REF!,10,0)),+IF(ISERROR(VLOOKUP($B201,NAfiliado_NFarmacia!$A$2:$J$497,5,0)),"Ingresa Direccion de Farmacia",VLOOKUP($B201,NAfiliado_NFarmacia!$A$2:$J$497,6,0)),VLOOKUP($B201,padron!#REF!,10,0)),+IF(ISERROR(VLOOKUP($B201,NAfiliado_NFarmacia!$A$2:$J$497,6,0)),"Ingresa Direccion de Farmacia",VLOOKUP($B201,NAfiliado_NFarmacia!$A$2:$J$497,6,0))))</f>
        <v/>
      </c>
      <c r="K201" s="49" t="str">
        <f>+IF($B201="","",+IF(OR($F201="Si",$F201=""),IF(ISERROR(VLOOKUP($B201,padron!#REF!,10,0)),+IF(ISERROR(VLOOKUP($B201,NAfiliado_NFarmacia!$A$2:$J$497,5,0)),"Ingresa Localidad de Farmacia",VLOOKUP($B201,NAfiliado_NFarmacia!$A$2:$J$497,7,0)),VLOOKUP($B201,padron!#REF!,11,0)),+IF(ISERROR(VLOOKUP($B201,NAfiliado_NFarmacia!$A$2:$J$497,7,0)),"Ingresa Localidad de Farmacia",VLOOKUP($B201,NAfiliado_NFarmacia!$A$2:$J$497,7,0))))</f>
        <v/>
      </c>
      <c r="L201" s="48" t="str">
        <f>+IF(B201="","",IF(F201="No","84005541",+IFERROR(+VLOOKUP(inicio!B201,padron!$A$2:$H$2,8,0),"84005541")))</f>
        <v/>
      </c>
      <c r="M201" s="48" t="str">
        <f>+IF(B201="","",+IFERROR(+VLOOKUP(B201,padron!A:C,3,0),"no_cargado"))</f>
        <v/>
      </c>
      <c r="N201" s="48" t="str">
        <f>+IF(C201="","",+IFERROR(+VLOOKUP($C201,materiales!$A$2:$D$5000,4,0),"9999"))</f>
        <v/>
      </c>
      <c r="O201" s="48" t="str">
        <f t="shared" ref="O201:O264" si="30">+IF(D201="","","01")</f>
        <v/>
      </c>
      <c r="P201" s="48" t="str">
        <f t="shared" ref="P201:P264" si="31">+IF(B201="","","CONVENIO 100%")</f>
        <v/>
      </c>
      <c r="Q201" s="48" t="str">
        <f t="shared" ref="Q201:Q264" si="32">+IF(I201="","","ZTRA")</f>
        <v/>
      </c>
      <c r="R201" s="48" t="str">
        <f t="shared" ref="R201:R264" si="33">+IF(J201="","",+IFERROR(+IF(U201="DSZA","ALMA","1004"),"ALMA"))</f>
        <v/>
      </c>
      <c r="S201" s="48" t="str">
        <f t="shared" si="28"/>
        <v/>
      </c>
      <c r="T201" s="48" t="str">
        <f t="shared" ref="T201:T264" ca="1" si="34">+IF(L201="","",+DAY(TODAY())&amp;"."&amp;TEXT(+TODAY(),"MM")&amp;"."&amp;+YEAR(TODAY()))</f>
        <v/>
      </c>
      <c r="U201" s="48" t="str">
        <f>+IF(M201="","",IFERROR(+VLOOKUP(C201,materiales!$B$2:$E$1000,4,0),"DSZA"))</f>
        <v/>
      </c>
      <c r="V201" s="48" t="str">
        <f t="shared" ref="V201:V264" si="35">+IF(N201="","","MAN")</f>
        <v/>
      </c>
      <c r="W201" s="48" t="str">
        <f t="shared" ref="W201:W264" si="36">IF(B201="","","02")</f>
        <v/>
      </c>
      <c r="X201" s="48" t="str">
        <f t="shared" ref="X201:X264" si="37">IF(B201="","","01")</f>
        <v/>
      </c>
      <c r="Y201" s="49" t="str">
        <f t="shared" si="29"/>
        <v/>
      </c>
      <c r="Z201" s="49" t="str">
        <f>IF(M201="no_cargado",VLOOKUP(B201,NAfiliado_NFarmacia!A:H,8,0),"")</f>
        <v/>
      </c>
      <c r="AA201" s="50"/>
    </row>
    <row r="202" spans="1:27" x14ac:dyDescent="0.55000000000000004">
      <c r="A202" s="34"/>
      <c r="G202" s="47" t="str">
        <f>+IF($B202="","",+IFERROR(+VLOOKUP(B202,padron!$A$2:$E$2,2,0),+IFERROR(VLOOKUP(B202,NAfiliado_NFarmacia!$A:$J,10,0),"Ingresar Nuevo Afiliado")))</f>
        <v/>
      </c>
      <c r="H202" s="48" t="str">
        <f>+IF(B202="","",+IFERROR(+VLOOKUP($C202,materiales!$B$2:$D$101,2,0),"9999"))</f>
        <v/>
      </c>
      <c r="I202" s="49" t="str">
        <f>+IF($B202="","",+IF(OR($F202="Si",$F202=""),IF(ISERROR(VLOOKUP($B202,padron!#REF!,9,0)),+IF(ISERROR(VLOOKUP($B202,NAfiliado_NFarmacia!$A$2:$J$497,5,0)),"Ingresa Farmacia",VLOOKUP($B202,NAfiliado_NFarmacia!$A$2:$J$497,5,0)),VLOOKUP($B202,padron!#REF!,9,0)),+IF(ISERROR(VLOOKUP($B202,NAfiliado_NFarmacia!$A$2:$J$497,5,0)),"Ingresa Farmacia",VLOOKUP($B202,NAfiliado_NFarmacia!$A$2:$J$497,5,0))))</f>
        <v/>
      </c>
      <c r="J202" s="49" t="str">
        <f>+IF($B202="","",+IF(OR($F202="Si",$F202=""),IF(ISERROR(VLOOKUP($B202,padron!#REF!,10,0)),+IF(ISERROR(VLOOKUP($B202,NAfiliado_NFarmacia!$A$2:$J$497,5,0)),"Ingresa Direccion de Farmacia",VLOOKUP($B202,NAfiliado_NFarmacia!$A$2:$J$497,6,0)),VLOOKUP($B202,padron!#REF!,10,0)),+IF(ISERROR(VLOOKUP($B202,NAfiliado_NFarmacia!$A$2:$J$497,6,0)),"Ingresa Direccion de Farmacia",VLOOKUP($B202,NAfiliado_NFarmacia!$A$2:$J$497,6,0))))</f>
        <v/>
      </c>
      <c r="K202" s="49" t="str">
        <f>+IF($B202="","",+IF(OR($F202="Si",$F202=""),IF(ISERROR(VLOOKUP($B202,padron!#REF!,10,0)),+IF(ISERROR(VLOOKUP($B202,NAfiliado_NFarmacia!$A$2:$J$497,5,0)),"Ingresa Localidad de Farmacia",VLOOKUP($B202,NAfiliado_NFarmacia!$A$2:$J$497,7,0)),VLOOKUP($B202,padron!#REF!,11,0)),+IF(ISERROR(VLOOKUP($B202,NAfiliado_NFarmacia!$A$2:$J$497,7,0)),"Ingresa Localidad de Farmacia",VLOOKUP($B202,NAfiliado_NFarmacia!$A$2:$J$497,7,0))))</f>
        <v/>
      </c>
      <c r="L202" s="48" t="str">
        <f>+IF(B202="","",IF(F202="No","84005541",+IFERROR(+VLOOKUP(inicio!B202,padron!$A$2:$H$2,8,0),"84005541")))</f>
        <v/>
      </c>
      <c r="M202" s="48" t="str">
        <f>+IF(B202="","",+IFERROR(+VLOOKUP(B202,padron!A:C,3,0),"no_cargado"))</f>
        <v/>
      </c>
      <c r="N202" s="48" t="str">
        <f>+IF(C202="","",+IFERROR(+VLOOKUP($C202,materiales!$A$2:$D$5000,4,0),"9999"))</f>
        <v/>
      </c>
      <c r="O202" s="48" t="str">
        <f t="shared" si="30"/>
        <v/>
      </c>
      <c r="P202" s="48" t="str">
        <f t="shared" si="31"/>
        <v/>
      </c>
      <c r="Q202" s="48" t="str">
        <f t="shared" si="32"/>
        <v/>
      </c>
      <c r="R202" s="48" t="str">
        <f t="shared" si="33"/>
        <v/>
      </c>
      <c r="S202" s="48" t="str">
        <f t="shared" ref="S202:S265" si="38">+IF(K202="","","20000123")</f>
        <v/>
      </c>
      <c r="T202" s="48" t="str">
        <f t="shared" ca="1" si="34"/>
        <v/>
      </c>
      <c r="U202" s="48" t="str">
        <f>+IF(M202="","",IFERROR(+VLOOKUP(C202,materiales!$B$2:$E$1000,4,0),"DSZA"))</f>
        <v/>
      </c>
      <c r="V202" s="48" t="str">
        <f t="shared" si="35"/>
        <v/>
      </c>
      <c r="W202" s="48" t="str">
        <f t="shared" si="36"/>
        <v/>
      </c>
      <c r="X202" s="48" t="str">
        <f t="shared" si="37"/>
        <v/>
      </c>
      <c r="Y202" s="49" t="str">
        <f t="shared" ref="Y202:Y265" si="39">+RIGHT(B202,8)</f>
        <v/>
      </c>
      <c r="Z202" s="49" t="str">
        <f>IF(M202="no_cargado",VLOOKUP(B202,NAfiliado_NFarmacia!A:H,8,0),"")</f>
        <v/>
      </c>
      <c r="AA202" s="50"/>
    </row>
    <row r="203" spans="1:27" x14ac:dyDescent="0.55000000000000004">
      <c r="A203" s="34"/>
      <c r="G203" s="47" t="str">
        <f>+IF($B203="","",+IFERROR(+VLOOKUP(B203,padron!$A$2:$E$2,2,0),+IFERROR(VLOOKUP(B203,NAfiliado_NFarmacia!$A:$J,10,0),"Ingresar Nuevo Afiliado")))</f>
        <v/>
      </c>
      <c r="H203" s="48" t="str">
        <f>+IF(B203="","",+IFERROR(+VLOOKUP($C203,materiales!$B$2:$D$101,2,0),"9999"))</f>
        <v/>
      </c>
      <c r="I203" s="49" t="str">
        <f>+IF($B203="","",+IF(OR($F203="Si",$F203=""),IF(ISERROR(VLOOKUP($B203,padron!#REF!,9,0)),+IF(ISERROR(VLOOKUP($B203,NAfiliado_NFarmacia!$A$2:$J$497,5,0)),"Ingresa Farmacia",VLOOKUP($B203,NAfiliado_NFarmacia!$A$2:$J$497,5,0)),VLOOKUP($B203,padron!#REF!,9,0)),+IF(ISERROR(VLOOKUP($B203,NAfiliado_NFarmacia!$A$2:$J$497,5,0)),"Ingresa Farmacia",VLOOKUP($B203,NAfiliado_NFarmacia!$A$2:$J$497,5,0))))</f>
        <v/>
      </c>
      <c r="J203" s="49" t="str">
        <f>+IF($B203="","",+IF(OR($F203="Si",$F203=""),IF(ISERROR(VLOOKUP($B203,padron!#REF!,10,0)),+IF(ISERROR(VLOOKUP($B203,NAfiliado_NFarmacia!$A$2:$J$497,5,0)),"Ingresa Direccion de Farmacia",VLOOKUP($B203,NAfiliado_NFarmacia!$A$2:$J$497,6,0)),VLOOKUP($B203,padron!#REF!,10,0)),+IF(ISERROR(VLOOKUP($B203,NAfiliado_NFarmacia!$A$2:$J$497,6,0)),"Ingresa Direccion de Farmacia",VLOOKUP($B203,NAfiliado_NFarmacia!$A$2:$J$497,6,0))))</f>
        <v/>
      </c>
      <c r="K203" s="49" t="str">
        <f>+IF($B203="","",+IF(OR($F203="Si",$F203=""),IF(ISERROR(VLOOKUP($B203,padron!#REF!,10,0)),+IF(ISERROR(VLOOKUP($B203,NAfiliado_NFarmacia!$A$2:$J$497,5,0)),"Ingresa Localidad de Farmacia",VLOOKUP($B203,NAfiliado_NFarmacia!$A$2:$J$497,7,0)),VLOOKUP($B203,padron!#REF!,11,0)),+IF(ISERROR(VLOOKUP($B203,NAfiliado_NFarmacia!$A$2:$J$497,7,0)),"Ingresa Localidad de Farmacia",VLOOKUP($B203,NAfiliado_NFarmacia!$A$2:$J$497,7,0))))</f>
        <v/>
      </c>
      <c r="L203" s="48" t="str">
        <f>+IF(B203="","",IF(F203="No","84005541",+IFERROR(+VLOOKUP(inicio!B203,padron!$A$2:$H$2,8,0),"84005541")))</f>
        <v/>
      </c>
      <c r="M203" s="48" t="str">
        <f>+IF(B203="","",+IFERROR(+VLOOKUP(B203,padron!A:C,3,0),"no_cargado"))</f>
        <v/>
      </c>
      <c r="N203" s="48" t="str">
        <f>+IF(C203="","",+IFERROR(+VLOOKUP($C203,materiales!$A$2:$D$5000,4,0),"9999"))</f>
        <v/>
      </c>
      <c r="O203" s="48" t="str">
        <f t="shared" si="30"/>
        <v/>
      </c>
      <c r="P203" s="48" t="str">
        <f t="shared" si="31"/>
        <v/>
      </c>
      <c r="Q203" s="48" t="str">
        <f t="shared" si="32"/>
        <v/>
      </c>
      <c r="R203" s="48" t="str">
        <f t="shared" si="33"/>
        <v/>
      </c>
      <c r="S203" s="48" t="str">
        <f t="shared" si="38"/>
        <v/>
      </c>
      <c r="T203" s="48" t="str">
        <f t="shared" ca="1" si="34"/>
        <v/>
      </c>
      <c r="U203" s="48" t="str">
        <f>+IF(M203="","",IFERROR(+VLOOKUP(C203,materiales!$B$2:$E$1000,4,0),"DSZA"))</f>
        <v/>
      </c>
      <c r="V203" s="48" t="str">
        <f t="shared" si="35"/>
        <v/>
      </c>
      <c r="W203" s="48" t="str">
        <f t="shared" si="36"/>
        <v/>
      </c>
      <c r="X203" s="48" t="str">
        <f t="shared" si="37"/>
        <v/>
      </c>
      <c r="Y203" s="49" t="str">
        <f t="shared" si="39"/>
        <v/>
      </c>
      <c r="Z203" s="49" t="str">
        <f>IF(M203="no_cargado",VLOOKUP(B203,NAfiliado_NFarmacia!A:H,8,0),"")</f>
        <v/>
      </c>
      <c r="AA203" s="50"/>
    </row>
    <row r="204" spans="1:27" x14ac:dyDescent="0.55000000000000004">
      <c r="A204" s="34"/>
      <c r="G204" s="47" t="str">
        <f>+IF($B204="","",+IFERROR(+VLOOKUP(B204,padron!$A$2:$E$2,2,0),+IFERROR(VLOOKUP(B204,NAfiliado_NFarmacia!$A:$J,10,0),"Ingresar Nuevo Afiliado")))</f>
        <v/>
      </c>
      <c r="H204" s="48" t="str">
        <f>+IF(B204="","",+IFERROR(+VLOOKUP($C204,materiales!$B$2:$D$101,2,0),"9999"))</f>
        <v/>
      </c>
      <c r="I204" s="49" t="str">
        <f>+IF($B204="","",+IF(OR($F204="Si",$F204=""),IF(ISERROR(VLOOKUP($B204,padron!#REF!,9,0)),+IF(ISERROR(VLOOKUP($B204,NAfiliado_NFarmacia!$A$2:$J$497,5,0)),"Ingresa Farmacia",VLOOKUP($B204,NAfiliado_NFarmacia!$A$2:$J$497,5,0)),VLOOKUP($B204,padron!#REF!,9,0)),+IF(ISERROR(VLOOKUP($B204,NAfiliado_NFarmacia!$A$2:$J$497,5,0)),"Ingresa Farmacia",VLOOKUP($B204,NAfiliado_NFarmacia!$A$2:$J$497,5,0))))</f>
        <v/>
      </c>
      <c r="J204" s="49" t="str">
        <f>+IF($B204="","",+IF(OR($F204="Si",$F204=""),IF(ISERROR(VLOOKUP($B204,padron!#REF!,10,0)),+IF(ISERROR(VLOOKUP($B204,NAfiliado_NFarmacia!$A$2:$J$497,5,0)),"Ingresa Direccion de Farmacia",VLOOKUP($B204,NAfiliado_NFarmacia!$A$2:$J$497,6,0)),VLOOKUP($B204,padron!#REF!,10,0)),+IF(ISERROR(VLOOKUP($B204,NAfiliado_NFarmacia!$A$2:$J$497,6,0)),"Ingresa Direccion de Farmacia",VLOOKUP($B204,NAfiliado_NFarmacia!$A$2:$J$497,6,0))))</f>
        <v/>
      </c>
      <c r="K204" s="49" t="str">
        <f>+IF($B204="","",+IF(OR($F204="Si",$F204=""),IF(ISERROR(VLOOKUP($B204,padron!#REF!,10,0)),+IF(ISERROR(VLOOKUP($B204,NAfiliado_NFarmacia!$A$2:$J$497,5,0)),"Ingresa Localidad de Farmacia",VLOOKUP($B204,NAfiliado_NFarmacia!$A$2:$J$497,7,0)),VLOOKUP($B204,padron!#REF!,11,0)),+IF(ISERROR(VLOOKUP($B204,NAfiliado_NFarmacia!$A$2:$J$497,7,0)),"Ingresa Localidad de Farmacia",VLOOKUP($B204,NAfiliado_NFarmacia!$A$2:$J$497,7,0))))</f>
        <v/>
      </c>
      <c r="L204" s="48" t="str">
        <f>+IF(B204="","",IF(F204="No","84005541",+IFERROR(+VLOOKUP(inicio!B204,padron!$A$2:$H$2,8,0),"84005541")))</f>
        <v/>
      </c>
      <c r="M204" s="48" t="str">
        <f>+IF(B204="","",+IFERROR(+VLOOKUP(B204,padron!A:C,3,0),"no_cargado"))</f>
        <v/>
      </c>
      <c r="N204" s="48" t="str">
        <f>+IF(C204="","",+IFERROR(+VLOOKUP($C204,materiales!$A$2:$D$5000,4,0),"9999"))</f>
        <v/>
      </c>
      <c r="O204" s="48" t="str">
        <f t="shared" si="30"/>
        <v/>
      </c>
      <c r="P204" s="48" t="str">
        <f t="shared" si="31"/>
        <v/>
      </c>
      <c r="Q204" s="48" t="str">
        <f t="shared" si="32"/>
        <v/>
      </c>
      <c r="R204" s="48" t="str">
        <f t="shared" si="33"/>
        <v/>
      </c>
      <c r="S204" s="48" t="str">
        <f t="shared" si="38"/>
        <v/>
      </c>
      <c r="T204" s="48" t="str">
        <f t="shared" ca="1" si="34"/>
        <v/>
      </c>
      <c r="U204" s="48" t="str">
        <f>+IF(M204="","",IFERROR(+VLOOKUP(C204,materiales!$B$2:$E$1000,4,0),"DSZA"))</f>
        <v/>
      </c>
      <c r="V204" s="48" t="str">
        <f t="shared" si="35"/>
        <v/>
      </c>
      <c r="W204" s="48" t="str">
        <f t="shared" si="36"/>
        <v/>
      </c>
      <c r="X204" s="48" t="str">
        <f t="shared" si="37"/>
        <v/>
      </c>
      <c r="Y204" s="49" t="str">
        <f t="shared" si="39"/>
        <v/>
      </c>
      <c r="Z204" s="49" t="str">
        <f>IF(M204="no_cargado",VLOOKUP(B204,NAfiliado_NFarmacia!A:H,8,0),"")</f>
        <v/>
      </c>
      <c r="AA204" s="50"/>
    </row>
    <row r="205" spans="1:27" x14ac:dyDescent="0.55000000000000004">
      <c r="A205" s="34"/>
      <c r="G205" s="47" t="str">
        <f>+IF($B205="","",+IFERROR(+VLOOKUP(B205,padron!$A$2:$E$2,2,0),+IFERROR(VLOOKUP(B205,NAfiliado_NFarmacia!$A:$J,10,0),"Ingresar Nuevo Afiliado")))</f>
        <v/>
      </c>
      <c r="H205" s="48" t="str">
        <f>+IF(B205="","",+IFERROR(+VLOOKUP($C205,materiales!$B$2:$D$101,2,0),"9999"))</f>
        <v/>
      </c>
      <c r="I205" s="49" t="str">
        <f>+IF($B205="","",+IF(OR($F205="Si",$F205=""),IF(ISERROR(VLOOKUP($B205,padron!#REF!,9,0)),+IF(ISERROR(VLOOKUP($B205,NAfiliado_NFarmacia!$A$2:$J$497,5,0)),"Ingresa Farmacia",VLOOKUP($B205,NAfiliado_NFarmacia!$A$2:$J$497,5,0)),VLOOKUP($B205,padron!#REF!,9,0)),+IF(ISERROR(VLOOKUP($B205,NAfiliado_NFarmacia!$A$2:$J$497,5,0)),"Ingresa Farmacia",VLOOKUP($B205,NAfiliado_NFarmacia!$A$2:$J$497,5,0))))</f>
        <v/>
      </c>
      <c r="J205" s="49" t="str">
        <f>+IF($B205="","",+IF(OR($F205="Si",$F205=""),IF(ISERROR(VLOOKUP($B205,padron!#REF!,10,0)),+IF(ISERROR(VLOOKUP($B205,NAfiliado_NFarmacia!$A$2:$J$497,5,0)),"Ingresa Direccion de Farmacia",VLOOKUP($B205,NAfiliado_NFarmacia!$A$2:$J$497,6,0)),VLOOKUP($B205,padron!#REF!,10,0)),+IF(ISERROR(VLOOKUP($B205,NAfiliado_NFarmacia!$A$2:$J$497,6,0)),"Ingresa Direccion de Farmacia",VLOOKUP($B205,NAfiliado_NFarmacia!$A$2:$J$497,6,0))))</f>
        <v/>
      </c>
      <c r="K205" s="49" t="str">
        <f>+IF($B205="","",+IF(OR($F205="Si",$F205=""),IF(ISERROR(VLOOKUP($B205,padron!#REF!,10,0)),+IF(ISERROR(VLOOKUP($B205,NAfiliado_NFarmacia!$A$2:$J$497,5,0)),"Ingresa Localidad de Farmacia",VLOOKUP($B205,NAfiliado_NFarmacia!$A$2:$J$497,7,0)),VLOOKUP($B205,padron!#REF!,11,0)),+IF(ISERROR(VLOOKUP($B205,NAfiliado_NFarmacia!$A$2:$J$497,7,0)),"Ingresa Localidad de Farmacia",VLOOKUP($B205,NAfiliado_NFarmacia!$A$2:$J$497,7,0))))</f>
        <v/>
      </c>
      <c r="L205" s="48" t="str">
        <f>+IF(B205="","",IF(F205="No","84005541",+IFERROR(+VLOOKUP(inicio!B205,padron!$A$2:$H$2,8,0),"84005541")))</f>
        <v/>
      </c>
      <c r="M205" s="48" t="str">
        <f>+IF(B205="","",+IFERROR(+VLOOKUP(B205,padron!A:C,3,0),"no_cargado"))</f>
        <v/>
      </c>
      <c r="N205" s="48" t="str">
        <f>+IF(C205="","",+IFERROR(+VLOOKUP($C205,materiales!$A$2:$D$5000,4,0),"9999"))</f>
        <v/>
      </c>
      <c r="O205" s="48" t="str">
        <f t="shared" si="30"/>
        <v/>
      </c>
      <c r="P205" s="48" t="str">
        <f t="shared" si="31"/>
        <v/>
      </c>
      <c r="Q205" s="48" t="str">
        <f t="shared" si="32"/>
        <v/>
      </c>
      <c r="R205" s="48" t="str">
        <f t="shared" si="33"/>
        <v/>
      </c>
      <c r="S205" s="48" t="str">
        <f t="shared" si="38"/>
        <v/>
      </c>
      <c r="T205" s="48" t="str">
        <f t="shared" ca="1" si="34"/>
        <v/>
      </c>
      <c r="U205" s="48" t="str">
        <f>+IF(M205="","",IFERROR(+VLOOKUP(C205,materiales!$B$2:$E$1000,4,0),"DSZA"))</f>
        <v/>
      </c>
      <c r="V205" s="48" t="str">
        <f t="shared" si="35"/>
        <v/>
      </c>
      <c r="W205" s="48" t="str">
        <f t="shared" si="36"/>
        <v/>
      </c>
      <c r="X205" s="48" t="str">
        <f t="shared" si="37"/>
        <v/>
      </c>
      <c r="Y205" s="49" t="str">
        <f t="shared" si="39"/>
        <v/>
      </c>
      <c r="Z205" s="49" t="str">
        <f>IF(M205="no_cargado",VLOOKUP(B205,NAfiliado_NFarmacia!A:H,8,0),"")</f>
        <v/>
      </c>
      <c r="AA205" s="50"/>
    </row>
    <row r="206" spans="1:27" x14ac:dyDescent="0.55000000000000004">
      <c r="A206" s="34"/>
      <c r="G206" s="47" t="str">
        <f>+IF($B206="","",+IFERROR(+VLOOKUP(B206,padron!$A$2:$E$2,2,0),+IFERROR(VLOOKUP(B206,NAfiliado_NFarmacia!$A:$J,10,0),"Ingresar Nuevo Afiliado")))</f>
        <v/>
      </c>
      <c r="H206" s="48" t="str">
        <f>+IF(B206="","",+IFERROR(+VLOOKUP($C206,materiales!$B$2:$D$101,2,0),"9999"))</f>
        <v/>
      </c>
      <c r="I206" s="49" t="str">
        <f>+IF($B206="","",+IF(OR($F206="Si",$F206=""),IF(ISERROR(VLOOKUP($B206,padron!#REF!,9,0)),+IF(ISERROR(VLOOKUP($B206,NAfiliado_NFarmacia!$A$2:$J$497,5,0)),"Ingresa Farmacia",VLOOKUP($B206,NAfiliado_NFarmacia!$A$2:$J$497,5,0)),VLOOKUP($B206,padron!#REF!,9,0)),+IF(ISERROR(VLOOKUP($B206,NAfiliado_NFarmacia!$A$2:$J$497,5,0)),"Ingresa Farmacia",VLOOKUP($B206,NAfiliado_NFarmacia!$A$2:$J$497,5,0))))</f>
        <v/>
      </c>
      <c r="J206" s="49" t="str">
        <f>+IF($B206="","",+IF(OR($F206="Si",$F206=""),IF(ISERROR(VLOOKUP($B206,padron!#REF!,10,0)),+IF(ISERROR(VLOOKUP($B206,NAfiliado_NFarmacia!$A$2:$J$497,5,0)),"Ingresa Direccion de Farmacia",VLOOKUP($B206,NAfiliado_NFarmacia!$A$2:$J$497,6,0)),VLOOKUP($B206,padron!#REF!,10,0)),+IF(ISERROR(VLOOKUP($B206,NAfiliado_NFarmacia!$A$2:$J$497,6,0)),"Ingresa Direccion de Farmacia",VLOOKUP($B206,NAfiliado_NFarmacia!$A$2:$J$497,6,0))))</f>
        <v/>
      </c>
      <c r="K206" s="49" t="str">
        <f>+IF($B206="","",+IF(OR($F206="Si",$F206=""),IF(ISERROR(VLOOKUP($B206,padron!#REF!,10,0)),+IF(ISERROR(VLOOKUP($B206,NAfiliado_NFarmacia!$A$2:$J$497,5,0)),"Ingresa Localidad de Farmacia",VLOOKUP($B206,NAfiliado_NFarmacia!$A$2:$J$497,7,0)),VLOOKUP($B206,padron!#REF!,11,0)),+IF(ISERROR(VLOOKUP($B206,NAfiliado_NFarmacia!$A$2:$J$497,7,0)),"Ingresa Localidad de Farmacia",VLOOKUP($B206,NAfiliado_NFarmacia!$A$2:$J$497,7,0))))</f>
        <v/>
      </c>
      <c r="L206" s="48" t="str">
        <f>+IF(B206="","",IF(F206="No","84005541",+IFERROR(+VLOOKUP(inicio!B206,padron!$A$2:$H$2,8,0),"84005541")))</f>
        <v/>
      </c>
      <c r="M206" s="48" t="str">
        <f>+IF(B206="","",+IFERROR(+VLOOKUP(B206,padron!A:C,3,0),"no_cargado"))</f>
        <v/>
      </c>
      <c r="N206" s="48" t="str">
        <f>+IF(C206="","",+IFERROR(+VLOOKUP($C206,materiales!$A$2:$D$5000,4,0),"9999"))</f>
        <v/>
      </c>
      <c r="O206" s="48" t="str">
        <f t="shared" si="30"/>
        <v/>
      </c>
      <c r="P206" s="48" t="str">
        <f t="shared" si="31"/>
        <v/>
      </c>
      <c r="Q206" s="48" t="str">
        <f t="shared" si="32"/>
        <v/>
      </c>
      <c r="R206" s="48" t="str">
        <f t="shared" si="33"/>
        <v/>
      </c>
      <c r="S206" s="48" t="str">
        <f t="shared" si="38"/>
        <v/>
      </c>
      <c r="T206" s="48" t="str">
        <f t="shared" ca="1" si="34"/>
        <v/>
      </c>
      <c r="U206" s="48" t="str">
        <f>+IF(M206="","",IFERROR(+VLOOKUP(C206,materiales!$B$2:$E$1000,4,0),"DSZA"))</f>
        <v/>
      </c>
      <c r="V206" s="48" t="str">
        <f t="shared" si="35"/>
        <v/>
      </c>
      <c r="W206" s="48" t="str">
        <f t="shared" si="36"/>
        <v/>
      </c>
      <c r="X206" s="48" t="str">
        <f t="shared" si="37"/>
        <v/>
      </c>
      <c r="Y206" s="49" t="str">
        <f t="shared" si="39"/>
        <v/>
      </c>
      <c r="Z206" s="49" t="str">
        <f>IF(M206="no_cargado",VLOOKUP(B206,NAfiliado_NFarmacia!A:H,8,0),"")</f>
        <v/>
      </c>
      <c r="AA206" s="50"/>
    </row>
    <row r="207" spans="1:27" x14ac:dyDescent="0.55000000000000004">
      <c r="A207" s="34"/>
      <c r="G207" s="47" t="str">
        <f>+IF($B207="","",+IFERROR(+VLOOKUP(B207,padron!$A$2:$E$2,2,0),+IFERROR(VLOOKUP(B207,NAfiliado_NFarmacia!$A:$J,10,0),"Ingresar Nuevo Afiliado")))</f>
        <v/>
      </c>
      <c r="H207" s="48" t="str">
        <f>+IF(B207="","",+IFERROR(+VLOOKUP($C207,materiales!$B$2:$D$101,2,0),"9999"))</f>
        <v/>
      </c>
      <c r="I207" s="49" t="str">
        <f>+IF($B207="","",+IF(OR($F207="Si",$F207=""),IF(ISERROR(VLOOKUP($B207,padron!#REF!,9,0)),+IF(ISERROR(VLOOKUP($B207,NAfiliado_NFarmacia!$A$2:$J$497,5,0)),"Ingresa Farmacia",VLOOKUP($B207,NAfiliado_NFarmacia!$A$2:$J$497,5,0)),VLOOKUP($B207,padron!#REF!,9,0)),+IF(ISERROR(VLOOKUP($B207,NAfiliado_NFarmacia!$A$2:$J$497,5,0)),"Ingresa Farmacia",VLOOKUP($B207,NAfiliado_NFarmacia!$A$2:$J$497,5,0))))</f>
        <v/>
      </c>
      <c r="J207" s="49" t="str">
        <f>+IF($B207="","",+IF(OR($F207="Si",$F207=""),IF(ISERROR(VLOOKUP($B207,padron!#REF!,10,0)),+IF(ISERROR(VLOOKUP($B207,NAfiliado_NFarmacia!$A$2:$J$497,5,0)),"Ingresa Direccion de Farmacia",VLOOKUP($B207,NAfiliado_NFarmacia!$A$2:$J$497,6,0)),VLOOKUP($B207,padron!#REF!,10,0)),+IF(ISERROR(VLOOKUP($B207,NAfiliado_NFarmacia!$A$2:$J$497,6,0)),"Ingresa Direccion de Farmacia",VLOOKUP($B207,NAfiliado_NFarmacia!$A$2:$J$497,6,0))))</f>
        <v/>
      </c>
      <c r="K207" s="49" t="str">
        <f>+IF($B207="","",+IF(OR($F207="Si",$F207=""),IF(ISERROR(VLOOKUP($B207,padron!#REF!,10,0)),+IF(ISERROR(VLOOKUP($B207,NAfiliado_NFarmacia!$A$2:$J$497,5,0)),"Ingresa Localidad de Farmacia",VLOOKUP($B207,NAfiliado_NFarmacia!$A$2:$J$497,7,0)),VLOOKUP($B207,padron!#REF!,11,0)),+IF(ISERROR(VLOOKUP($B207,NAfiliado_NFarmacia!$A$2:$J$497,7,0)),"Ingresa Localidad de Farmacia",VLOOKUP($B207,NAfiliado_NFarmacia!$A$2:$J$497,7,0))))</f>
        <v/>
      </c>
      <c r="L207" s="48" t="str">
        <f>+IF(B207="","",IF(F207="No","84005541",+IFERROR(+VLOOKUP(inicio!B207,padron!$A$2:$H$2,8,0),"84005541")))</f>
        <v/>
      </c>
      <c r="M207" s="48" t="str">
        <f>+IF(B207="","",+IFERROR(+VLOOKUP(B207,padron!A:C,3,0),"no_cargado"))</f>
        <v/>
      </c>
      <c r="N207" s="48" t="str">
        <f>+IF(C207="","",+IFERROR(+VLOOKUP($C207,materiales!$A$2:$D$5000,4,0),"9999"))</f>
        <v/>
      </c>
      <c r="O207" s="48" t="str">
        <f t="shared" si="30"/>
        <v/>
      </c>
      <c r="P207" s="48" t="str">
        <f t="shared" si="31"/>
        <v/>
      </c>
      <c r="Q207" s="48" t="str">
        <f t="shared" si="32"/>
        <v/>
      </c>
      <c r="R207" s="48" t="str">
        <f t="shared" si="33"/>
        <v/>
      </c>
      <c r="S207" s="48" t="str">
        <f t="shared" si="38"/>
        <v/>
      </c>
      <c r="T207" s="48" t="str">
        <f t="shared" ca="1" si="34"/>
        <v/>
      </c>
      <c r="U207" s="48" t="str">
        <f>+IF(M207="","",IFERROR(+VLOOKUP(C207,materiales!$B$2:$E$1000,4,0),"DSZA"))</f>
        <v/>
      </c>
      <c r="V207" s="48" t="str">
        <f t="shared" si="35"/>
        <v/>
      </c>
      <c r="W207" s="48" t="str">
        <f t="shared" si="36"/>
        <v/>
      </c>
      <c r="X207" s="48" t="str">
        <f t="shared" si="37"/>
        <v/>
      </c>
      <c r="Y207" s="49" t="str">
        <f t="shared" si="39"/>
        <v/>
      </c>
      <c r="Z207" s="49" t="str">
        <f>IF(M207="no_cargado",VLOOKUP(B207,NAfiliado_NFarmacia!A:H,8,0),"")</f>
        <v/>
      </c>
      <c r="AA207" s="50"/>
    </row>
    <row r="208" spans="1:27" x14ac:dyDescent="0.55000000000000004">
      <c r="A208" s="34"/>
      <c r="G208" s="47" t="str">
        <f>+IF($B208="","",+IFERROR(+VLOOKUP(B208,padron!$A$2:$E$2,2,0),+IFERROR(VLOOKUP(B208,NAfiliado_NFarmacia!$A:$J,10,0),"Ingresar Nuevo Afiliado")))</f>
        <v/>
      </c>
      <c r="H208" s="48" t="str">
        <f>+IF(B208="","",+IFERROR(+VLOOKUP($C208,materiales!$B$2:$D$101,2,0),"9999"))</f>
        <v/>
      </c>
      <c r="I208" s="49" t="str">
        <f>+IF($B208="","",+IF(OR($F208="Si",$F208=""),IF(ISERROR(VLOOKUP($B208,padron!#REF!,9,0)),+IF(ISERROR(VLOOKUP($B208,NAfiliado_NFarmacia!$A$2:$J$497,5,0)),"Ingresa Farmacia",VLOOKUP($B208,NAfiliado_NFarmacia!$A$2:$J$497,5,0)),VLOOKUP($B208,padron!#REF!,9,0)),+IF(ISERROR(VLOOKUP($B208,NAfiliado_NFarmacia!$A$2:$J$497,5,0)),"Ingresa Farmacia",VLOOKUP($B208,NAfiliado_NFarmacia!$A$2:$J$497,5,0))))</f>
        <v/>
      </c>
      <c r="J208" s="49" t="str">
        <f>+IF($B208="","",+IF(OR($F208="Si",$F208=""),IF(ISERROR(VLOOKUP($B208,padron!#REF!,10,0)),+IF(ISERROR(VLOOKUP($B208,NAfiliado_NFarmacia!$A$2:$J$497,5,0)),"Ingresa Direccion de Farmacia",VLOOKUP($B208,NAfiliado_NFarmacia!$A$2:$J$497,6,0)),VLOOKUP($B208,padron!#REF!,10,0)),+IF(ISERROR(VLOOKUP($B208,NAfiliado_NFarmacia!$A$2:$J$497,6,0)),"Ingresa Direccion de Farmacia",VLOOKUP($B208,NAfiliado_NFarmacia!$A$2:$J$497,6,0))))</f>
        <v/>
      </c>
      <c r="K208" s="49" t="str">
        <f>+IF($B208="","",+IF(OR($F208="Si",$F208=""),IF(ISERROR(VLOOKUP($B208,padron!#REF!,10,0)),+IF(ISERROR(VLOOKUP($B208,NAfiliado_NFarmacia!$A$2:$J$497,5,0)),"Ingresa Localidad de Farmacia",VLOOKUP($B208,NAfiliado_NFarmacia!$A$2:$J$497,7,0)),VLOOKUP($B208,padron!#REF!,11,0)),+IF(ISERROR(VLOOKUP($B208,NAfiliado_NFarmacia!$A$2:$J$497,7,0)),"Ingresa Localidad de Farmacia",VLOOKUP($B208,NAfiliado_NFarmacia!$A$2:$J$497,7,0))))</f>
        <v/>
      </c>
      <c r="L208" s="48" t="str">
        <f>+IF(B208="","",IF(F208="No","84005541",+IFERROR(+VLOOKUP(inicio!B208,padron!$A$2:$H$2,8,0),"84005541")))</f>
        <v/>
      </c>
      <c r="M208" s="48" t="str">
        <f>+IF(B208="","",+IFERROR(+VLOOKUP(B208,padron!A:C,3,0),"no_cargado"))</f>
        <v/>
      </c>
      <c r="N208" s="48" t="str">
        <f>+IF(C208="","",+IFERROR(+VLOOKUP($C208,materiales!$A$2:$D$5000,4,0),"9999"))</f>
        <v/>
      </c>
      <c r="O208" s="48" t="str">
        <f t="shared" si="30"/>
        <v/>
      </c>
      <c r="P208" s="48" t="str">
        <f t="shared" si="31"/>
        <v/>
      </c>
      <c r="Q208" s="48" t="str">
        <f t="shared" si="32"/>
        <v/>
      </c>
      <c r="R208" s="48" t="str">
        <f t="shared" si="33"/>
        <v/>
      </c>
      <c r="S208" s="48" t="str">
        <f t="shared" si="38"/>
        <v/>
      </c>
      <c r="T208" s="48" t="str">
        <f t="shared" ca="1" si="34"/>
        <v/>
      </c>
      <c r="U208" s="48" t="str">
        <f>+IF(M208="","",IFERROR(+VLOOKUP(C208,materiales!$B$2:$E$1000,4,0),"DSZA"))</f>
        <v/>
      </c>
      <c r="V208" s="48" t="str">
        <f t="shared" si="35"/>
        <v/>
      </c>
      <c r="W208" s="48" t="str">
        <f t="shared" si="36"/>
        <v/>
      </c>
      <c r="X208" s="48" t="str">
        <f t="shared" si="37"/>
        <v/>
      </c>
      <c r="Y208" s="49" t="str">
        <f t="shared" si="39"/>
        <v/>
      </c>
      <c r="Z208" s="49" t="str">
        <f>IF(M208="no_cargado",VLOOKUP(B208,NAfiliado_NFarmacia!A:H,8,0),"")</f>
        <v/>
      </c>
      <c r="AA208" s="50"/>
    </row>
    <row r="209" spans="1:27" x14ac:dyDescent="0.55000000000000004">
      <c r="A209" s="34"/>
      <c r="G209" s="47" t="str">
        <f>+IF($B209="","",+IFERROR(+VLOOKUP(B209,padron!$A$2:$E$2,2,0),+IFERROR(VLOOKUP(B209,NAfiliado_NFarmacia!$A:$J,10,0),"Ingresar Nuevo Afiliado")))</f>
        <v/>
      </c>
      <c r="H209" s="48" t="str">
        <f>+IF(B209="","",+IFERROR(+VLOOKUP($C209,materiales!$B$2:$D$101,2,0),"9999"))</f>
        <v/>
      </c>
      <c r="I209" s="49" t="str">
        <f>+IF($B209="","",+IF(OR($F209="Si",$F209=""),IF(ISERROR(VLOOKUP($B209,padron!#REF!,9,0)),+IF(ISERROR(VLOOKUP($B209,NAfiliado_NFarmacia!$A$2:$J$497,5,0)),"Ingresa Farmacia",VLOOKUP($B209,NAfiliado_NFarmacia!$A$2:$J$497,5,0)),VLOOKUP($B209,padron!#REF!,9,0)),+IF(ISERROR(VLOOKUP($B209,NAfiliado_NFarmacia!$A$2:$J$497,5,0)),"Ingresa Farmacia",VLOOKUP($B209,NAfiliado_NFarmacia!$A$2:$J$497,5,0))))</f>
        <v/>
      </c>
      <c r="J209" s="49" t="str">
        <f>+IF($B209="","",+IF(OR($F209="Si",$F209=""),IF(ISERROR(VLOOKUP($B209,padron!#REF!,10,0)),+IF(ISERROR(VLOOKUP($B209,NAfiliado_NFarmacia!$A$2:$J$497,5,0)),"Ingresa Direccion de Farmacia",VLOOKUP($B209,NAfiliado_NFarmacia!$A$2:$J$497,6,0)),VLOOKUP($B209,padron!#REF!,10,0)),+IF(ISERROR(VLOOKUP($B209,NAfiliado_NFarmacia!$A$2:$J$497,6,0)),"Ingresa Direccion de Farmacia",VLOOKUP($B209,NAfiliado_NFarmacia!$A$2:$J$497,6,0))))</f>
        <v/>
      </c>
      <c r="K209" s="49" t="str">
        <f>+IF($B209="","",+IF(OR($F209="Si",$F209=""),IF(ISERROR(VLOOKUP($B209,padron!#REF!,10,0)),+IF(ISERROR(VLOOKUP($B209,NAfiliado_NFarmacia!$A$2:$J$497,5,0)),"Ingresa Localidad de Farmacia",VLOOKUP($B209,NAfiliado_NFarmacia!$A$2:$J$497,7,0)),VLOOKUP($B209,padron!#REF!,11,0)),+IF(ISERROR(VLOOKUP($B209,NAfiliado_NFarmacia!$A$2:$J$497,7,0)),"Ingresa Localidad de Farmacia",VLOOKUP($B209,NAfiliado_NFarmacia!$A$2:$J$497,7,0))))</f>
        <v/>
      </c>
      <c r="L209" s="48" t="str">
        <f>+IF(B209="","",IF(F209="No","84005541",+IFERROR(+VLOOKUP(inicio!B209,padron!$A$2:$H$2,8,0),"84005541")))</f>
        <v/>
      </c>
      <c r="M209" s="48" t="str">
        <f>+IF(B209="","",+IFERROR(+VLOOKUP(B209,padron!A:C,3,0),"no_cargado"))</f>
        <v/>
      </c>
      <c r="N209" s="48" t="str">
        <f>+IF(C209="","",+IFERROR(+VLOOKUP($C209,materiales!$A$2:$D$5000,4,0),"9999"))</f>
        <v/>
      </c>
      <c r="O209" s="48" t="str">
        <f t="shared" si="30"/>
        <v/>
      </c>
      <c r="P209" s="48" t="str">
        <f t="shared" si="31"/>
        <v/>
      </c>
      <c r="Q209" s="48" t="str">
        <f t="shared" si="32"/>
        <v/>
      </c>
      <c r="R209" s="48" t="str">
        <f t="shared" si="33"/>
        <v/>
      </c>
      <c r="S209" s="48" t="str">
        <f t="shared" si="38"/>
        <v/>
      </c>
      <c r="T209" s="48" t="str">
        <f t="shared" ca="1" si="34"/>
        <v/>
      </c>
      <c r="U209" s="48" t="str">
        <f>+IF(M209="","",IFERROR(+VLOOKUP(C209,materiales!$B$2:$E$1000,4,0),"DSZA"))</f>
        <v/>
      </c>
      <c r="V209" s="48" t="str">
        <f t="shared" si="35"/>
        <v/>
      </c>
      <c r="W209" s="48" t="str">
        <f t="shared" si="36"/>
        <v/>
      </c>
      <c r="X209" s="48" t="str">
        <f t="shared" si="37"/>
        <v/>
      </c>
      <c r="Y209" s="49" t="str">
        <f t="shared" si="39"/>
        <v/>
      </c>
      <c r="Z209" s="49" t="str">
        <f>IF(M209="no_cargado",VLOOKUP(B209,NAfiliado_NFarmacia!A:H,8,0),"")</f>
        <v/>
      </c>
      <c r="AA209" s="50"/>
    </row>
    <row r="210" spans="1:27" x14ac:dyDescent="0.55000000000000004">
      <c r="A210" s="34"/>
      <c r="G210" s="47" t="str">
        <f>+IF($B210="","",+IFERROR(+VLOOKUP(B210,padron!$A$2:$E$2,2,0),+IFERROR(VLOOKUP(B210,NAfiliado_NFarmacia!$A:$J,10,0),"Ingresar Nuevo Afiliado")))</f>
        <v/>
      </c>
      <c r="H210" s="48" t="str">
        <f>+IF(B210="","",+IFERROR(+VLOOKUP($C210,materiales!$B$2:$D$101,2,0),"9999"))</f>
        <v/>
      </c>
      <c r="I210" s="49" t="str">
        <f>+IF($B210="","",+IF(OR($F210="Si",$F210=""),IF(ISERROR(VLOOKUP($B210,padron!#REF!,9,0)),+IF(ISERROR(VLOOKUP($B210,NAfiliado_NFarmacia!$A$2:$J$497,5,0)),"Ingresa Farmacia",VLOOKUP($B210,NAfiliado_NFarmacia!$A$2:$J$497,5,0)),VLOOKUP($B210,padron!#REF!,9,0)),+IF(ISERROR(VLOOKUP($B210,NAfiliado_NFarmacia!$A$2:$J$497,5,0)),"Ingresa Farmacia",VLOOKUP($B210,NAfiliado_NFarmacia!$A$2:$J$497,5,0))))</f>
        <v/>
      </c>
      <c r="J210" s="49" t="str">
        <f>+IF($B210="","",+IF(OR($F210="Si",$F210=""),IF(ISERROR(VLOOKUP($B210,padron!#REF!,10,0)),+IF(ISERROR(VLOOKUP($B210,NAfiliado_NFarmacia!$A$2:$J$497,5,0)),"Ingresa Direccion de Farmacia",VLOOKUP($B210,NAfiliado_NFarmacia!$A$2:$J$497,6,0)),VLOOKUP($B210,padron!#REF!,10,0)),+IF(ISERROR(VLOOKUP($B210,NAfiliado_NFarmacia!$A$2:$J$497,6,0)),"Ingresa Direccion de Farmacia",VLOOKUP($B210,NAfiliado_NFarmacia!$A$2:$J$497,6,0))))</f>
        <v/>
      </c>
      <c r="K210" s="49" t="str">
        <f>+IF($B210="","",+IF(OR($F210="Si",$F210=""),IF(ISERROR(VLOOKUP($B210,padron!#REF!,10,0)),+IF(ISERROR(VLOOKUP($B210,NAfiliado_NFarmacia!$A$2:$J$497,5,0)),"Ingresa Localidad de Farmacia",VLOOKUP($B210,NAfiliado_NFarmacia!$A$2:$J$497,7,0)),VLOOKUP($B210,padron!#REF!,11,0)),+IF(ISERROR(VLOOKUP($B210,NAfiliado_NFarmacia!$A$2:$J$497,7,0)),"Ingresa Localidad de Farmacia",VLOOKUP($B210,NAfiliado_NFarmacia!$A$2:$J$497,7,0))))</f>
        <v/>
      </c>
      <c r="L210" s="48" t="str">
        <f>+IF(B210="","",IF(F210="No","84005541",+IFERROR(+VLOOKUP(inicio!B210,padron!$A$2:$H$2,8,0),"84005541")))</f>
        <v/>
      </c>
      <c r="M210" s="48" t="str">
        <f>+IF(B210="","",+IFERROR(+VLOOKUP(B210,padron!A:C,3,0),"no_cargado"))</f>
        <v/>
      </c>
      <c r="N210" s="48" t="str">
        <f>+IF(C210="","",+IFERROR(+VLOOKUP($C210,materiales!$A$2:$D$5000,4,0),"9999"))</f>
        <v/>
      </c>
      <c r="O210" s="48" t="str">
        <f t="shared" si="30"/>
        <v/>
      </c>
      <c r="P210" s="48" t="str">
        <f t="shared" si="31"/>
        <v/>
      </c>
      <c r="Q210" s="48" t="str">
        <f t="shared" si="32"/>
        <v/>
      </c>
      <c r="R210" s="48" t="str">
        <f t="shared" si="33"/>
        <v/>
      </c>
      <c r="S210" s="48" t="str">
        <f t="shared" si="38"/>
        <v/>
      </c>
      <c r="T210" s="48" t="str">
        <f t="shared" ca="1" si="34"/>
        <v/>
      </c>
      <c r="U210" s="48" t="str">
        <f>+IF(M210="","",IFERROR(+VLOOKUP(C210,materiales!$B$2:$E$1000,4,0),"DSZA"))</f>
        <v/>
      </c>
      <c r="V210" s="48" t="str">
        <f t="shared" si="35"/>
        <v/>
      </c>
      <c r="W210" s="48" t="str">
        <f t="shared" si="36"/>
        <v/>
      </c>
      <c r="X210" s="48" t="str">
        <f t="shared" si="37"/>
        <v/>
      </c>
      <c r="Y210" s="49" t="str">
        <f t="shared" si="39"/>
        <v/>
      </c>
      <c r="Z210" s="49" t="str">
        <f>IF(M210="no_cargado",VLOOKUP(B210,NAfiliado_NFarmacia!A:H,8,0),"")</f>
        <v/>
      </c>
      <c r="AA210" s="50"/>
    </row>
    <row r="211" spans="1:27" x14ac:dyDescent="0.55000000000000004">
      <c r="A211" s="34"/>
      <c r="G211" s="47" t="str">
        <f>+IF($B211="","",+IFERROR(+VLOOKUP(B211,padron!$A$2:$E$2,2,0),+IFERROR(VLOOKUP(B211,NAfiliado_NFarmacia!$A:$J,10,0),"Ingresar Nuevo Afiliado")))</f>
        <v/>
      </c>
      <c r="H211" s="48" t="str">
        <f>+IF(B211="","",+IFERROR(+VLOOKUP($C211,materiales!$B$2:$D$101,2,0),"9999"))</f>
        <v/>
      </c>
      <c r="I211" s="49" t="str">
        <f>+IF($B211="","",+IF(OR($F211="Si",$F211=""),IF(ISERROR(VLOOKUP($B211,padron!#REF!,9,0)),+IF(ISERROR(VLOOKUP($B211,NAfiliado_NFarmacia!$A$2:$J$497,5,0)),"Ingresa Farmacia",VLOOKUP($B211,NAfiliado_NFarmacia!$A$2:$J$497,5,0)),VLOOKUP($B211,padron!#REF!,9,0)),+IF(ISERROR(VLOOKUP($B211,NAfiliado_NFarmacia!$A$2:$J$497,5,0)),"Ingresa Farmacia",VLOOKUP($B211,NAfiliado_NFarmacia!$A$2:$J$497,5,0))))</f>
        <v/>
      </c>
      <c r="J211" s="49" t="str">
        <f>+IF($B211="","",+IF(OR($F211="Si",$F211=""),IF(ISERROR(VLOOKUP($B211,padron!#REF!,10,0)),+IF(ISERROR(VLOOKUP($B211,NAfiliado_NFarmacia!$A$2:$J$497,5,0)),"Ingresa Direccion de Farmacia",VLOOKUP($B211,NAfiliado_NFarmacia!$A$2:$J$497,6,0)),VLOOKUP($B211,padron!#REF!,10,0)),+IF(ISERROR(VLOOKUP($B211,NAfiliado_NFarmacia!$A$2:$J$497,6,0)),"Ingresa Direccion de Farmacia",VLOOKUP($B211,NAfiliado_NFarmacia!$A$2:$J$497,6,0))))</f>
        <v/>
      </c>
      <c r="K211" s="49" t="str">
        <f>+IF($B211="","",+IF(OR($F211="Si",$F211=""),IF(ISERROR(VLOOKUP($B211,padron!#REF!,10,0)),+IF(ISERROR(VLOOKUP($B211,NAfiliado_NFarmacia!$A$2:$J$497,5,0)),"Ingresa Localidad de Farmacia",VLOOKUP($B211,NAfiliado_NFarmacia!$A$2:$J$497,7,0)),VLOOKUP($B211,padron!#REF!,11,0)),+IF(ISERROR(VLOOKUP($B211,NAfiliado_NFarmacia!$A$2:$J$497,7,0)),"Ingresa Localidad de Farmacia",VLOOKUP($B211,NAfiliado_NFarmacia!$A$2:$J$497,7,0))))</f>
        <v/>
      </c>
      <c r="L211" s="48" t="str">
        <f>+IF(B211="","",IF(F211="No","84005541",+IFERROR(+VLOOKUP(inicio!B211,padron!$A$2:$H$2,8,0),"84005541")))</f>
        <v/>
      </c>
      <c r="M211" s="48" t="str">
        <f>+IF(B211="","",+IFERROR(+VLOOKUP(B211,padron!A:C,3,0),"no_cargado"))</f>
        <v/>
      </c>
      <c r="N211" s="48" t="str">
        <f>+IF(C211="","",+IFERROR(+VLOOKUP($C211,materiales!$A$2:$D$5000,4,0),"9999"))</f>
        <v/>
      </c>
      <c r="O211" s="48" t="str">
        <f t="shared" si="30"/>
        <v/>
      </c>
      <c r="P211" s="48" t="str">
        <f t="shared" si="31"/>
        <v/>
      </c>
      <c r="Q211" s="48" t="str">
        <f t="shared" si="32"/>
        <v/>
      </c>
      <c r="R211" s="48" t="str">
        <f t="shared" si="33"/>
        <v/>
      </c>
      <c r="S211" s="48" t="str">
        <f t="shared" si="38"/>
        <v/>
      </c>
      <c r="T211" s="48" t="str">
        <f t="shared" ca="1" si="34"/>
        <v/>
      </c>
      <c r="U211" s="48" t="str">
        <f>+IF(M211="","",IFERROR(+VLOOKUP(C211,materiales!$B$2:$E$1000,4,0),"DSZA"))</f>
        <v/>
      </c>
      <c r="V211" s="48" t="str">
        <f t="shared" si="35"/>
        <v/>
      </c>
      <c r="W211" s="48" t="str">
        <f t="shared" si="36"/>
        <v/>
      </c>
      <c r="X211" s="48" t="str">
        <f t="shared" si="37"/>
        <v/>
      </c>
      <c r="Y211" s="49" t="str">
        <f t="shared" si="39"/>
        <v/>
      </c>
      <c r="Z211" s="49" t="str">
        <f>IF(M211="no_cargado",VLOOKUP(B211,NAfiliado_NFarmacia!A:H,8,0),"")</f>
        <v/>
      </c>
      <c r="AA211" s="50"/>
    </row>
    <row r="212" spans="1:27" x14ac:dyDescent="0.55000000000000004">
      <c r="A212" s="34"/>
      <c r="G212" s="47" t="str">
        <f>+IF($B212="","",+IFERROR(+VLOOKUP(B212,padron!$A$2:$E$2,2,0),+IFERROR(VLOOKUP(B212,NAfiliado_NFarmacia!$A:$J,10,0),"Ingresar Nuevo Afiliado")))</f>
        <v/>
      </c>
      <c r="H212" s="48" t="str">
        <f>+IF(B212="","",+IFERROR(+VLOOKUP($C212,materiales!$B$2:$D$101,2,0),"9999"))</f>
        <v/>
      </c>
      <c r="I212" s="49" t="str">
        <f>+IF($B212="","",+IF(OR($F212="Si",$F212=""),IF(ISERROR(VLOOKUP($B212,padron!#REF!,9,0)),+IF(ISERROR(VLOOKUP($B212,NAfiliado_NFarmacia!$A$2:$J$497,5,0)),"Ingresa Farmacia",VLOOKUP($B212,NAfiliado_NFarmacia!$A$2:$J$497,5,0)),VLOOKUP($B212,padron!#REF!,9,0)),+IF(ISERROR(VLOOKUP($B212,NAfiliado_NFarmacia!$A$2:$J$497,5,0)),"Ingresa Farmacia",VLOOKUP($B212,NAfiliado_NFarmacia!$A$2:$J$497,5,0))))</f>
        <v/>
      </c>
      <c r="J212" s="49" t="str">
        <f>+IF($B212="","",+IF(OR($F212="Si",$F212=""),IF(ISERROR(VLOOKUP($B212,padron!#REF!,10,0)),+IF(ISERROR(VLOOKUP($B212,NAfiliado_NFarmacia!$A$2:$J$497,5,0)),"Ingresa Direccion de Farmacia",VLOOKUP($B212,NAfiliado_NFarmacia!$A$2:$J$497,6,0)),VLOOKUP($B212,padron!#REF!,10,0)),+IF(ISERROR(VLOOKUP($B212,NAfiliado_NFarmacia!$A$2:$J$497,6,0)),"Ingresa Direccion de Farmacia",VLOOKUP($B212,NAfiliado_NFarmacia!$A$2:$J$497,6,0))))</f>
        <v/>
      </c>
      <c r="K212" s="49" t="str">
        <f>+IF($B212="","",+IF(OR($F212="Si",$F212=""),IF(ISERROR(VLOOKUP($B212,padron!#REF!,10,0)),+IF(ISERROR(VLOOKUP($B212,NAfiliado_NFarmacia!$A$2:$J$497,5,0)),"Ingresa Localidad de Farmacia",VLOOKUP($B212,NAfiliado_NFarmacia!$A$2:$J$497,7,0)),VLOOKUP($B212,padron!#REF!,11,0)),+IF(ISERROR(VLOOKUP($B212,NAfiliado_NFarmacia!$A$2:$J$497,7,0)),"Ingresa Localidad de Farmacia",VLOOKUP($B212,NAfiliado_NFarmacia!$A$2:$J$497,7,0))))</f>
        <v/>
      </c>
      <c r="L212" s="48" t="str">
        <f>+IF(B212="","",IF(F212="No","84005541",+IFERROR(+VLOOKUP(inicio!B212,padron!$A$2:$H$2,8,0),"84005541")))</f>
        <v/>
      </c>
      <c r="M212" s="48" t="str">
        <f>+IF(B212="","",+IFERROR(+VLOOKUP(B212,padron!A:C,3,0),"no_cargado"))</f>
        <v/>
      </c>
      <c r="N212" s="48" t="str">
        <f>+IF(C212="","",+IFERROR(+VLOOKUP($C212,materiales!$A$2:$D$5000,4,0),"9999"))</f>
        <v/>
      </c>
      <c r="O212" s="48" t="str">
        <f t="shared" si="30"/>
        <v/>
      </c>
      <c r="P212" s="48" t="str">
        <f t="shared" si="31"/>
        <v/>
      </c>
      <c r="Q212" s="48" t="str">
        <f t="shared" si="32"/>
        <v/>
      </c>
      <c r="R212" s="48" t="str">
        <f t="shared" si="33"/>
        <v/>
      </c>
      <c r="S212" s="48" t="str">
        <f t="shared" si="38"/>
        <v/>
      </c>
      <c r="T212" s="48" t="str">
        <f t="shared" ca="1" si="34"/>
        <v/>
      </c>
      <c r="U212" s="48" t="str">
        <f>+IF(M212="","",IFERROR(+VLOOKUP(C212,materiales!$B$2:$E$1000,4,0),"DSZA"))</f>
        <v/>
      </c>
      <c r="V212" s="48" t="str">
        <f t="shared" si="35"/>
        <v/>
      </c>
      <c r="W212" s="48" t="str">
        <f t="shared" si="36"/>
        <v/>
      </c>
      <c r="X212" s="48" t="str">
        <f t="shared" si="37"/>
        <v/>
      </c>
      <c r="Y212" s="49" t="str">
        <f t="shared" si="39"/>
        <v/>
      </c>
      <c r="Z212" s="49" t="str">
        <f>IF(M212="no_cargado",VLOOKUP(B212,NAfiliado_NFarmacia!A:H,8,0),"")</f>
        <v/>
      </c>
      <c r="AA212" s="50"/>
    </row>
    <row r="213" spans="1:27" x14ac:dyDescent="0.55000000000000004">
      <c r="A213" s="34"/>
      <c r="G213" s="47" t="str">
        <f>+IF($B213="","",+IFERROR(+VLOOKUP(B213,padron!$A$2:$E$2,2,0),+IFERROR(VLOOKUP(B213,NAfiliado_NFarmacia!$A:$J,10,0),"Ingresar Nuevo Afiliado")))</f>
        <v/>
      </c>
      <c r="H213" s="48" t="str">
        <f>+IF(B213="","",+IFERROR(+VLOOKUP($C213,materiales!$B$2:$D$101,2,0),"9999"))</f>
        <v/>
      </c>
      <c r="I213" s="49" t="str">
        <f>+IF($B213="","",+IF(OR($F213="Si",$F213=""),IF(ISERROR(VLOOKUP($B213,padron!#REF!,9,0)),+IF(ISERROR(VLOOKUP($B213,NAfiliado_NFarmacia!$A$2:$J$497,5,0)),"Ingresa Farmacia",VLOOKUP($B213,NAfiliado_NFarmacia!$A$2:$J$497,5,0)),VLOOKUP($B213,padron!#REF!,9,0)),+IF(ISERROR(VLOOKUP($B213,NAfiliado_NFarmacia!$A$2:$J$497,5,0)),"Ingresa Farmacia",VLOOKUP($B213,NAfiliado_NFarmacia!$A$2:$J$497,5,0))))</f>
        <v/>
      </c>
      <c r="J213" s="49" t="str">
        <f>+IF($B213="","",+IF(OR($F213="Si",$F213=""),IF(ISERROR(VLOOKUP($B213,padron!#REF!,10,0)),+IF(ISERROR(VLOOKUP($B213,NAfiliado_NFarmacia!$A$2:$J$497,5,0)),"Ingresa Direccion de Farmacia",VLOOKUP($B213,NAfiliado_NFarmacia!$A$2:$J$497,6,0)),VLOOKUP($B213,padron!#REF!,10,0)),+IF(ISERROR(VLOOKUP($B213,NAfiliado_NFarmacia!$A$2:$J$497,6,0)),"Ingresa Direccion de Farmacia",VLOOKUP($B213,NAfiliado_NFarmacia!$A$2:$J$497,6,0))))</f>
        <v/>
      </c>
      <c r="K213" s="49" t="str">
        <f>+IF($B213="","",+IF(OR($F213="Si",$F213=""),IF(ISERROR(VLOOKUP($B213,padron!#REF!,10,0)),+IF(ISERROR(VLOOKUP($B213,NAfiliado_NFarmacia!$A$2:$J$497,5,0)),"Ingresa Localidad de Farmacia",VLOOKUP($B213,NAfiliado_NFarmacia!$A$2:$J$497,7,0)),VLOOKUP($B213,padron!#REF!,11,0)),+IF(ISERROR(VLOOKUP($B213,NAfiliado_NFarmacia!$A$2:$J$497,7,0)),"Ingresa Localidad de Farmacia",VLOOKUP($B213,NAfiliado_NFarmacia!$A$2:$J$497,7,0))))</f>
        <v/>
      </c>
      <c r="L213" s="48" t="str">
        <f>+IF(B213="","",IF(F213="No","84005541",+IFERROR(+VLOOKUP(inicio!B213,padron!$A$2:$H$2,8,0),"84005541")))</f>
        <v/>
      </c>
      <c r="M213" s="48" t="str">
        <f>+IF(B213="","",+IFERROR(+VLOOKUP(B213,padron!A:C,3,0),"no_cargado"))</f>
        <v/>
      </c>
      <c r="N213" s="48" t="str">
        <f>+IF(C213="","",+IFERROR(+VLOOKUP($C213,materiales!$A$2:$D$5000,4,0),"9999"))</f>
        <v/>
      </c>
      <c r="O213" s="48" t="str">
        <f t="shared" si="30"/>
        <v/>
      </c>
      <c r="P213" s="48" t="str">
        <f t="shared" si="31"/>
        <v/>
      </c>
      <c r="Q213" s="48" t="str">
        <f t="shared" si="32"/>
        <v/>
      </c>
      <c r="R213" s="48" t="str">
        <f t="shared" si="33"/>
        <v/>
      </c>
      <c r="S213" s="48" t="str">
        <f t="shared" si="38"/>
        <v/>
      </c>
      <c r="T213" s="48" t="str">
        <f t="shared" ca="1" si="34"/>
        <v/>
      </c>
      <c r="U213" s="48" t="str">
        <f>+IF(M213="","",IFERROR(+VLOOKUP(C213,materiales!$B$2:$E$1000,4,0),"DSZA"))</f>
        <v/>
      </c>
      <c r="V213" s="48" t="str">
        <f t="shared" si="35"/>
        <v/>
      </c>
      <c r="W213" s="48" t="str">
        <f t="shared" si="36"/>
        <v/>
      </c>
      <c r="X213" s="48" t="str">
        <f t="shared" si="37"/>
        <v/>
      </c>
      <c r="Y213" s="49" t="str">
        <f t="shared" si="39"/>
        <v/>
      </c>
      <c r="Z213" s="49" t="str">
        <f>IF(M213="no_cargado",VLOOKUP(B213,NAfiliado_NFarmacia!A:H,8,0),"")</f>
        <v/>
      </c>
      <c r="AA213" s="50"/>
    </row>
    <row r="214" spans="1:27" x14ac:dyDescent="0.55000000000000004">
      <c r="A214" s="34"/>
      <c r="G214" s="47" t="str">
        <f>+IF($B214="","",+IFERROR(+VLOOKUP(B214,padron!$A$2:$E$2,2,0),+IFERROR(VLOOKUP(B214,NAfiliado_NFarmacia!$A:$J,10,0),"Ingresar Nuevo Afiliado")))</f>
        <v/>
      </c>
      <c r="H214" s="48" t="str">
        <f>+IF(B214="","",+IFERROR(+VLOOKUP($C214,materiales!$B$2:$D$101,2,0),"9999"))</f>
        <v/>
      </c>
      <c r="I214" s="49" t="str">
        <f>+IF($B214="","",+IF(OR($F214="Si",$F214=""),IF(ISERROR(VLOOKUP($B214,padron!#REF!,9,0)),+IF(ISERROR(VLOOKUP($B214,NAfiliado_NFarmacia!$A$2:$J$497,5,0)),"Ingresa Farmacia",VLOOKUP($B214,NAfiliado_NFarmacia!$A$2:$J$497,5,0)),VLOOKUP($B214,padron!#REF!,9,0)),+IF(ISERROR(VLOOKUP($B214,NAfiliado_NFarmacia!$A$2:$J$497,5,0)),"Ingresa Farmacia",VLOOKUP($B214,NAfiliado_NFarmacia!$A$2:$J$497,5,0))))</f>
        <v/>
      </c>
      <c r="J214" s="49" t="str">
        <f>+IF($B214="","",+IF(OR($F214="Si",$F214=""),IF(ISERROR(VLOOKUP($B214,padron!#REF!,10,0)),+IF(ISERROR(VLOOKUP($B214,NAfiliado_NFarmacia!$A$2:$J$497,5,0)),"Ingresa Direccion de Farmacia",VLOOKUP($B214,NAfiliado_NFarmacia!$A$2:$J$497,6,0)),VLOOKUP($B214,padron!#REF!,10,0)),+IF(ISERROR(VLOOKUP($B214,NAfiliado_NFarmacia!$A$2:$J$497,6,0)),"Ingresa Direccion de Farmacia",VLOOKUP($B214,NAfiliado_NFarmacia!$A$2:$J$497,6,0))))</f>
        <v/>
      </c>
      <c r="K214" s="49" t="str">
        <f>+IF($B214="","",+IF(OR($F214="Si",$F214=""),IF(ISERROR(VLOOKUP($B214,padron!#REF!,10,0)),+IF(ISERROR(VLOOKUP($B214,NAfiliado_NFarmacia!$A$2:$J$497,5,0)),"Ingresa Localidad de Farmacia",VLOOKUP($B214,NAfiliado_NFarmacia!$A$2:$J$497,7,0)),VLOOKUP($B214,padron!#REF!,11,0)),+IF(ISERROR(VLOOKUP($B214,NAfiliado_NFarmacia!$A$2:$J$497,7,0)),"Ingresa Localidad de Farmacia",VLOOKUP($B214,NAfiliado_NFarmacia!$A$2:$J$497,7,0))))</f>
        <v/>
      </c>
      <c r="L214" s="48" t="str">
        <f>+IF(B214="","",IF(F214="No","84005541",+IFERROR(+VLOOKUP(inicio!B214,padron!$A$2:$H$2,8,0),"84005541")))</f>
        <v/>
      </c>
      <c r="M214" s="48" t="str">
        <f>+IF(B214="","",+IFERROR(+VLOOKUP(B214,padron!A:C,3,0),"no_cargado"))</f>
        <v/>
      </c>
      <c r="N214" s="48" t="str">
        <f>+IF(C214="","",+IFERROR(+VLOOKUP($C214,materiales!$A$2:$D$5000,4,0),"9999"))</f>
        <v/>
      </c>
      <c r="O214" s="48" t="str">
        <f t="shared" si="30"/>
        <v/>
      </c>
      <c r="P214" s="48" t="str">
        <f t="shared" si="31"/>
        <v/>
      </c>
      <c r="Q214" s="48" t="str">
        <f t="shared" si="32"/>
        <v/>
      </c>
      <c r="R214" s="48" t="str">
        <f t="shared" si="33"/>
        <v/>
      </c>
      <c r="S214" s="48" t="str">
        <f t="shared" si="38"/>
        <v/>
      </c>
      <c r="T214" s="48" t="str">
        <f t="shared" ca="1" si="34"/>
        <v/>
      </c>
      <c r="U214" s="48" t="str">
        <f>+IF(M214="","",IFERROR(+VLOOKUP(C214,materiales!$B$2:$E$1000,4,0),"DSZA"))</f>
        <v/>
      </c>
      <c r="V214" s="48" t="str">
        <f t="shared" si="35"/>
        <v/>
      </c>
      <c r="W214" s="48" t="str">
        <f t="shared" si="36"/>
        <v/>
      </c>
      <c r="X214" s="48" t="str">
        <f t="shared" si="37"/>
        <v/>
      </c>
      <c r="Y214" s="49" t="str">
        <f t="shared" si="39"/>
        <v/>
      </c>
      <c r="Z214" s="49" t="str">
        <f>IF(M214="no_cargado",VLOOKUP(B214,NAfiliado_NFarmacia!A:H,8,0),"")</f>
        <v/>
      </c>
      <c r="AA214" s="50"/>
    </row>
    <row r="215" spans="1:27" x14ac:dyDescent="0.55000000000000004">
      <c r="A215" s="34"/>
      <c r="G215" s="47" t="str">
        <f>+IF($B215="","",+IFERROR(+VLOOKUP(B215,padron!$A$2:$E$2,2,0),+IFERROR(VLOOKUP(B215,NAfiliado_NFarmacia!$A:$J,10,0),"Ingresar Nuevo Afiliado")))</f>
        <v/>
      </c>
      <c r="H215" s="48" t="str">
        <f>+IF(B215="","",+IFERROR(+VLOOKUP($C215,materiales!$B$2:$D$101,2,0),"9999"))</f>
        <v/>
      </c>
      <c r="I215" s="49" t="str">
        <f>+IF($B215="","",+IF(OR($F215="Si",$F215=""),IF(ISERROR(VLOOKUP($B215,padron!#REF!,9,0)),+IF(ISERROR(VLOOKUP($B215,NAfiliado_NFarmacia!$A$2:$J$497,5,0)),"Ingresa Farmacia",VLOOKUP($B215,NAfiliado_NFarmacia!$A$2:$J$497,5,0)),VLOOKUP($B215,padron!#REF!,9,0)),+IF(ISERROR(VLOOKUP($B215,NAfiliado_NFarmacia!$A$2:$J$497,5,0)),"Ingresa Farmacia",VLOOKUP($B215,NAfiliado_NFarmacia!$A$2:$J$497,5,0))))</f>
        <v/>
      </c>
      <c r="J215" s="49" t="str">
        <f>+IF($B215="","",+IF(OR($F215="Si",$F215=""),IF(ISERROR(VLOOKUP($B215,padron!#REF!,10,0)),+IF(ISERROR(VLOOKUP($B215,NAfiliado_NFarmacia!$A$2:$J$497,5,0)),"Ingresa Direccion de Farmacia",VLOOKUP($B215,NAfiliado_NFarmacia!$A$2:$J$497,6,0)),VLOOKUP($B215,padron!#REF!,10,0)),+IF(ISERROR(VLOOKUP($B215,NAfiliado_NFarmacia!$A$2:$J$497,6,0)),"Ingresa Direccion de Farmacia",VLOOKUP($B215,NAfiliado_NFarmacia!$A$2:$J$497,6,0))))</f>
        <v/>
      </c>
      <c r="K215" s="49" t="str">
        <f>+IF($B215="","",+IF(OR($F215="Si",$F215=""),IF(ISERROR(VLOOKUP($B215,padron!#REF!,10,0)),+IF(ISERROR(VLOOKUP($B215,NAfiliado_NFarmacia!$A$2:$J$497,5,0)),"Ingresa Localidad de Farmacia",VLOOKUP($B215,NAfiliado_NFarmacia!$A$2:$J$497,7,0)),VLOOKUP($B215,padron!#REF!,11,0)),+IF(ISERROR(VLOOKUP($B215,NAfiliado_NFarmacia!$A$2:$J$497,7,0)),"Ingresa Localidad de Farmacia",VLOOKUP($B215,NAfiliado_NFarmacia!$A$2:$J$497,7,0))))</f>
        <v/>
      </c>
      <c r="L215" s="48" t="str">
        <f>+IF(B215="","",IF(F215="No","84005541",+IFERROR(+VLOOKUP(inicio!B215,padron!$A$2:$H$2,8,0),"84005541")))</f>
        <v/>
      </c>
      <c r="M215" s="48" t="str">
        <f>+IF(B215="","",+IFERROR(+VLOOKUP(B215,padron!A:C,3,0),"no_cargado"))</f>
        <v/>
      </c>
      <c r="N215" s="48" t="str">
        <f>+IF(C215="","",+IFERROR(+VLOOKUP($C215,materiales!$A$2:$D$5000,4,0),"9999"))</f>
        <v/>
      </c>
      <c r="O215" s="48" t="str">
        <f t="shared" si="30"/>
        <v/>
      </c>
      <c r="P215" s="48" t="str">
        <f t="shared" si="31"/>
        <v/>
      </c>
      <c r="Q215" s="48" t="str">
        <f t="shared" si="32"/>
        <v/>
      </c>
      <c r="R215" s="48" t="str">
        <f t="shared" si="33"/>
        <v/>
      </c>
      <c r="S215" s="48" t="str">
        <f t="shared" si="38"/>
        <v/>
      </c>
      <c r="T215" s="48" t="str">
        <f t="shared" ca="1" si="34"/>
        <v/>
      </c>
      <c r="U215" s="48" t="str">
        <f>+IF(M215="","",IFERROR(+VLOOKUP(C215,materiales!$B$2:$E$1000,4,0),"DSZA"))</f>
        <v/>
      </c>
      <c r="V215" s="48" t="str">
        <f t="shared" si="35"/>
        <v/>
      </c>
      <c r="W215" s="48" t="str">
        <f t="shared" si="36"/>
        <v/>
      </c>
      <c r="X215" s="48" t="str">
        <f t="shared" si="37"/>
        <v/>
      </c>
      <c r="Y215" s="49" t="str">
        <f t="shared" si="39"/>
        <v/>
      </c>
      <c r="Z215" s="49" t="str">
        <f>IF(M215="no_cargado",VLOOKUP(B215,NAfiliado_NFarmacia!A:H,8,0),"")</f>
        <v/>
      </c>
      <c r="AA215" s="50"/>
    </row>
    <row r="216" spans="1:27" x14ac:dyDescent="0.55000000000000004">
      <c r="A216" s="34"/>
      <c r="G216" s="47" t="str">
        <f>+IF($B216="","",+IFERROR(+VLOOKUP(B216,padron!$A$2:$E$2,2,0),+IFERROR(VLOOKUP(B216,NAfiliado_NFarmacia!$A:$J,10,0),"Ingresar Nuevo Afiliado")))</f>
        <v/>
      </c>
      <c r="H216" s="48" t="str">
        <f>+IF(B216="","",+IFERROR(+VLOOKUP($C216,materiales!$B$2:$D$101,2,0),"9999"))</f>
        <v/>
      </c>
      <c r="I216" s="49" t="str">
        <f>+IF($B216="","",+IF(OR($F216="Si",$F216=""),IF(ISERROR(VLOOKUP($B216,padron!#REF!,9,0)),+IF(ISERROR(VLOOKUP($B216,NAfiliado_NFarmacia!$A$2:$J$497,5,0)),"Ingresa Farmacia",VLOOKUP($B216,NAfiliado_NFarmacia!$A$2:$J$497,5,0)),VLOOKUP($B216,padron!#REF!,9,0)),+IF(ISERROR(VLOOKUP($B216,NAfiliado_NFarmacia!$A$2:$J$497,5,0)),"Ingresa Farmacia",VLOOKUP($B216,NAfiliado_NFarmacia!$A$2:$J$497,5,0))))</f>
        <v/>
      </c>
      <c r="J216" s="49" t="str">
        <f>+IF($B216="","",+IF(OR($F216="Si",$F216=""),IF(ISERROR(VLOOKUP($B216,padron!#REF!,10,0)),+IF(ISERROR(VLOOKUP($B216,NAfiliado_NFarmacia!$A$2:$J$497,5,0)),"Ingresa Direccion de Farmacia",VLOOKUP($B216,NAfiliado_NFarmacia!$A$2:$J$497,6,0)),VLOOKUP($B216,padron!#REF!,10,0)),+IF(ISERROR(VLOOKUP($B216,NAfiliado_NFarmacia!$A$2:$J$497,6,0)),"Ingresa Direccion de Farmacia",VLOOKUP($B216,NAfiliado_NFarmacia!$A$2:$J$497,6,0))))</f>
        <v/>
      </c>
      <c r="K216" s="49" t="str">
        <f>+IF($B216="","",+IF(OR($F216="Si",$F216=""),IF(ISERROR(VLOOKUP($B216,padron!#REF!,10,0)),+IF(ISERROR(VLOOKUP($B216,NAfiliado_NFarmacia!$A$2:$J$497,5,0)),"Ingresa Localidad de Farmacia",VLOOKUP($B216,NAfiliado_NFarmacia!$A$2:$J$497,7,0)),VLOOKUP($B216,padron!#REF!,11,0)),+IF(ISERROR(VLOOKUP($B216,NAfiliado_NFarmacia!$A$2:$J$497,7,0)),"Ingresa Localidad de Farmacia",VLOOKUP($B216,NAfiliado_NFarmacia!$A$2:$J$497,7,0))))</f>
        <v/>
      </c>
      <c r="L216" s="48" t="str">
        <f>+IF(B216="","",IF(F216="No","84005541",+IFERROR(+VLOOKUP(inicio!B216,padron!$A$2:$H$2,8,0),"84005541")))</f>
        <v/>
      </c>
      <c r="M216" s="48" t="str">
        <f>+IF(B216="","",+IFERROR(+VLOOKUP(B216,padron!A:C,3,0),"no_cargado"))</f>
        <v/>
      </c>
      <c r="N216" s="48" t="str">
        <f>+IF(C216="","",+IFERROR(+VLOOKUP($C216,materiales!$A$2:$D$5000,4,0),"9999"))</f>
        <v/>
      </c>
      <c r="O216" s="48" t="str">
        <f t="shared" si="30"/>
        <v/>
      </c>
      <c r="P216" s="48" t="str">
        <f t="shared" si="31"/>
        <v/>
      </c>
      <c r="Q216" s="48" t="str">
        <f t="shared" si="32"/>
        <v/>
      </c>
      <c r="R216" s="48" t="str">
        <f t="shared" si="33"/>
        <v/>
      </c>
      <c r="S216" s="48" t="str">
        <f t="shared" si="38"/>
        <v/>
      </c>
      <c r="T216" s="48" t="str">
        <f t="shared" ca="1" si="34"/>
        <v/>
      </c>
      <c r="U216" s="48" t="str">
        <f>+IF(M216="","",IFERROR(+VLOOKUP(C216,materiales!$B$2:$E$1000,4,0),"DSZA"))</f>
        <v/>
      </c>
      <c r="V216" s="48" t="str">
        <f t="shared" si="35"/>
        <v/>
      </c>
      <c r="W216" s="48" t="str">
        <f t="shared" si="36"/>
        <v/>
      </c>
      <c r="X216" s="48" t="str">
        <f t="shared" si="37"/>
        <v/>
      </c>
      <c r="Y216" s="49" t="str">
        <f t="shared" si="39"/>
        <v/>
      </c>
      <c r="Z216" s="49" t="str">
        <f>IF(M216="no_cargado",VLOOKUP(B216,NAfiliado_NFarmacia!A:H,8,0),"")</f>
        <v/>
      </c>
      <c r="AA216" s="50"/>
    </row>
    <row r="217" spans="1:27" x14ac:dyDescent="0.55000000000000004">
      <c r="A217" s="34"/>
      <c r="G217" s="47" t="str">
        <f>+IF($B217="","",+IFERROR(+VLOOKUP(B217,padron!$A$2:$E$2,2,0),+IFERROR(VLOOKUP(B217,NAfiliado_NFarmacia!$A:$J,10,0),"Ingresar Nuevo Afiliado")))</f>
        <v/>
      </c>
      <c r="H217" s="48" t="str">
        <f>+IF(B217="","",+IFERROR(+VLOOKUP($C217,materiales!$B$2:$D$101,2,0),"9999"))</f>
        <v/>
      </c>
      <c r="I217" s="49" t="str">
        <f>+IF($B217="","",+IF(OR($F217="Si",$F217=""),IF(ISERROR(VLOOKUP($B217,padron!#REF!,9,0)),+IF(ISERROR(VLOOKUP($B217,NAfiliado_NFarmacia!$A$2:$J$497,5,0)),"Ingresa Farmacia",VLOOKUP($B217,NAfiliado_NFarmacia!$A$2:$J$497,5,0)),VLOOKUP($B217,padron!#REF!,9,0)),+IF(ISERROR(VLOOKUP($B217,NAfiliado_NFarmacia!$A$2:$J$497,5,0)),"Ingresa Farmacia",VLOOKUP($B217,NAfiliado_NFarmacia!$A$2:$J$497,5,0))))</f>
        <v/>
      </c>
      <c r="J217" s="49" t="str">
        <f>+IF($B217="","",+IF(OR($F217="Si",$F217=""),IF(ISERROR(VLOOKUP($B217,padron!#REF!,10,0)),+IF(ISERROR(VLOOKUP($B217,NAfiliado_NFarmacia!$A$2:$J$497,5,0)),"Ingresa Direccion de Farmacia",VLOOKUP($B217,NAfiliado_NFarmacia!$A$2:$J$497,6,0)),VLOOKUP($B217,padron!#REF!,10,0)),+IF(ISERROR(VLOOKUP($B217,NAfiliado_NFarmacia!$A$2:$J$497,6,0)),"Ingresa Direccion de Farmacia",VLOOKUP($B217,NAfiliado_NFarmacia!$A$2:$J$497,6,0))))</f>
        <v/>
      </c>
      <c r="K217" s="49" t="str">
        <f>+IF($B217="","",+IF(OR($F217="Si",$F217=""),IF(ISERROR(VLOOKUP($B217,padron!#REF!,10,0)),+IF(ISERROR(VLOOKUP($B217,NAfiliado_NFarmacia!$A$2:$J$497,5,0)),"Ingresa Localidad de Farmacia",VLOOKUP($B217,NAfiliado_NFarmacia!$A$2:$J$497,7,0)),VLOOKUP($B217,padron!#REF!,11,0)),+IF(ISERROR(VLOOKUP($B217,NAfiliado_NFarmacia!$A$2:$J$497,7,0)),"Ingresa Localidad de Farmacia",VLOOKUP($B217,NAfiliado_NFarmacia!$A$2:$J$497,7,0))))</f>
        <v/>
      </c>
      <c r="L217" s="48" t="str">
        <f>+IF(B217="","",IF(F217="No","84005541",+IFERROR(+VLOOKUP(inicio!B217,padron!$A$2:$H$2,8,0),"84005541")))</f>
        <v/>
      </c>
      <c r="M217" s="48" t="str">
        <f>+IF(B217="","",+IFERROR(+VLOOKUP(B217,padron!A:C,3,0),"no_cargado"))</f>
        <v/>
      </c>
      <c r="N217" s="48" t="str">
        <f>+IF(C217="","",+IFERROR(+VLOOKUP($C217,materiales!$A$2:$D$5000,4,0),"9999"))</f>
        <v/>
      </c>
      <c r="O217" s="48" t="str">
        <f t="shared" si="30"/>
        <v/>
      </c>
      <c r="P217" s="48" t="str">
        <f t="shared" si="31"/>
        <v/>
      </c>
      <c r="Q217" s="48" t="str">
        <f t="shared" si="32"/>
        <v/>
      </c>
      <c r="R217" s="48" t="str">
        <f t="shared" si="33"/>
        <v/>
      </c>
      <c r="S217" s="48" t="str">
        <f t="shared" si="38"/>
        <v/>
      </c>
      <c r="T217" s="48" t="str">
        <f t="shared" ca="1" si="34"/>
        <v/>
      </c>
      <c r="U217" s="48" t="str">
        <f>+IF(M217="","",IFERROR(+VLOOKUP(C217,materiales!$B$2:$E$1000,4,0),"DSZA"))</f>
        <v/>
      </c>
      <c r="V217" s="48" t="str">
        <f t="shared" si="35"/>
        <v/>
      </c>
      <c r="W217" s="48" t="str">
        <f t="shared" si="36"/>
        <v/>
      </c>
      <c r="X217" s="48" t="str">
        <f t="shared" si="37"/>
        <v/>
      </c>
      <c r="Y217" s="49" t="str">
        <f t="shared" si="39"/>
        <v/>
      </c>
      <c r="Z217" s="49" t="str">
        <f>IF(M217="no_cargado",VLOOKUP(B217,NAfiliado_NFarmacia!A:H,8,0),"")</f>
        <v/>
      </c>
      <c r="AA217" s="50"/>
    </row>
    <row r="218" spans="1:27" x14ac:dyDescent="0.55000000000000004">
      <c r="A218" s="34"/>
      <c r="G218" s="47" t="str">
        <f>+IF($B218="","",+IFERROR(+VLOOKUP(B218,padron!$A$2:$E$2,2,0),+IFERROR(VLOOKUP(B218,NAfiliado_NFarmacia!$A:$J,10,0),"Ingresar Nuevo Afiliado")))</f>
        <v/>
      </c>
      <c r="H218" s="48" t="str">
        <f>+IF(B218="","",+IFERROR(+VLOOKUP($C218,materiales!$B$2:$D$101,2,0),"9999"))</f>
        <v/>
      </c>
      <c r="I218" s="49" t="str">
        <f>+IF($B218="","",+IF(OR($F218="Si",$F218=""),IF(ISERROR(VLOOKUP($B218,padron!#REF!,9,0)),+IF(ISERROR(VLOOKUP($B218,NAfiliado_NFarmacia!$A$2:$J$497,5,0)),"Ingresa Farmacia",VLOOKUP($B218,NAfiliado_NFarmacia!$A$2:$J$497,5,0)),VLOOKUP($B218,padron!#REF!,9,0)),+IF(ISERROR(VLOOKUP($B218,NAfiliado_NFarmacia!$A$2:$J$497,5,0)),"Ingresa Farmacia",VLOOKUP($B218,NAfiliado_NFarmacia!$A$2:$J$497,5,0))))</f>
        <v/>
      </c>
      <c r="J218" s="49" t="str">
        <f>+IF($B218="","",+IF(OR($F218="Si",$F218=""),IF(ISERROR(VLOOKUP($B218,padron!#REF!,10,0)),+IF(ISERROR(VLOOKUP($B218,NAfiliado_NFarmacia!$A$2:$J$497,5,0)),"Ingresa Direccion de Farmacia",VLOOKUP($B218,NAfiliado_NFarmacia!$A$2:$J$497,6,0)),VLOOKUP($B218,padron!#REF!,10,0)),+IF(ISERROR(VLOOKUP($B218,NAfiliado_NFarmacia!$A$2:$J$497,6,0)),"Ingresa Direccion de Farmacia",VLOOKUP($B218,NAfiliado_NFarmacia!$A$2:$J$497,6,0))))</f>
        <v/>
      </c>
      <c r="K218" s="49" t="str">
        <f>+IF($B218="","",+IF(OR($F218="Si",$F218=""),IF(ISERROR(VLOOKUP($B218,padron!#REF!,10,0)),+IF(ISERROR(VLOOKUP($B218,NAfiliado_NFarmacia!$A$2:$J$497,5,0)),"Ingresa Localidad de Farmacia",VLOOKUP($B218,NAfiliado_NFarmacia!$A$2:$J$497,7,0)),VLOOKUP($B218,padron!#REF!,11,0)),+IF(ISERROR(VLOOKUP($B218,NAfiliado_NFarmacia!$A$2:$J$497,7,0)),"Ingresa Localidad de Farmacia",VLOOKUP($B218,NAfiliado_NFarmacia!$A$2:$J$497,7,0))))</f>
        <v/>
      </c>
      <c r="L218" s="48" t="str">
        <f>+IF(B218="","",IF(F218="No","84005541",+IFERROR(+VLOOKUP(inicio!B218,padron!$A$2:$H$2,8,0),"84005541")))</f>
        <v/>
      </c>
      <c r="M218" s="48" t="str">
        <f>+IF(B218="","",+IFERROR(+VLOOKUP(B218,padron!A:C,3,0),"no_cargado"))</f>
        <v/>
      </c>
      <c r="N218" s="48" t="str">
        <f>+IF(C218="","",+IFERROR(+VLOOKUP($C218,materiales!$A$2:$D$5000,4,0),"9999"))</f>
        <v/>
      </c>
      <c r="O218" s="48" t="str">
        <f t="shared" si="30"/>
        <v/>
      </c>
      <c r="P218" s="48" t="str">
        <f t="shared" si="31"/>
        <v/>
      </c>
      <c r="Q218" s="48" t="str">
        <f t="shared" si="32"/>
        <v/>
      </c>
      <c r="R218" s="48" t="str">
        <f t="shared" si="33"/>
        <v/>
      </c>
      <c r="S218" s="48" t="str">
        <f t="shared" si="38"/>
        <v/>
      </c>
      <c r="T218" s="48" t="str">
        <f t="shared" ca="1" si="34"/>
        <v/>
      </c>
      <c r="U218" s="48" t="str">
        <f>+IF(M218="","",IFERROR(+VLOOKUP(C218,materiales!$B$2:$E$1000,4,0),"DSZA"))</f>
        <v/>
      </c>
      <c r="V218" s="48" t="str">
        <f t="shared" si="35"/>
        <v/>
      </c>
      <c r="W218" s="48" t="str">
        <f t="shared" si="36"/>
        <v/>
      </c>
      <c r="X218" s="48" t="str">
        <f t="shared" si="37"/>
        <v/>
      </c>
      <c r="Y218" s="49" t="str">
        <f t="shared" si="39"/>
        <v/>
      </c>
      <c r="Z218" s="49" t="str">
        <f>IF(M218="no_cargado",VLOOKUP(B218,NAfiliado_NFarmacia!A:H,8,0),"")</f>
        <v/>
      </c>
      <c r="AA218" s="50"/>
    </row>
    <row r="219" spans="1:27" x14ac:dyDescent="0.55000000000000004">
      <c r="A219" s="34"/>
      <c r="G219" s="47" t="str">
        <f>+IF($B219="","",+IFERROR(+VLOOKUP(B219,padron!$A$2:$E$2,2,0),+IFERROR(VLOOKUP(B219,NAfiliado_NFarmacia!$A:$J,10,0),"Ingresar Nuevo Afiliado")))</f>
        <v/>
      </c>
      <c r="H219" s="48" t="str">
        <f>+IF(B219="","",+IFERROR(+VLOOKUP($C219,materiales!$B$2:$D$101,2,0),"9999"))</f>
        <v/>
      </c>
      <c r="I219" s="49" t="str">
        <f>+IF($B219="","",+IF(OR($F219="Si",$F219=""),IF(ISERROR(VLOOKUP($B219,padron!#REF!,9,0)),+IF(ISERROR(VLOOKUP($B219,NAfiliado_NFarmacia!$A$2:$J$497,5,0)),"Ingresa Farmacia",VLOOKUP($B219,NAfiliado_NFarmacia!$A$2:$J$497,5,0)),VLOOKUP($B219,padron!#REF!,9,0)),+IF(ISERROR(VLOOKUP($B219,NAfiliado_NFarmacia!$A$2:$J$497,5,0)),"Ingresa Farmacia",VLOOKUP($B219,NAfiliado_NFarmacia!$A$2:$J$497,5,0))))</f>
        <v/>
      </c>
      <c r="J219" s="49" t="str">
        <f>+IF($B219="","",+IF(OR($F219="Si",$F219=""),IF(ISERROR(VLOOKUP($B219,padron!#REF!,10,0)),+IF(ISERROR(VLOOKUP($B219,NAfiliado_NFarmacia!$A$2:$J$497,5,0)),"Ingresa Direccion de Farmacia",VLOOKUP($B219,NAfiliado_NFarmacia!$A$2:$J$497,6,0)),VLOOKUP($B219,padron!#REF!,10,0)),+IF(ISERROR(VLOOKUP($B219,NAfiliado_NFarmacia!$A$2:$J$497,6,0)),"Ingresa Direccion de Farmacia",VLOOKUP($B219,NAfiliado_NFarmacia!$A$2:$J$497,6,0))))</f>
        <v/>
      </c>
      <c r="K219" s="49" t="str">
        <f>+IF($B219="","",+IF(OR($F219="Si",$F219=""),IF(ISERROR(VLOOKUP($B219,padron!#REF!,10,0)),+IF(ISERROR(VLOOKUP($B219,NAfiliado_NFarmacia!$A$2:$J$497,5,0)),"Ingresa Localidad de Farmacia",VLOOKUP($B219,NAfiliado_NFarmacia!$A$2:$J$497,7,0)),VLOOKUP($B219,padron!#REF!,11,0)),+IF(ISERROR(VLOOKUP($B219,NAfiliado_NFarmacia!$A$2:$J$497,7,0)),"Ingresa Localidad de Farmacia",VLOOKUP($B219,NAfiliado_NFarmacia!$A$2:$J$497,7,0))))</f>
        <v/>
      </c>
      <c r="L219" s="48" t="str">
        <f>+IF(B219="","",IF(F219="No","84005541",+IFERROR(+VLOOKUP(inicio!B219,padron!$A$2:$H$2,8,0),"84005541")))</f>
        <v/>
      </c>
      <c r="M219" s="48" t="str">
        <f>+IF(B219="","",+IFERROR(+VLOOKUP(B219,padron!A:C,3,0),"no_cargado"))</f>
        <v/>
      </c>
      <c r="N219" s="48" t="str">
        <f>+IF(C219="","",+IFERROR(+VLOOKUP($C219,materiales!$A$2:$D$5000,4,0),"9999"))</f>
        <v/>
      </c>
      <c r="O219" s="48" t="str">
        <f t="shared" si="30"/>
        <v/>
      </c>
      <c r="P219" s="48" t="str">
        <f t="shared" si="31"/>
        <v/>
      </c>
      <c r="Q219" s="48" t="str">
        <f t="shared" si="32"/>
        <v/>
      </c>
      <c r="R219" s="48" t="str">
        <f t="shared" si="33"/>
        <v/>
      </c>
      <c r="S219" s="48" t="str">
        <f t="shared" si="38"/>
        <v/>
      </c>
      <c r="T219" s="48" t="str">
        <f t="shared" ca="1" si="34"/>
        <v/>
      </c>
      <c r="U219" s="48" t="str">
        <f>+IF(M219="","",IFERROR(+VLOOKUP(C219,materiales!$B$2:$E$1000,4,0),"DSZA"))</f>
        <v/>
      </c>
      <c r="V219" s="48" t="str">
        <f t="shared" si="35"/>
        <v/>
      </c>
      <c r="W219" s="48" t="str">
        <f t="shared" si="36"/>
        <v/>
      </c>
      <c r="X219" s="48" t="str">
        <f t="shared" si="37"/>
        <v/>
      </c>
      <c r="Y219" s="49" t="str">
        <f t="shared" si="39"/>
        <v/>
      </c>
      <c r="Z219" s="49" t="str">
        <f>IF(M219="no_cargado",VLOOKUP(B219,NAfiliado_NFarmacia!A:H,8,0),"")</f>
        <v/>
      </c>
      <c r="AA219" s="50"/>
    </row>
    <row r="220" spans="1:27" x14ac:dyDescent="0.55000000000000004">
      <c r="A220" s="34"/>
      <c r="G220" s="47" t="str">
        <f>+IF($B220="","",+IFERROR(+VLOOKUP(B220,padron!$A$2:$E$2,2,0),+IFERROR(VLOOKUP(B220,NAfiliado_NFarmacia!$A:$J,10,0),"Ingresar Nuevo Afiliado")))</f>
        <v/>
      </c>
      <c r="H220" s="48" t="str">
        <f>+IF(B220="","",+IFERROR(+VLOOKUP($C220,materiales!$B$2:$D$101,2,0),"9999"))</f>
        <v/>
      </c>
      <c r="I220" s="49" t="str">
        <f>+IF($B220="","",+IF(OR($F220="Si",$F220=""),IF(ISERROR(VLOOKUP($B220,padron!#REF!,9,0)),+IF(ISERROR(VLOOKUP($B220,NAfiliado_NFarmacia!$A$2:$J$497,5,0)),"Ingresa Farmacia",VLOOKUP($B220,NAfiliado_NFarmacia!$A$2:$J$497,5,0)),VLOOKUP($B220,padron!#REF!,9,0)),+IF(ISERROR(VLOOKUP($B220,NAfiliado_NFarmacia!$A$2:$J$497,5,0)),"Ingresa Farmacia",VLOOKUP($B220,NAfiliado_NFarmacia!$A$2:$J$497,5,0))))</f>
        <v/>
      </c>
      <c r="J220" s="49" t="str">
        <f>+IF($B220="","",+IF(OR($F220="Si",$F220=""),IF(ISERROR(VLOOKUP($B220,padron!#REF!,10,0)),+IF(ISERROR(VLOOKUP($B220,NAfiliado_NFarmacia!$A$2:$J$497,5,0)),"Ingresa Direccion de Farmacia",VLOOKUP($B220,NAfiliado_NFarmacia!$A$2:$J$497,6,0)),VLOOKUP($B220,padron!#REF!,10,0)),+IF(ISERROR(VLOOKUP($B220,NAfiliado_NFarmacia!$A$2:$J$497,6,0)),"Ingresa Direccion de Farmacia",VLOOKUP($B220,NAfiliado_NFarmacia!$A$2:$J$497,6,0))))</f>
        <v/>
      </c>
      <c r="K220" s="49" t="str">
        <f>+IF($B220="","",+IF(OR($F220="Si",$F220=""),IF(ISERROR(VLOOKUP($B220,padron!#REF!,10,0)),+IF(ISERROR(VLOOKUP($B220,NAfiliado_NFarmacia!$A$2:$J$497,5,0)),"Ingresa Localidad de Farmacia",VLOOKUP($B220,NAfiliado_NFarmacia!$A$2:$J$497,7,0)),VLOOKUP($B220,padron!#REF!,11,0)),+IF(ISERROR(VLOOKUP($B220,NAfiliado_NFarmacia!$A$2:$J$497,7,0)),"Ingresa Localidad de Farmacia",VLOOKUP($B220,NAfiliado_NFarmacia!$A$2:$J$497,7,0))))</f>
        <v/>
      </c>
      <c r="L220" s="48" t="str">
        <f>+IF(B220="","",IF(F220="No","84005541",+IFERROR(+VLOOKUP(inicio!B220,padron!$A$2:$H$2,8,0),"84005541")))</f>
        <v/>
      </c>
      <c r="M220" s="48" t="str">
        <f>+IF(B220="","",+IFERROR(+VLOOKUP(B220,padron!A:C,3,0),"no_cargado"))</f>
        <v/>
      </c>
      <c r="N220" s="48" t="str">
        <f>+IF(C220="","",+IFERROR(+VLOOKUP($C220,materiales!$A$2:$D$5000,4,0),"9999"))</f>
        <v/>
      </c>
      <c r="O220" s="48" t="str">
        <f t="shared" si="30"/>
        <v/>
      </c>
      <c r="P220" s="48" t="str">
        <f t="shared" si="31"/>
        <v/>
      </c>
      <c r="Q220" s="48" t="str">
        <f t="shared" si="32"/>
        <v/>
      </c>
      <c r="R220" s="48" t="str">
        <f t="shared" si="33"/>
        <v/>
      </c>
      <c r="S220" s="48" t="str">
        <f t="shared" si="38"/>
        <v/>
      </c>
      <c r="T220" s="48" t="str">
        <f t="shared" ca="1" si="34"/>
        <v/>
      </c>
      <c r="U220" s="48" t="str">
        <f>+IF(M220="","",IFERROR(+VLOOKUP(C220,materiales!$B$2:$E$1000,4,0),"DSZA"))</f>
        <v/>
      </c>
      <c r="V220" s="48" t="str">
        <f t="shared" si="35"/>
        <v/>
      </c>
      <c r="W220" s="48" t="str">
        <f t="shared" si="36"/>
        <v/>
      </c>
      <c r="X220" s="48" t="str">
        <f t="shared" si="37"/>
        <v/>
      </c>
      <c r="Y220" s="49" t="str">
        <f t="shared" si="39"/>
        <v/>
      </c>
      <c r="Z220" s="49" t="str">
        <f>IF(M220="no_cargado",VLOOKUP(B220,NAfiliado_NFarmacia!A:H,8,0),"")</f>
        <v/>
      </c>
      <c r="AA220" s="50"/>
    </row>
    <row r="221" spans="1:27" x14ac:dyDescent="0.55000000000000004">
      <c r="A221" s="34"/>
      <c r="G221" s="47" t="str">
        <f>+IF($B221="","",+IFERROR(+VLOOKUP(B221,padron!$A$2:$E$2,2,0),+IFERROR(VLOOKUP(B221,NAfiliado_NFarmacia!$A:$J,10,0),"Ingresar Nuevo Afiliado")))</f>
        <v/>
      </c>
      <c r="H221" s="48" t="str">
        <f>+IF(B221="","",+IFERROR(+VLOOKUP($C221,materiales!$B$2:$D$101,2,0),"9999"))</f>
        <v/>
      </c>
      <c r="I221" s="49" t="str">
        <f>+IF($B221="","",+IF(OR($F221="Si",$F221=""),IF(ISERROR(VLOOKUP($B221,padron!#REF!,9,0)),+IF(ISERROR(VLOOKUP($B221,NAfiliado_NFarmacia!$A$2:$J$497,5,0)),"Ingresa Farmacia",VLOOKUP($B221,NAfiliado_NFarmacia!$A$2:$J$497,5,0)),VLOOKUP($B221,padron!#REF!,9,0)),+IF(ISERROR(VLOOKUP($B221,NAfiliado_NFarmacia!$A$2:$J$497,5,0)),"Ingresa Farmacia",VLOOKUP($B221,NAfiliado_NFarmacia!$A$2:$J$497,5,0))))</f>
        <v/>
      </c>
      <c r="J221" s="49" t="str">
        <f>+IF($B221="","",+IF(OR($F221="Si",$F221=""),IF(ISERROR(VLOOKUP($B221,padron!#REF!,10,0)),+IF(ISERROR(VLOOKUP($B221,NAfiliado_NFarmacia!$A$2:$J$497,5,0)),"Ingresa Direccion de Farmacia",VLOOKUP($B221,NAfiliado_NFarmacia!$A$2:$J$497,6,0)),VLOOKUP($B221,padron!#REF!,10,0)),+IF(ISERROR(VLOOKUP($B221,NAfiliado_NFarmacia!$A$2:$J$497,6,0)),"Ingresa Direccion de Farmacia",VLOOKUP($B221,NAfiliado_NFarmacia!$A$2:$J$497,6,0))))</f>
        <v/>
      </c>
      <c r="K221" s="49" t="str">
        <f>+IF($B221="","",+IF(OR($F221="Si",$F221=""),IF(ISERROR(VLOOKUP($B221,padron!#REF!,10,0)),+IF(ISERROR(VLOOKUP($B221,NAfiliado_NFarmacia!$A$2:$J$497,5,0)),"Ingresa Localidad de Farmacia",VLOOKUP($B221,NAfiliado_NFarmacia!$A$2:$J$497,7,0)),VLOOKUP($B221,padron!#REF!,11,0)),+IF(ISERROR(VLOOKUP($B221,NAfiliado_NFarmacia!$A$2:$J$497,7,0)),"Ingresa Localidad de Farmacia",VLOOKUP($B221,NAfiliado_NFarmacia!$A$2:$J$497,7,0))))</f>
        <v/>
      </c>
      <c r="L221" s="48" t="str">
        <f>+IF(B221="","",IF(F221="No","84005541",+IFERROR(+VLOOKUP(inicio!B221,padron!$A$2:$H$2,8,0),"84005541")))</f>
        <v/>
      </c>
      <c r="M221" s="48" t="str">
        <f>+IF(B221="","",+IFERROR(+VLOOKUP(B221,padron!A:C,3,0),"no_cargado"))</f>
        <v/>
      </c>
      <c r="N221" s="48" t="str">
        <f>+IF(C221="","",+IFERROR(+VLOOKUP($C221,materiales!$A$2:$D$5000,4,0),"9999"))</f>
        <v/>
      </c>
      <c r="O221" s="48" t="str">
        <f t="shared" si="30"/>
        <v/>
      </c>
      <c r="P221" s="48" t="str">
        <f t="shared" si="31"/>
        <v/>
      </c>
      <c r="Q221" s="48" t="str">
        <f t="shared" si="32"/>
        <v/>
      </c>
      <c r="R221" s="48" t="str">
        <f t="shared" si="33"/>
        <v/>
      </c>
      <c r="S221" s="48" t="str">
        <f t="shared" si="38"/>
        <v/>
      </c>
      <c r="T221" s="48" t="str">
        <f t="shared" ca="1" si="34"/>
        <v/>
      </c>
      <c r="U221" s="48" t="str">
        <f>+IF(M221="","",IFERROR(+VLOOKUP(C221,materiales!$B$2:$E$1000,4,0),"DSZA"))</f>
        <v/>
      </c>
      <c r="V221" s="48" t="str">
        <f t="shared" si="35"/>
        <v/>
      </c>
      <c r="W221" s="48" t="str">
        <f t="shared" si="36"/>
        <v/>
      </c>
      <c r="X221" s="48" t="str">
        <f t="shared" si="37"/>
        <v/>
      </c>
      <c r="Y221" s="49" t="str">
        <f t="shared" si="39"/>
        <v/>
      </c>
      <c r="Z221" s="49" t="str">
        <f>IF(M221="no_cargado",VLOOKUP(B221,NAfiliado_NFarmacia!A:H,8,0),"")</f>
        <v/>
      </c>
      <c r="AA221" s="50"/>
    </row>
    <row r="222" spans="1:27" x14ac:dyDescent="0.55000000000000004">
      <c r="A222" s="34"/>
      <c r="G222" s="47" t="str">
        <f>+IF($B222="","",+IFERROR(+VLOOKUP(B222,padron!$A$2:$E$2,2,0),+IFERROR(VLOOKUP(B222,NAfiliado_NFarmacia!$A:$J,10,0),"Ingresar Nuevo Afiliado")))</f>
        <v/>
      </c>
      <c r="H222" s="48" t="str">
        <f>+IF(B222="","",+IFERROR(+VLOOKUP($C222,materiales!$B$2:$D$101,2,0),"9999"))</f>
        <v/>
      </c>
      <c r="I222" s="49" t="str">
        <f>+IF($B222="","",+IF(OR($F222="Si",$F222=""),IF(ISERROR(VLOOKUP($B222,padron!#REF!,9,0)),+IF(ISERROR(VLOOKUP($B222,NAfiliado_NFarmacia!$A$2:$J$497,5,0)),"Ingresa Farmacia",VLOOKUP($B222,NAfiliado_NFarmacia!$A$2:$J$497,5,0)),VLOOKUP($B222,padron!#REF!,9,0)),+IF(ISERROR(VLOOKUP($B222,NAfiliado_NFarmacia!$A$2:$J$497,5,0)),"Ingresa Farmacia",VLOOKUP($B222,NAfiliado_NFarmacia!$A$2:$J$497,5,0))))</f>
        <v/>
      </c>
      <c r="J222" s="49" t="str">
        <f>+IF($B222="","",+IF(OR($F222="Si",$F222=""),IF(ISERROR(VLOOKUP($B222,padron!#REF!,10,0)),+IF(ISERROR(VLOOKUP($B222,NAfiliado_NFarmacia!$A$2:$J$497,5,0)),"Ingresa Direccion de Farmacia",VLOOKUP($B222,NAfiliado_NFarmacia!$A$2:$J$497,6,0)),VLOOKUP($B222,padron!#REF!,10,0)),+IF(ISERROR(VLOOKUP($B222,NAfiliado_NFarmacia!$A$2:$J$497,6,0)),"Ingresa Direccion de Farmacia",VLOOKUP($B222,NAfiliado_NFarmacia!$A$2:$J$497,6,0))))</f>
        <v/>
      </c>
      <c r="K222" s="49" t="str">
        <f>+IF($B222="","",+IF(OR($F222="Si",$F222=""),IF(ISERROR(VLOOKUP($B222,padron!#REF!,10,0)),+IF(ISERROR(VLOOKUP($B222,NAfiliado_NFarmacia!$A$2:$J$497,5,0)),"Ingresa Localidad de Farmacia",VLOOKUP($B222,NAfiliado_NFarmacia!$A$2:$J$497,7,0)),VLOOKUP($B222,padron!#REF!,11,0)),+IF(ISERROR(VLOOKUP($B222,NAfiliado_NFarmacia!$A$2:$J$497,7,0)),"Ingresa Localidad de Farmacia",VLOOKUP($B222,NAfiliado_NFarmacia!$A$2:$J$497,7,0))))</f>
        <v/>
      </c>
      <c r="L222" s="48" t="str">
        <f>+IF(B222="","",IF(F222="No","84005541",+IFERROR(+VLOOKUP(inicio!B222,padron!$A$2:$H$2,8,0),"84005541")))</f>
        <v/>
      </c>
      <c r="M222" s="48" t="str">
        <f>+IF(B222="","",+IFERROR(+VLOOKUP(B222,padron!A:C,3,0),"no_cargado"))</f>
        <v/>
      </c>
      <c r="N222" s="48" t="str">
        <f>+IF(C222="","",+IFERROR(+VLOOKUP($C222,materiales!$A$2:$D$5000,4,0),"9999"))</f>
        <v/>
      </c>
      <c r="O222" s="48" t="str">
        <f t="shared" si="30"/>
        <v/>
      </c>
      <c r="P222" s="48" t="str">
        <f t="shared" si="31"/>
        <v/>
      </c>
      <c r="Q222" s="48" t="str">
        <f t="shared" si="32"/>
        <v/>
      </c>
      <c r="R222" s="48" t="str">
        <f t="shared" si="33"/>
        <v/>
      </c>
      <c r="S222" s="48" t="str">
        <f t="shared" si="38"/>
        <v/>
      </c>
      <c r="T222" s="48" t="str">
        <f t="shared" ca="1" si="34"/>
        <v/>
      </c>
      <c r="U222" s="48" t="str">
        <f>+IF(M222="","",IFERROR(+VLOOKUP(C222,materiales!$B$2:$E$1000,4,0),"DSZA"))</f>
        <v/>
      </c>
      <c r="V222" s="48" t="str">
        <f t="shared" si="35"/>
        <v/>
      </c>
      <c r="W222" s="48" t="str">
        <f t="shared" si="36"/>
        <v/>
      </c>
      <c r="X222" s="48" t="str">
        <f t="shared" si="37"/>
        <v/>
      </c>
      <c r="Y222" s="49" t="str">
        <f t="shared" si="39"/>
        <v/>
      </c>
      <c r="Z222" s="49" t="str">
        <f>IF(M222="no_cargado",VLOOKUP(B222,NAfiliado_NFarmacia!A:H,8,0),"")</f>
        <v/>
      </c>
      <c r="AA222" s="50"/>
    </row>
    <row r="223" spans="1:27" x14ac:dyDescent="0.55000000000000004">
      <c r="A223" s="34"/>
      <c r="G223" s="47" t="str">
        <f>+IF($B223="","",+IFERROR(+VLOOKUP(B223,padron!$A$2:$E$2,2,0),+IFERROR(VLOOKUP(B223,NAfiliado_NFarmacia!$A:$J,10,0),"Ingresar Nuevo Afiliado")))</f>
        <v/>
      </c>
      <c r="H223" s="48" t="str">
        <f>+IF(B223="","",+IFERROR(+VLOOKUP($C223,materiales!$B$2:$D$101,2,0),"9999"))</f>
        <v/>
      </c>
      <c r="I223" s="49" t="str">
        <f>+IF($B223="","",+IF(OR($F223="Si",$F223=""),IF(ISERROR(VLOOKUP($B223,padron!#REF!,9,0)),+IF(ISERROR(VLOOKUP($B223,NAfiliado_NFarmacia!$A$2:$J$497,5,0)),"Ingresa Farmacia",VLOOKUP($B223,NAfiliado_NFarmacia!$A$2:$J$497,5,0)),VLOOKUP($B223,padron!#REF!,9,0)),+IF(ISERROR(VLOOKUP($B223,NAfiliado_NFarmacia!$A$2:$J$497,5,0)),"Ingresa Farmacia",VLOOKUP($B223,NAfiliado_NFarmacia!$A$2:$J$497,5,0))))</f>
        <v/>
      </c>
      <c r="J223" s="49" t="str">
        <f>+IF($B223="","",+IF(OR($F223="Si",$F223=""),IF(ISERROR(VLOOKUP($B223,padron!#REF!,10,0)),+IF(ISERROR(VLOOKUP($B223,NAfiliado_NFarmacia!$A$2:$J$497,5,0)),"Ingresa Direccion de Farmacia",VLOOKUP($B223,NAfiliado_NFarmacia!$A$2:$J$497,6,0)),VLOOKUP($B223,padron!#REF!,10,0)),+IF(ISERROR(VLOOKUP($B223,NAfiliado_NFarmacia!$A$2:$J$497,6,0)),"Ingresa Direccion de Farmacia",VLOOKUP($B223,NAfiliado_NFarmacia!$A$2:$J$497,6,0))))</f>
        <v/>
      </c>
      <c r="K223" s="49" t="str">
        <f>+IF($B223="","",+IF(OR($F223="Si",$F223=""),IF(ISERROR(VLOOKUP($B223,padron!#REF!,10,0)),+IF(ISERROR(VLOOKUP($B223,NAfiliado_NFarmacia!$A$2:$J$497,5,0)),"Ingresa Localidad de Farmacia",VLOOKUP($B223,NAfiliado_NFarmacia!$A$2:$J$497,7,0)),VLOOKUP($B223,padron!#REF!,11,0)),+IF(ISERROR(VLOOKUP($B223,NAfiliado_NFarmacia!$A$2:$J$497,7,0)),"Ingresa Localidad de Farmacia",VLOOKUP($B223,NAfiliado_NFarmacia!$A$2:$J$497,7,0))))</f>
        <v/>
      </c>
      <c r="L223" s="48" t="str">
        <f>+IF(B223="","",IF(F223="No","84005541",+IFERROR(+VLOOKUP(inicio!B223,padron!$A$2:$H$2,8,0),"84005541")))</f>
        <v/>
      </c>
      <c r="M223" s="48" t="str">
        <f>+IF(B223="","",+IFERROR(+VLOOKUP(B223,padron!A:C,3,0),"no_cargado"))</f>
        <v/>
      </c>
      <c r="N223" s="48" t="str">
        <f>+IF(C223="","",+IFERROR(+VLOOKUP($C223,materiales!$A$2:$D$5000,4,0),"9999"))</f>
        <v/>
      </c>
      <c r="O223" s="48" t="str">
        <f t="shared" si="30"/>
        <v/>
      </c>
      <c r="P223" s="48" t="str">
        <f t="shared" si="31"/>
        <v/>
      </c>
      <c r="Q223" s="48" t="str">
        <f t="shared" si="32"/>
        <v/>
      </c>
      <c r="R223" s="48" t="str">
        <f t="shared" si="33"/>
        <v/>
      </c>
      <c r="S223" s="48" t="str">
        <f t="shared" si="38"/>
        <v/>
      </c>
      <c r="T223" s="48" t="str">
        <f t="shared" ca="1" si="34"/>
        <v/>
      </c>
      <c r="U223" s="48" t="str">
        <f>+IF(M223="","",IFERROR(+VLOOKUP(C223,materiales!$B$2:$E$1000,4,0),"DSZA"))</f>
        <v/>
      </c>
      <c r="V223" s="48" t="str">
        <f t="shared" si="35"/>
        <v/>
      </c>
      <c r="W223" s="48" t="str">
        <f t="shared" si="36"/>
        <v/>
      </c>
      <c r="X223" s="48" t="str">
        <f t="shared" si="37"/>
        <v/>
      </c>
      <c r="Y223" s="49" t="str">
        <f t="shared" si="39"/>
        <v/>
      </c>
      <c r="Z223" s="49" t="str">
        <f>IF(M223="no_cargado",VLOOKUP(B223,NAfiliado_NFarmacia!A:H,8,0),"")</f>
        <v/>
      </c>
      <c r="AA223" s="50"/>
    </row>
    <row r="224" spans="1:27" x14ac:dyDescent="0.55000000000000004">
      <c r="A224" s="34"/>
      <c r="G224" s="47" t="str">
        <f>+IF($B224="","",+IFERROR(+VLOOKUP(B224,padron!$A$2:$E$2,2,0),+IFERROR(VLOOKUP(B224,NAfiliado_NFarmacia!$A:$J,10,0),"Ingresar Nuevo Afiliado")))</f>
        <v/>
      </c>
      <c r="H224" s="48" t="str">
        <f>+IF(B224="","",+IFERROR(+VLOOKUP($C224,materiales!$B$2:$D$101,2,0),"9999"))</f>
        <v/>
      </c>
      <c r="I224" s="49" t="str">
        <f>+IF($B224="","",+IF(OR($F224="Si",$F224=""),IF(ISERROR(VLOOKUP($B224,padron!#REF!,9,0)),+IF(ISERROR(VLOOKUP($B224,NAfiliado_NFarmacia!$A$2:$J$497,5,0)),"Ingresa Farmacia",VLOOKUP($B224,NAfiliado_NFarmacia!$A$2:$J$497,5,0)),VLOOKUP($B224,padron!#REF!,9,0)),+IF(ISERROR(VLOOKUP($B224,NAfiliado_NFarmacia!$A$2:$J$497,5,0)),"Ingresa Farmacia",VLOOKUP($B224,NAfiliado_NFarmacia!$A$2:$J$497,5,0))))</f>
        <v/>
      </c>
      <c r="J224" s="49" t="str">
        <f>+IF($B224="","",+IF(OR($F224="Si",$F224=""),IF(ISERROR(VLOOKUP($B224,padron!#REF!,10,0)),+IF(ISERROR(VLOOKUP($B224,NAfiliado_NFarmacia!$A$2:$J$497,5,0)),"Ingresa Direccion de Farmacia",VLOOKUP($B224,NAfiliado_NFarmacia!$A$2:$J$497,6,0)),VLOOKUP($B224,padron!#REF!,10,0)),+IF(ISERROR(VLOOKUP($B224,NAfiliado_NFarmacia!$A$2:$J$497,6,0)),"Ingresa Direccion de Farmacia",VLOOKUP($B224,NAfiliado_NFarmacia!$A$2:$J$497,6,0))))</f>
        <v/>
      </c>
      <c r="K224" s="49" t="str">
        <f>+IF($B224="","",+IF(OR($F224="Si",$F224=""),IF(ISERROR(VLOOKUP($B224,padron!#REF!,10,0)),+IF(ISERROR(VLOOKUP($B224,NAfiliado_NFarmacia!$A$2:$J$497,5,0)),"Ingresa Localidad de Farmacia",VLOOKUP($B224,NAfiliado_NFarmacia!$A$2:$J$497,7,0)),VLOOKUP($B224,padron!#REF!,11,0)),+IF(ISERROR(VLOOKUP($B224,NAfiliado_NFarmacia!$A$2:$J$497,7,0)),"Ingresa Localidad de Farmacia",VLOOKUP($B224,NAfiliado_NFarmacia!$A$2:$J$497,7,0))))</f>
        <v/>
      </c>
      <c r="L224" s="48" t="str">
        <f>+IF(B224="","",IF(F224="No","84005541",+IFERROR(+VLOOKUP(inicio!B224,padron!$A$2:$H$2,8,0),"84005541")))</f>
        <v/>
      </c>
      <c r="M224" s="48" t="str">
        <f>+IF(B224="","",+IFERROR(+VLOOKUP(B224,padron!A:C,3,0),"no_cargado"))</f>
        <v/>
      </c>
      <c r="N224" s="48" t="str">
        <f>+IF(C224="","",+IFERROR(+VLOOKUP($C224,materiales!$A$2:$D$5000,4,0),"9999"))</f>
        <v/>
      </c>
      <c r="O224" s="48" t="str">
        <f t="shared" si="30"/>
        <v/>
      </c>
      <c r="P224" s="48" t="str">
        <f t="shared" si="31"/>
        <v/>
      </c>
      <c r="Q224" s="48" t="str">
        <f t="shared" si="32"/>
        <v/>
      </c>
      <c r="R224" s="48" t="str">
        <f t="shared" si="33"/>
        <v/>
      </c>
      <c r="S224" s="48" t="str">
        <f t="shared" si="38"/>
        <v/>
      </c>
      <c r="T224" s="48" t="str">
        <f t="shared" ca="1" si="34"/>
        <v/>
      </c>
      <c r="U224" s="48" t="str">
        <f>+IF(M224="","",IFERROR(+VLOOKUP(C224,materiales!$B$2:$E$1000,4,0),"DSZA"))</f>
        <v/>
      </c>
      <c r="V224" s="48" t="str">
        <f t="shared" si="35"/>
        <v/>
      </c>
      <c r="W224" s="48" t="str">
        <f t="shared" si="36"/>
        <v/>
      </c>
      <c r="X224" s="48" t="str">
        <f t="shared" si="37"/>
        <v/>
      </c>
      <c r="Y224" s="49" t="str">
        <f t="shared" si="39"/>
        <v/>
      </c>
      <c r="Z224" s="49" t="str">
        <f>IF(M224="no_cargado",VLOOKUP(B224,NAfiliado_NFarmacia!A:H,8,0),"")</f>
        <v/>
      </c>
      <c r="AA224" s="50"/>
    </row>
    <row r="225" spans="1:27" x14ac:dyDescent="0.55000000000000004">
      <c r="A225" s="34"/>
      <c r="G225" s="47" t="str">
        <f>+IF($B225="","",+IFERROR(+VLOOKUP(B225,padron!$A$2:$E$2,2,0),+IFERROR(VLOOKUP(B225,NAfiliado_NFarmacia!$A:$J,10,0),"Ingresar Nuevo Afiliado")))</f>
        <v/>
      </c>
      <c r="H225" s="48" t="str">
        <f>+IF(B225="","",+IFERROR(+VLOOKUP($C225,materiales!$B$2:$D$101,2,0),"9999"))</f>
        <v/>
      </c>
      <c r="I225" s="49" t="str">
        <f>+IF($B225="","",+IF(OR($F225="Si",$F225=""),IF(ISERROR(VLOOKUP($B225,padron!#REF!,9,0)),+IF(ISERROR(VLOOKUP($B225,NAfiliado_NFarmacia!$A$2:$J$497,5,0)),"Ingresa Farmacia",VLOOKUP($B225,NAfiliado_NFarmacia!$A$2:$J$497,5,0)),VLOOKUP($B225,padron!#REF!,9,0)),+IF(ISERROR(VLOOKUP($B225,NAfiliado_NFarmacia!$A$2:$J$497,5,0)),"Ingresa Farmacia",VLOOKUP($B225,NAfiliado_NFarmacia!$A$2:$J$497,5,0))))</f>
        <v/>
      </c>
      <c r="J225" s="49" t="str">
        <f>+IF($B225="","",+IF(OR($F225="Si",$F225=""),IF(ISERROR(VLOOKUP($B225,padron!#REF!,10,0)),+IF(ISERROR(VLOOKUP($B225,NAfiliado_NFarmacia!$A$2:$J$497,5,0)),"Ingresa Direccion de Farmacia",VLOOKUP($B225,NAfiliado_NFarmacia!$A$2:$J$497,6,0)),VLOOKUP($B225,padron!#REF!,10,0)),+IF(ISERROR(VLOOKUP($B225,NAfiliado_NFarmacia!$A$2:$J$497,6,0)),"Ingresa Direccion de Farmacia",VLOOKUP($B225,NAfiliado_NFarmacia!$A$2:$J$497,6,0))))</f>
        <v/>
      </c>
      <c r="K225" s="49" t="str">
        <f>+IF($B225="","",+IF(OR($F225="Si",$F225=""),IF(ISERROR(VLOOKUP($B225,padron!#REF!,10,0)),+IF(ISERROR(VLOOKUP($B225,NAfiliado_NFarmacia!$A$2:$J$497,5,0)),"Ingresa Localidad de Farmacia",VLOOKUP($B225,NAfiliado_NFarmacia!$A$2:$J$497,7,0)),VLOOKUP($B225,padron!#REF!,11,0)),+IF(ISERROR(VLOOKUP($B225,NAfiliado_NFarmacia!$A$2:$J$497,7,0)),"Ingresa Localidad de Farmacia",VLOOKUP($B225,NAfiliado_NFarmacia!$A$2:$J$497,7,0))))</f>
        <v/>
      </c>
      <c r="L225" s="48" t="str">
        <f>+IF(B225="","",IF(F225="No","84005541",+IFERROR(+VLOOKUP(inicio!B225,padron!$A$2:$H$2,8,0),"84005541")))</f>
        <v/>
      </c>
      <c r="M225" s="48" t="str">
        <f>+IF(B225="","",+IFERROR(+VLOOKUP(B225,padron!A:C,3,0),"no_cargado"))</f>
        <v/>
      </c>
      <c r="N225" s="48" t="str">
        <f>+IF(C225="","",+IFERROR(+VLOOKUP($C225,materiales!$A$2:$D$5000,4,0),"9999"))</f>
        <v/>
      </c>
      <c r="O225" s="48" t="str">
        <f t="shared" si="30"/>
        <v/>
      </c>
      <c r="P225" s="48" t="str">
        <f t="shared" si="31"/>
        <v/>
      </c>
      <c r="Q225" s="48" t="str">
        <f t="shared" si="32"/>
        <v/>
      </c>
      <c r="R225" s="48" t="str">
        <f t="shared" si="33"/>
        <v/>
      </c>
      <c r="S225" s="48" t="str">
        <f t="shared" si="38"/>
        <v/>
      </c>
      <c r="T225" s="48" t="str">
        <f t="shared" ca="1" si="34"/>
        <v/>
      </c>
      <c r="U225" s="48" t="str">
        <f>+IF(M225="","",IFERROR(+VLOOKUP(C225,materiales!$B$2:$E$1000,4,0),"DSZA"))</f>
        <v/>
      </c>
      <c r="V225" s="48" t="str">
        <f t="shared" si="35"/>
        <v/>
      </c>
      <c r="W225" s="48" t="str">
        <f t="shared" si="36"/>
        <v/>
      </c>
      <c r="X225" s="48" t="str">
        <f t="shared" si="37"/>
        <v/>
      </c>
      <c r="Y225" s="49" t="str">
        <f t="shared" si="39"/>
        <v/>
      </c>
      <c r="Z225" s="49" t="str">
        <f>IF(M225="no_cargado",VLOOKUP(B225,NAfiliado_NFarmacia!A:H,8,0),"")</f>
        <v/>
      </c>
      <c r="AA225" s="50"/>
    </row>
    <row r="226" spans="1:27" x14ac:dyDescent="0.55000000000000004">
      <c r="A226" s="34"/>
      <c r="G226" s="47" t="str">
        <f>+IF($B226="","",+IFERROR(+VLOOKUP(B226,padron!$A$2:$E$2,2,0),+IFERROR(VLOOKUP(B226,NAfiliado_NFarmacia!$A:$J,10,0),"Ingresar Nuevo Afiliado")))</f>
        <v/>
      </c>
      <c r="H226" s="48" t="str">
        <f>+IF(B226="","",+IFERROR(+VLOOKUP($C226,materiales!$B$2:$D$101,2,0),"9999"))</f>
        <v/>
      </c>
      <c r="I226" s="49" t="str">
        <f>+IF($B226="","",+IF(OR($F226="Si",$F226=""),IF(ISERROR(VLOOKUP($B226,padron!#REF!,9,0)),+IF(ISERROR(VLOOKUP($B226,NAfiliado_NFarmacia!$A$2:$J$497,5,0)),"Ingresa Farmacia",VLOOKUP($B226,NAfiliado_NFarmacia!$A$2:$J$497,5,0)),VLOOKUP($B226,padron!#REF!,9,0)),+IF(ISERROR(VLOOKUP($B226,NAfiliado_NFarmacia!$A$2:$J$497,5,0)),"Ingresa Farmacia",VLOOKUP($B226,NAfiliado_NFarmacia!$A$2:$J$497,5,0))))</f>
        <v/>
      </c>
      <c r="J226" s="49" t="str">
        <f>+IF($B226="","",+IF(OR($F226="Si",$F226=""),IF(ISERROR(VLOOKUP($B226,padron!#REF!,10,0)),+IF(ISERROR(VLOOKUP($B226,NAfiliado_NFarmacia!$A$2:$J$497,5,0)),"Ingresa Direccion de Farmacia",VLOOKUP($B226,NAfiliado_NFarmacia!$A$2:$J$497,6,0)),VLOOKUP($B226,padron!#REF!,10,0)),+IF(ISERROR(VLOOKUP($B226,NAfiliado_NFarmacia!$A$2:$J$497,6,0)),"Ingresa Direccion de Farmacia",VLOOKUP($B226,NAfiliado_NFarmacia!$A$2:$J$497,6,0))))</f>
        <v/>
      </c>
      <c r="K226" s="49" t="str">
        <f>+IF($B226="","",+IF(OR($F226="Si",$F226=""),IF(ISERROR(VLOOKUP($B226,padron!#REF!,10,0)),+IF(ISERROR(VLOOKUP($B226,NAfiliado_NFarmacia!$A$2:$J$497,5,0)),"Ingresa Localidad de Farmacia",VLOOKUP($B226,NAfiliado_NFarmacia!$A$2:$J$497,7,0)),VLOOKUP($B226,padron!#REF!,11,0)),+IF(ISERROR(VLOOKUP($B226,NAfiliado_NFarmacia!$A$2:$J$497,7,0)),"Ingresa Localidad de Farmacia",VLOOKUP($B226,NAfiliado_NFarmacia!$A$2:$J$497,7,0))))</f>
        <v/>
      </c>
      <c r="L226" s="48" t="str">
        <f>+IF(B226="","",IF(F226="No","84005541",+IFERROR(+VLOOKUP(inicio!B226,padron!$A$2:$H$2,8,0),"84005541")))</f>
        <v/>
      </c>
      <c r="M226" s="48" t="str">
        <f>+IF(B226="","",+IFERROR(+VLOOKUP(B226,padron!A:C,3,0),"no_cargado"))</f>
        <v/>
      </c>
      <c r="N226" s="48" t="str">
        <f>+IF(C226="","",+IFERROR(+VLOOKUP($C226,materiales!$A$2:$D$5000,4,0),"9999"))</f>
        <v/>
      </c>
      <c r="O226" s="48" t="str">
        <f t="shared" si="30"/>
        <v/>
      </c>
      <c r="P226" s="48" t="str">
        <f t="shared" si="31"/>
        <v/>
      </c>
      <c r="Q226" s="48" t="str">
        <f t="shared" si="32"/>
        <v/>
      </c>
      <c r="R226" s="48" t="str">
        <f t="shared" si="33"/>
        <v/>
      </c>
      <c r="S226" s="48" t="str">
        <f t="shared" si="38"/>
        <v/>
      </c>
      <c r="T226" s="48" t="str">
        <f t="shared" ca="1" si="34"/>
        <v/>
      </c>
      <c r="U226" s="48" t="str">
        <f>+IF(M226="","",IFERROR(+VLOOKUP(C226,materiales!$B$2:$E$1000,4,0),"DSZA"))</f>
        <v/>
      </c>
      <c r="V226" s="48" t="str">
        <f t="shared" si="35"/>
        <v/>
      </c>
      <c r="W226" s="48" t="str">
        <f t="shared" si="36"/>
        <v/>
      </c>
      <c r="X226" s="48" t="str">
        <f t="shared" si="37"/>
        <v/>
      </c>
      <c r="Y226" s="49" t="str">
        <f t="shared" si="39"/>
        <v/>
      </c>
      <c r="Z226" s="49" t="str">
        <f>IF(M226="no_cargado",VLOOKUP(B226,NAfiliado_NFarmacia!A:H,8,0),"")</f>
        <v/>
      </c>
      <c r="AA226" s="50"/>
    </row>
    <row r="227" spans="1:27" x14ac:dyDescent="0.55000000000000004">
      <c r="A227" s="34"/>
      <c r="G227" s="47" t="str">
        <f>+IF($B227="","",+IFERROR(+VLOOKUP(B227,padron!$A$2:$E$2,2,0),+IFERROR(VLOOKUP(B227,NAfiliado_NFarmacia!$A:$J,10,0),"Ingresar Nuevo Afiliado")))</f>
        <v/>
      </c>
      <c r="H227" s="48" t="str">
        <f>+IF(B227="","",+IFERROR(+VLOOKUP($C227,materiales!$B$2:$D$101,2,0),"9999"))</f>
        <v/>
      </c>
      <c r="I227" s="49" t="str">
        <f>+IF($B227="","",+IF(OR($F227="Si",$F227=""),IF(ISERROR(VLOOKUP($B227,padron!#REF!,9,0)),+IF(ISERROR(VLOOKUP($B227,NAfiliado_NFarmacia!$A$2:$J$497,5,0)),"Ingresa Farmacia",VLOOKUP($B227,NAfiliado_NFarmacia!$A$2:$J$497,5,0)),VLOOKUP($B227,padron!#REF!,9,0)),+IF(ISERROR(VLOOKUP($B227,NAfiliado_NFarmacia!$A$2:$J$497,5,0)),"Ingresa Farmacia",VLOOKUP($B227,NAfiliado_NFarmacia!$A$2:$J$497,5,0))))</f>
        <v/>
      </c>
      <c r="J227" s="49" t="str">
        <f>+IF($B227="","",+IF(OR($F227="Si",$F227=""),IF(ISERROR(VLOOKUP($B227,padron!#REF!,10,0)),+IF(ISERROR(VLOOKUP($B227,NAfiliado_NFarmacia!$A$2:$J$497,5,0)),"Ingresa Direccion de Farmacia",VLOOKUP($B227,NAfiliado_NFarmacia!$A$2:$J$497,6,0)),VLOOKUP($B227,padron!#REF!,10,0)),+IF(ISERROR(VLOOKUP($B227,NAfiliado_NFarmacia!$A$2:$J$497,6,0)),"Ingresa Direccion de Farmacia",VLOOKUP($B227,NAfiliado_NFarmacia!$A$2:$J$497,6,0))))</f>
        <v/>
      </c>
      <c r="K227" s="49" t="str">
        <f>+IF($B227="","",+IF(OR($F227="Si",$F227=""),IF(ISERROR(VLOOKUP($B227,padron!#REF!,10,0)),+IF(ISERROR(VLOOKUP($B227,NAfiliado_NFarmacia!$A$2:$J$497,5,0)),"Ingresa Localidad de Farmacia",VLOOKUP($B227,NAfiliado_NFarmacia!$A$2:$J$497,7,0)),VLOOKUP($B227,padron!#REF!,11,0)),+IF(ISERROR(VLOOKUP($B227,NAfiliado_NFarmacia!$A$2:$J$497,7,0)),"Ingresa Localidad de Farmacia",VLOOKUP($B227,NAfiliado_NFarmacia!$A$2:$J$497,7,0))))</f>
        <v/>
      </c>
      <c r="L227" s="48" t="str">
        <f>+IF(B227="","",IF(F227="No","84005541",+IFERROR(+VLOOKUP(inicio!B227,padron!$A$2:$H$2,8,0),"84005541")))</f>
        <v/>
      </c>
      <c r="M227" s="48" t="str">
        <f>+IF(B227="","",+IFERROR(+VLOOKUP(B227,padron!A:C,3,0),"no_cargado"))</f>
        <v/>
      </c>
      <c r="N227" s="48" t="str">
        <f>+IF(C227="","",+IFERROR(+VLOOKUP($C227,materiales!$A$2:$D$5000,4,0),"9999"))</f>
        <v/>
      </c>
      <c r="O227" s="48" t="str">
        <f t="shared" si="30"/>
        <v/>
      </c>
      <c r="P227" s="48" t="str">
        <f t="shared" si="31"/>
        <v/>
      </c>
      <c r="Q227" s="48" t="str">
        <f t="shared" si="32"/>
        <v/>
      </c>
      <c r="R227" s="48" t="str">
        <f t="shared" si="33"/>
        <v/>
      </c>
      <c r="S227" s="48" t="str">
        <f t="shared" si="38"/>
        <v/>
      </c>
      <c r="T227" s="48" t="str">
        <f t="shared" ca="1" si="34"/>
        <v/>
      </c>
      <c r="U227" s="48" t="str">
        <f>+IF(M227="","",IFERROR(+VLOOKUP(C227,materiales!$B$2:$E$1000,4,0),"DSZA"))</f>
        <v/>
      </c>
      <c r="V227" s="48" t="str">
        <f t="shared" si="35"/>
        <v/>
      </c>
      <c r="W227" s="48" t="str">
        <f t="shared" si="36"/>
        <v/>
      </c>
      <c r="X227" s="48" t="str">
        <f t="shared" si="37"/>
        <v/>
      </c>
      <c r="Y227" s="49" t="str">
        <f t="shared" si="39"/>
        <v/>
      </c>
      <c r="Z227" s="49" t="str">
        <f>IF(M227="no_cargado",VLOOKUP(B227,NAfiliado_NFarmacia!A:H,8,0),"")</f>
        <v/>
      </c>
      <c r="AA227" s="50"/>
    </row>
    <row r="228" spans="1:27" x14ac:dyDescent="0.55000000000000004">
      <c r="A228" s="34"/>
      <c r="G228" s="47" t="str">
        <f>+IF($B228="","",+IFERROR(+VLOOKUP(B228,padron!$A$2:$E$2,2,0),+IFERROR(VLOOKUP(B228,NAfiliado_NFarmacia!$A:$J,10,0),"Ingresar Nuevo Afiliado")))</f>
        <v/>
      </c>
      <c r="H228" s="48" t="str">
        <f>+IF(B228="","",+IFERROR(+VLOOKUP($C228,materiales!$B$2:$D$101,2,0),"9999"))</f>
        <v/>
      </c>
      <c r="I228" s="49" t="str">
        <f>+IF($B228="","",+IF(OR($F228="Si",$F228=""),IF(ISERROR(VLOOKUP($B228,padron!#REF!,9,0)),+IF(ISERROR(VLOOKUP($B228,NAfiliado_NFarmacia!$A$2:$J$497,5,0)),"Ingresa Farmacia",VLOOKUP($B228,NAfiliado_NFarmacia!$A$2:$J$497,5,0)),VLOOKUP($B228,padron!#REF!,9,0)),+IF(ISERROR(VLOOKUP($B228,NAfiliado_NFarmacia!$A$2:$J$497,5,0)),"Ingresa Farmacia",VLOOKUP($B228,NAfiliado_NFarmacia!$A$2:$J$497,5,0))))</f>
        <v/>
      </c>
      <c r="J228" s="49" t="str">
        <f>+IF($B228="","",+IF(OR($F228="Si",$F228=""),IF(ISERROR(VLOOKUP($B228,padron!#REF!,10,0)),+IF(ISERROR(VLOOKUP($B228,NAfiliado_NFarmacia!$A$2:$J$497,5,0)),"Ingresa Direccion de Farmacia",VLOOKUP($B228,NAfiliado_NFarmacia!$A$2:$J$497,6,0)),VLOOKUP($B228,padron!#REF!,10,0)),+IF(ISERROR(VLOOKUP($B228,NAfiliado_NFarmacia!$A$2:$J$497,6,0)),"Ingresa Direccion de Farmacia",VLOOKUP($B228,NAfiliado_NFarmacia!$A$2:$J$497,6,0))))</f>
        <v/>
      </c>
      <c r="K228" s="49" t="str">
        <f>+IF($B228="","",+IF(OR($F228="Si",$F228=""),IF(ISERROR(VLOOKUP($B228,padron!#REF!,10,0)),+IF(ISERROR(VLOOKUP($B228,NAfiliado_NFarmacia!$A$2:$J$497,5,0)),"Ingresa Localidad de Farmacia",VLOOKUP($B228,NAfiliado_NFarmacia!$A$2:$J$497,7,0)),VLOOKUP($B228,padron!#REF!,11,0)),+IF(ISERROR(VLOOKUP($B228,NAfiliado_NFarmacia!$A$2:$J$497,7,0)),"Ingresa Localidad de Farmacia",VLOOKUP($B228,NAfiliado_NFarmacia!$A$2:$J$497,7,0))))</f>
        <v/>
      </c>
      <c r="L228" s="48" t="str">
        <f>+IF(B228="","",IF(F228="No","84005541",+IFERROR(+VLOOKUP(inicio!B228,padron!$A$2:$H$2,8,0),"84005541")))</f>
        <v/>
      </c>
      <c r="M228" s="48" t="str">
        <f>+IF(B228="","",+IFERROR(+VLOOKUP(B228,padron!A:C,3,0),"no_cargado"))</f>
        <v/>
      </c>
      <c r="N228" s="48" t="str">
        <f>+IF(C228="","",+IFERROR(+VLOOKUP($C228,materiales!$A$2:$D$5000,4,0),"9999"))</f>
        <v/>
      </c>
      <c r="O228" s="48" t="str">
        <f t="shared" si="30"/>
        <v/>
      </c>
      <c r="P228" s="48" t="str">
        <f t="shared" si="31"/>
        <v/>
      </c>
      <c r="Q228" s="48" t="str">
        <f t="shared" si="32"/>
        <v/>
      </c>
      <c r="R228" s="48" t="str">
        <f t="shared" si="33"/>
        <v/>
      </c>
      <c r="S228" s="48" t="str">
        <f t="shared" si="38"/>
        <v/>
      </c>
      <c r="T228" s="48" t="str">
        <f t="shared" ca="1" si="34"/>
        <v/>
      </c>
      <c r="U228" s="48" t="str">
        <f>+IF(M228="","",IFERROR(+VLOOKUP(C228,materiales!$B$2:$E$1000,4,0),"DSZA"))</f>
        <v/>
      </c>
      <c r="V228" s="48" t="str">
        <f t="shared" si="35"/>
        <v/>
      </c>
      <c r="W228" s="48" t="str">
        <f t="shared" si="36"/>
        <v/>
      </c>
      <c r="X228" s="48" t="str">
        <f t="shared" si="37"/>
        <v/>
      </c>
      <c r="Y228" s="49" t="str">
        <f t="shared" si="39"/>
        <v/>
      </c>
      <c r="Z228" s="49" t="str">
        <f>IF(M228="no_cargado",VLOOKUP(B228,NAfiliado_NFarmacia!A:H,8,0),"")</f>
        <v/>
      </c>
      <c r="AA228" s="50"/>
    </row>
    <row r="229" spans="1:27" x14ac:dyDescent="0.55000000000000004">
      <c r="A229" s="34"/>
      <c r="G229" s="47" t="str">
        <f>+IF($B229="","",+IFERROR(+VLOOKUP(B229,padron!$A$2:$E$2,2,0),+IFERROR(VLOOKUP(B229,NAfiliado_NFarmacia!$A:$J,10,0),"Ingresar Nuevo Afiliado")))</f>
        <v/>
      </c>
      <c r="H229" s="48" t="str">
        <f>+IF(B229="","",+IFERROR(+VLOOKUP($C229,materiales!$B$2:$D$101,2,0),"9999"))</f>
        <v/>
      </c>
      <c r="I229" s="49" t="str">
        <f>+IF($B229="","",+IF(OR($F229="Si",$F229=""),IF(ISERROR(VLOOKUP($B229,padron!#REF!,9,0)),+IF(ISERROR(VLOOKUP($B229,NAfiliado_NFarmacia!$A$2:$J$497,5,0)),"Ingresa Farmacia",VLOOKUP($B229,NAfiliado_NFarmacia!$A$2:$J$497,5,0)),VLOOKUP($B229,padron!#REF!,9,0)),+IF(ISERROR(VLOOKUP($B229,NAfiliado_NFarmacia!$A$2:$J$497,5,0)),"Ingresa Farmacia",VLOOKUP($B229,NAfiliado_NFarmacia!$A$2:$J$497,5,0))))</f>
        <v/>
      </c>
      <c r="J229" s="49" t="str">
        <f>+IF($B229="","",+IF(OR($F229="Si",$F229=""),IF(ISERROR(VLOOKUP($B229,padron!#REF!,10,0)),+IF(ISERROR(VLOOKUP($B229,NAfiliado_NFarmacia!$A$2:$J$497,5,0)),"Ingresa Direccion de Farmacia",VLOOKUP($B229,NAfiliado_NFarmacia!$A$2:$J$497,6,0)),VLOOKUP($B229,padron!#REF!,10,0)),+IF(ISERROR(VLOOKUP($B229,NAfiliado_NFarmacia!$A$2:$J$497,6,0)),"Ingresa Direccion de Farmacia",VLOOKUP($B229,NAfiliado_NFarmacia!$A$2:$J$497,6,0))))</f>
        <v/>
      </c>
      <c r="K229" s="49" t="str">
        <f>+IF($B229="","",+IF(OR($F229="Si",$F229=""),IF(ISERROR(VLOOKUP($B229,padron!#REF!,10,0)),+IF(ISERROR(VLOOKUP($B229,NAfiliado_NFarmacia!$A$2:$J$497,5,0)),"Ingresa Localidad de Farmacia",VLOOKUP($B229,NAfiliado_NFarmacia!$A$2:$J$497,7,0)),VLOOKUP($B229,padron!#REF!,11,0)),+IF(ISERROR(VLOOKUP($B229,NAfiliado_NFarmacia!$A$2:$J$497,7,0)),"Ingresa Localidad de Farmacia",VLOOKUP($B229,NAfiliado_NFarmacia!$A$2:$J$497,7,0))))</f>
        <v/>
      </c>
      <c r="L229" s="48" t="str">
        <f>+IF(B229="","",IF(F229="No","84005541",+IFERROR(+VLOOKUP(inicio!B229,padron!$A$2:$H$2,8,0),"84005541")))</f>
        <v/>
      </c>
      <c r="M229" s="48" t="str">
        <f>+IF(B229="","",+IFERROR(+VLOOKUP(B229,padron!A:C,3,0),"no_cargado"))</f>
        <v/>
      </c>
      <c r="N229" s="48" t="str">
        <f>+IF(C229="","",+IFERROR(+VLOOKUP($C229,materiales!$A$2:$D$5000,4,0),"9999"))</f>
        <v/>
      </c>
      <c r="O229" s="48" t="str">
        <f t="shared" si="30"/>
        <v/>
      </c>
      <c r="P229" s="48" t="str">
        <f t="shared" si="31"/>
        <v/>
      </c>
      <c r="Q229" s="48" t="str">
        <f t="shared" si="32"/>
        <v/>
      </c>
      <c r="R229" s="48" t="str">
        <f t="shared" si="33"/>
        <v/>
      </c>
      <c r="S229" s="48" t="str">
        <f t="shared" si="38"/>
        <v/>
      </c>
      <c r="T229" s="48" t="str">
        <f t="shared" ca="1" si="34"/>
        <v/>
      </c>
      <c r="U229" s="48" t="str">
        <f>+IF(M229="","",IFERROR(+VLOOKUP(C229,materiales!$B$2:$E$1000,4,0),"DSZA"))</f>
        <v/>
      </c>
      <c r="V229" s="48" t="str">
        <f t="shared" si="35"/>
        <v/>
      </c>
      <c r="W229" s="48" t="str">
        <f t="shared" si="36"/>
        <v/>
      </c>
      <c r="X229" s="48" t="str">
        <f t="shared" si="37"/>
        <v/>
      </c>
      <c r="Y229" s="49" t="str">
        <f t="shared" si="39"/>
        <v/>
      </c>
      <c r="Z229" s="49" t="str">
        <f>IF(M229="no_cargado",VLOOKUP(B229,NAfiliado_NFarmacia!A:H,8,0),"")</f>
        <v/>
      </c>
      <c r="AA229" s="50"/>
    </row>
    <row r="230" spans="1:27" x14ac:dyDescent="0.55000000000000004">
      <c r="A230" s="34"/>
      <c r="G230" s="47" t="str">
        <f>+IF($B230="","",+IFERROR(+VLOOKUP(B230,padron!$A$2:$E$2,2,0),+IFERROR(VLOOKUP(B230,NAfiliado_NFarmacia!$A:$J,10,0),"Ingresar Nuevo Afiliado")))</f>
        <v/>
      </c>
      <c r="H230" s="48" t="str">
        <f>+IF(B230="","",+IFERROR(+VLOOKUP($C230,materiales!$B$2:$D$101,2,0),"9999"))</f>
        <v/>
      </c>
      <c r="I230" s="49" t="str">
        <f>+IF($B230="","",+IF(OR($F230="Si",$F230=""),IF(ISERROR(VLOOKUP($B230,padron!#REF!,9,0)),+IF(ISERROR(VLOOKUP($B230,NAfiliado_NFarmacia!$A$2:$J$497,5,0)),"Ingresa Farmacia",VLOOKUP($B230,NAfiliado_NFarmacia!$A$2:$J$497,5,0)),VLOOKUP($B230,padron!#REF!,9,0)),+IF(ISERROR(VLOOKUP($B230,NAfiliado_NFarmacia!$A$2:$J$497,5,0)),"Ingresa Farmacia",VLOOKUP($B230,NAfiliado_NFarmacia!$A$2:$J$497,5,0))))</f>
        <v/>
      </c>
      <c r="J230" s="49" t="str">
        <f>+IF($B230="","",+IF(OR($F230="Si",$F230=""),IF(ISERROR(VLOOKUP($B230,padron!#REF!,10,0)),+IF(ISERROR(VLOOKUP($B230,NAfiliado_NFarmacia!$A$2:$J$497,5,0)),"Ingresa Direccion de Farmacia",VLOOKUP($B230,NAfiliado_NFarmacia!$A$2:$J$497,6,0)),VLOOKUP($B230,padron!#REF!,10,0)),+IF(ISERROR(VLOOKUP($B230,NAfiliado_NFarmacia!$A$2:$J$497,6,0)),"Ingresa Direccion de Farmacia",VLOOKUP($B230,NAfiliado_NFarmacia!$A$2:$J$497,6,0))))</f>
        <v/>
      </c>
      <c r="K230" s="49" t="str">
        <f>+IF($B230="","",+IF(OR($F230="Si",$F230=""),IF(ISERROR(VLOOKUP($B230,padron!#REF!,10,0)),+IF(ISERROR(VLOOKUP($B230,NAfiliado_NFarmacia!$A$2:$J$497,5,0)),"Ingresa Localidad de Farmacia",VLOOKUP($B230,NAfiliado_NFarmacia!$A$2:$J$497,7,0)),VLOOKUP($B230,padron!#REF!,11,0)),+IF(ISERROR(VLOOKUP($B230,NAfiliado_NFarmacia!$A$2:$J$497,7,0)),"Ingresa Localidad de Farmacia",VLOOKUP($B230,NAfiliado_NFarmacia!$A$2:$J$497,7,0))))</f>
        <v/>
      </c>
      <c r="L230" s="48" t="str">
        <f>+IF(B230="","",IF(F230="No","84005541",+IFERROR(+VLOOKUP(inicio!B230,padron!$A$2:$H$2,8,0),"84005541")))</f>
        <v/>
      </c>
      <c r="M230" s="48" t="str">
        <f>+IF(B230="","",+IFERROR(+VLOOKUP(B230,padron!A:C,3,0),"no_cargado"))</f>
        <v/>
      </c>
      <c r="N230" s="48" t="str">
        <f>+IF(C230="","",+IFERROR(+VLOOKUP($C230,materiales!$A$2:$D$5000,4,0),"9999"))</f>
        <v/>
      </c>
      <c r="O230" s="48" t="str">
        <f t="shared" si="30"/>
        <v/>
      </c>
      <c r="P230" s="48" t="str">
        <f t="shared" si="31"/>
        <v/>
      </c>
      <c r="Q230" s="48" t="str">
        <f t="shared" si="32"/>
        <v/>
      </c>
      <c r="R230" s="48" t="str">
        <f t="shared" si="33"/>
        <v/>
      </c>
      <c r="S230" s="48" t="str">
        <f t="shared" si="38"/>
        <v/>
      </c>
      <c r="T230" s="48" t="str">
        <f t="shared" ca="1" si="34"/>
        <v/>
      </c>
      <c r="U230" s="48" t="str">
        <f>+IF(M230="","",IFERROR(+VLOOKUP(C230,materiales!$B$2:$E$1000,4,0),"DSZA"))</f>
        <v/>
      </c>
      <c r="V230" s="48" t="str">
        <f t="shared" si="35"/>
        <v/>
      </c>
      <c r="W230" s="48" t="str">
        <f t="shared" si="36"/>
        <v/>
      </c>
      <c r="X230" s="48" t="str">
        <f t="shared" si="37"/>
        <v/>
      </c>
      <c r="Y230" s="49" t="str">
        <f t="shared" si="39"/>
        <v/>
      </c>
      <c r="Z230" s="49" t="str">
        <f>IF(M230="no_cargado",VLOOKUP(B230,NAfiliado_NFarmacia!A:H,8,0),"")</f>
        <v/>
      </c>
      <c r="AA230" s="50"/>
    </row>
    <row r="231" spans="1:27" x14ac:dyDescent="0.55000000000000004">
      <c r="A231" s="34"/>
      <c r="G231" s="47" t="str">
        <f>+IF($B231="","",+IFERROR(+VLOOKUP(B231,padron!$A$2:$E$2,2,0),+IFERROR(VLOOKUP(B231,NAfiliado_NFarmacia!$A:$J,10,0),"Ingresar Nuevo Afiliado")))</f>
        <v/>
      </c>
      <c r="H231" s="48" t="str">
        <f>+IF(B231="","",+IFERROR(+VLOOKUP($C231,materiales!$B$2:$D$101,2,0),"9999"))</f>
        <v/>
      </c>
      <c r="I231" s="49" t="str">
        <f>+IF($B231="","",+IF(OR($F231="Si",$F231=""),IF(ISERROR(VLOOKUP($B231,padron!#REF!,9,0)),+IF(ISERROR(VLOOKUP($B231,NAfiliado_NFarmacia!$A$2:$J$497,5,0)),"Ingresa Farmacia",VLOOKUP($B231,NAfiliado_NFarmacia!$A$2:$J$497,5,0)),VLOOKUP($B231,padron!#REF!,9,0)),+IF(ISERROR(VLOOKUP($B231,NAfiliado_NFarmacia!$A$2:$J$497,5,0)),"Ingresa Farmacia",VLOOKUP($B231,NAfiliado_NFarmacia!$A$2:$J$497,5,0))))</f>
        <v/>
      </c>
      <c r="J231" s="49" t="str">
        <f>+IF($B231="","",+IF(OR($F231="Si",$F231=""),IF(ISERROR(VLOOKUP($B231,padron!#REF!,10,0)),+IF(ISERROR(VLOOKUP($B231,NAfiliado_NFarmacia!$A$2:$J$497,5,0)),"Ingresa Direccion de Farmacia",VLOOKUP($B231,NAfiliado_NFarmacia!$A$2:$J$497,6,0)),VLOOKUP($B231,padron!#REF!,10,0)),+IF(ISERROR(VLOOKUP($B231,NAfiliado_NFarmacia!$A$2:$J$497,6,0)),"Ingresa Direccion de Farmacia",VLOOKUP($B231,NAfiliado_NFarmacia!$A$2:$J$497,6,0))))</f>
        <v/>
      </c>
      <c r="K231" s="49" t="str">
        <f>+IF($B231="","",+IF(OR($F231="Si",$F231=""),IF(ISERROR(VLOOKUP($B231,padron!#REF!,10,0)),+IF(ISERROR(VLOOKUP($B231,NAfiliado_NFarmacia!$A$2:$J$497,5,0)),"Ingresa Localidad de Farmacia",VLOOKUP($B231,NAfiliado_NFarmacia!$A$2:$J$497,7,0)),VLOOKUP($B231,padron!#REF!,11,0)),+IF(ISERROR(VLOOKUP($B231,NAfiliado_NFarmacia!$A$2:$J$497,7,0)),"Ingresa Localidad de Farmacia",VLOOKUP($B231,NAfiliado_NFarmacia!$A$2:$J$497,7,0))))</f>
        <v/>
      </c>
      <c r="L231" s="48" t="str">
        <f>+IF(B231="","",IF(F231="No","84005541",+IFERROR(+VLOOKUP(inicio!B231,padron!$A$2:$H$2,8,0),"84005541")))</f>
        <v/>
      </c>
      <c r="M231" s="48" t="str">
        <f>+IF(B231="","",+IFERROR(+VLOOKUP(B231,padron!A:C,3,0),"no_cargado"))</f>
        <v/>
      </c>
      <c r="N231" s="48" t="str">
        <f>+IF(C231="","",+IFERROR(+VLOOKUP($C231,materiales!$A$2:$D$5000,4,0),"9999"))</f>
        <v/>
      </c>
      <c r="O231" s="48" t="str">
        <f t="shared" si="30"/>
        <v/>
      </c>
      <c r="P231" s="48" t="str">
        <f t="shared" si="31"/>
        <v/>
      </c>
      <c r="Q231" s="48" t="str">
        <f t="shared" si="32"/>
        <v/>
      </c>
      <c r="R231" s="48" t="str">
        <f t="shared" si="33"/>
        <v/>
      </c>
      <c r="S231" s="48" t="str">
        <f t="shared" si="38"/>
        <v/>
      </c>
      <c r="T231" s="48" t="str">
        <f t="shared" ca="1" si="34"/>
        <v/>
      </c>
      <c r="U231" s="48" t="str">
        <f>+IF(M231="","",IFERROR(+VLOOKUP(C231,materiales!$B$2:$E$1000,4,0),"DSZA"))</f>
        <v/>
      </c>
      <c r="V231" s="48" t="str">
        <f t="shared" si="35"/>
        <v/>
      </c>
      <c r="W231" s="48" t="str">
        <f t="shared" si="36"/>
        <v/>
      </c>
      <c r="X231" s="48" t="str">
        <f t="shared" si="37"/>
        <v/>
      </c>
      <c r="Y231" s="49" t="str">
        <f t="shared" si="39"/>
        <v/>
      </c>
      <c r="Z231" s="49" t="str">
        <f>IF(M231="no_cargado",VLOOKUP(B231,NAfiliado_NFarmacia!A:H,8,0),"")</f>
        <v/>
      </c>
      <c r="AA231" s="50"/>
    </row>
    <row r="232" spans="1:27" x14ac:dyDescent="0.55000000000000004">
      <c r="A232" s="34"/>
      <c r="G232" s="47" t="str">
        <f>+IF($B232="","",+IFERROR(+VLOOKUP(B232,padron!$A$2:$E$2,2,0),+IFERROR(VLOOKUP(B232,NAfiliado_NFarmacia!$A:$J,10,0),"Ingresar Nuevo Afiliado")))</f>
        <v/>
      </c>
      <c r="H232" s="48" t="str">
        <f>+IF(B232="","",+IFERROR(+VLOOKUP($C232,materiales!$B$2:$D$101,2,0),"9999"))</f>
        <v/>
      </c>
      <c r="I232" s="49" t="str">
        <f>+IF($B232="","",+IF(OR($F232="Si",$F232=""),IF(ISERROR(VLOOKUP($B232,padron!#REF!,9,0)),+IF(ISERROR(VLOOKUP($B232,NAfiliado_NFarmacia!$A$2:$J$497,5,0)),"Ingresa Farmacia",VLOOKUP($B232,NAfiliado_NFarmacia!$A$2:$J$497,5,0)),VLOOKUP($B232,padron!#REF!,9,0)),+IF(ISERROR(VLOOKUP($B232,NAfiliado_NFarmacia!$A$2:$J$497,5,0)),"Ingresa Farmacia",VLOOKUP($B232,NAfiliado_NFarmacia!$A$2:$J$497,5,0))))</f>
        <v/>
      </c>
      <c r="J232" s="49" t="str">
        <f>+IF($B232="","",+IF(OR($F232="Si",$F232=""),IF(ISERROR(VLOOKUP($B232,padron!#REF!,10,0)),+IF(ISERROR(VLOOKUP($B232,NAfiliado_NFarmacia!$A$2:$J$497,5,0)),"Ingresa Direccion de Farmacia",VLOOKUP($B232,NAfiliado_NFarmacia!$A$2:$J$497,6,0)),VLOOKUP($B232,padron!#REF!,10,0)),+IF(ISERROR(VLOOKUP($B232,NAfiliado_NFarmacia!$A$2:$J$497,6,0)),"Ingresa Direccion de Farmacia",VLOOKUP($B232,NAfiliado_NFarmacia!$A$2:$J$497,6,0))))</f>
        <v/>
      </c>
      <c r="K232" s="49" t="str">
        <f>+IF($B232="","",+IF(OR($F232="Si",$F232=""),IF(ISERROR(VLOOKUP($B232,padron!#REF!,10,0)),+IF(ISERROR(VLOOKUP($B232,NAfiliado_NFarmacia!$A$2:$J$497,5,0)),"Ingresa Localidad de Farmacia",VLOOKUP($B232,NAfiliado_NFarmacia!$A$2:$J$497,7,0)),VLOOKUP($B232,padron!#REF!,11,0)),+IF(ISERROR(VLOOKUP($B232,NAfiliado_NFarmacia!$A$2:$J$497,7,0)),"Ingresa Localidad de Farmacia",VLOOKUP($B232,NAfiliado_NFarmacia!$A$2:$J$497,7,0))))</f>
        <v/>
      </c>
      <c r="L232" s="48" t="str">
        <f>+IF(B232="","",IF(F232="No","84005541",+IFERROR(+VLOOKUP(inicio!B232,padron!$A$2:$H$2,8,0),"84005541")))</f>
        <v/>
      </c>
      <c r="M232" s="48" t="str">
        <f>+IF(B232="","",+IFERROR(+VLOOKUP(B232,padron!A:C,3,0),"no_cargado"))</f>
        <v/>
      </c>
      <c r="N232" s="48" t="str">
        <f>+IF(C232="","",+IFERROR(+VLOOKUP($C232,materiales!$A$2:$D$5000,4,0),"9999"))</f>
        <v/>
      </c>
      <c r="O232" s="48" t="str">
        <f t="shared" si="30"/>
        <v/>
      </c>
      <c r="P232" s="48" t="str">
        <f t="shared" si="31"/>
        <v/>
      </c>
      <c r="Q232" s="48" t="str">
        <f t="shared" si="32"/>
        <v/>
      </c>
      <c r="R232" s="48" t="str">
        <f t="shared" si="33"/>
        <v/>
      </c>
      <c r="S232" s="48" t="str">
        <f t="shared" si="38"/>
        <v/>
      </c>
      <c r="T232" s="48" t="str">
        <f t="shared" ca="1" si="34"/>
        <v/>
      </c>
      <c r="U232" s="48" t="str">
        <f>+IF(M232="","",IFERROR(+VLOOKUP(C232,materiales!$B$2:$E$1000,4,0),"DSZA"))</f>
        <v/>
      </c>
      <c r="V232" s="48" t="str">
        <f t="shared" si="35"/>
        <v/>
      </c>
      <c r="W232" s="48" t="str">
        <f t="shared" si="36"/>
        <v/>
      </c>
      <c r="X232" s="48" t="str">
        <f t="shared" si="37"/>
        <v/>
      </c>
      <c r="Y232" s="49" t="str">
        <f t="shared" si="39"/>
        <v/>
      </c>
      <c r="Z232" s="49" t="str">
        <f>IF(M232="no_cargado",VLOOKUP(B232,NAfiliado_NFarmacia!A:H,8,0),"")</f>
        <v/>
      </c>
      <c r="AA232" s="50"/>
    </row>
    <row r="233" spans="1:27" x14ac:dyDescent="0.55000000000000004">
      <c r="A233" s="34"/>
      <c r="G233" s="47" t="str">
        <f>+IF($B233="","",+IFERROR(+VLOOKUP(B233,padron!$A$2:$E$2,2,0),+IFERROR(VLOOKUP(B233,NAfiliado_NFarmacia!$A:$J,10,0),"Ingresar Nuevo Afiliado")))</f>
        <v/>
      </c>
      <c r="H233" s="48" t="str">
        <f>+IF(B233="","",+IFERROR(+VLOOKUP($C233,materiales!$B$2:$D$101,2,0),"9999"))</f>
        <v/>
      </c>
      <c r="I233" s="49" t="str">
        <f>+IF($B233="","",+IF(OR($F233="Si",$F233=""),IF(ISERROR(VLOOKUP($B233,padron!#REF!,9,0)),+IF(ISERROR(VLOOKUP($B233,NAfiliado_NFarmacia!$A$2:$J$497,5,0)),"Ingresa Farmacia",VLOOKUP($B233,NAfiliado_NFarmacia!$A$2:$J$497,5,0)),VLOOKUP($B233,padron!#REF!,9,0)),+IF(ISERROR(VLOOKUP($B233,NAfiliado_NFarmacia!$A$2:$J$497,5,0)),"Ingresa Farmacia",VLOOKUP($B233,NAfiliado_NFarmacia!$A$2:$J$497,5,0))))</f>
        <v/>
      </c>
      <c r="J233" s="49" t="str">
        <f>+IF($B233="","",+IF(OR($F233="Si",$F233=""),IF(ISERROR(VLOOKUP($B233,padron!#REF!,10,0)),+IF(ISERROR(VLOOKUP($B233,NAfiliado_NFarmacia!$A$2:$J$497,5,0)),"Ingresa Direccion de Farmacia",VLOOKUP($B233,NAfiliado_NFarmacia!$A$2:$J$497,6,0)),VLOOKUP($B233,padron!#REF!,10,0)),+IF(ISERROR(VLOOKUP($B233,NAfiliado_NFarmacia!$A$2:$J$497,6,0)),"Ingresa Direccion de Farmacia",VLOOKUP($B233,NAfiliado_NFarmacia!$A$2:$J$497,6,0))))</f>
        <v/>
      </c>
      <c r="K233" s="49" t="str">
        <f>+IF($B233="","",+IF(OR($F233="Si",$F233=""),IF(ISERROR(VLOOKUP($B233,padron!#REF!,10,0)),+IF(ISERROR(VLOOKUP($B233,NAfiliado_NFarmacia!$A$2:$J$497,5,0)),"Ingresa Localidad de Farmacia",VLOOKUP($B233,NAfiliado_NFarmacia!$A$2:$J$497,7,0)),VLOOKUP($B233,padron!#REF!,11,0)),+IF(ISERROR(VLOOKUP($B233,NAfiliado_NFarmacia!$A$2:$J$497,7,0)),"Ingresa Localidad de Farmacia",VLOOKUP($B233,NAfiliado_NFarmacia!$A$2:$J$497,7,0))))</f>
        <v/>
      </c>
      <c r="L233" s="48" t="str">
        <f>+IF(B233="","",IF(F233="No","84005541",+IFERROR(+VLOOKUP(inicio!B233,padron!$A$2:$H$2,8,0),"84005541")))</f>
        <v/>
      </c>
      <c r="M233" s="48" t="str">
        <f>+IF(B233="","",+IFERROR(+VLOOKUP(B233,padron!A:C,3,0),"no_cargado"))</f>
        <v/>
      </c>
      <c r="N233" s="48" t="str">
        <f>+IF(C233="","",+IFERROR(+VLOOKUP($C233,materiales!$A$2:$D$5000,4,0),"9999"))</f>
        <v/>
      </c>
      <c r="O233" s="48" t="str">
        <f t="shared" si="30"/>
        <v/>
      </c>
      <c r="P233" s="48" t="str">
        <f t="shared" si="31"/>
        <v/>
      </c>
      <c r="Q233" s="48" t="str">
        <f t="shared" si="32"/>
        <v/>
      </c>
      <c r="R233" s="48" t="str">
        <f t="shared" si="33"/>
        <v/>
      </c>
      <c r="S233" s="48" t="str">
        <f t="shared" si="38"/>
        <v/>
      </c>
      <c r="T233" s="48" t="str">
        <f t="shared" ca="1" si="34"/>
        <v/>
      </c>
      <c r="U233" s="48" t="str">
        <f>+IF(M233="","",IFERROR(+VLOOKUP(C233,materiales!$B$2:$E$1000,4,0),"DSZA"))</f>
        <v/>
      </c>
      <c r="V233" s="48" t="str">
        <f t="shared" si="35"/>
        <v/>
      </c>
      <c r="W233" s="48" t="str">
        <f t="shared" si="36"/>
        <v/>
      </c>
      <c r="X233" s="48" t="str">
        <f t="shared" si="37"/>
        <v/>
      </c>
      <c r="Y233" s="49" t="str">
        <f t="shared" si="39"/>
        <v/>
      </c>
      <c r="Z233" s="49" t="str">
        <f>IF(M233="no_cargado",VLOOKUP(B233,NAfiliado_NFarmacia!A:H,8,0),"")</f>
        <v/>
      </c>
      <c r="AA233" s="50"/>
    </row>
    <row r="234" spans="1:27" x14ac:dyDescent="0.55000000000000004">
      <c r="A234" s="34"/>
      <c r="G234" s="47" t="str">
        <f>+IF($B234="","",+IFERROR(+VLOOKUP(B234,padron!$A$2:$E$2,2,0),+IFERROR(VLOOKUP(B234,NAfiliado_NFarmacia!$A:$J,10,0),"Ingresar Nuevo Afiliado")))</f>
        <v/>
      </c>
      <c r="H234" s="48" t="str">
        <f>+IF(B234="","",+IFERROR(+VLOOKUP($C234,materiales!$B$2:$D$101,2,0),"9999"))</f>
        <v/>
      </c>
      <c r="I234" s="49" t="str">
        <f>+IF($B234="","",+IF(OR($F234="Si",$F234=""),IF(ISERROR(VLOOKUP($B234,padron!#REF!,9,0)),+IF(ISERROR(VLOOKUP($B234,NAfiliado_NFarmacia!$A$2:$J$497,5,0)),"Ingresa Farmacia",VLOOKUP($B234,NAfiliado_NFarmacia!$A$2:$J$497,5,0)),VLOOKUP($B234,padron!#REF!,9,0)),+IF(ISERROR(VLOOKUP($B234,NAfiliado_NFarmacia!$A$2:$J$497,5,0)),"Ingresa Farmacia",VLOOKUP($B234,NAfiliado_NFarmacia!$A$2:$J$497,5,0))))</f>
        <v/>
      </c>
      <c r="J234" s="49" t="str">
        <f>+IF($B234="","",+IF(OR($F234="Si",$F234=""),IF(ISERROR(VLOOKUP($B234,padron!#REF!,10,0)),+IF(ISERROR(VLOOKUP($B234,NAfiliado_NFarmacia!$A$2:$J$497,5,0)),"Ingresa Direccion de Farmacia",VLOOKUP($B234,NAfiliado_NFarmacia!$A$2:$J$497,6,0)),VLOOKUP($B234,padron!#REF!,10,0)),+IF(ISERROR(VLOOKUP($B234,NAfiliado_NFarmacia!$A$2:$J$497,6,0)),"Ingresa Direccion de Farmacia",VLOOKUP($B234,NAfiliado_NFarmacia!$A$2:$J$497,6,0))))</f>
        <v/>
      </c>
      <c r="K234" s="49" t="str">
        <f>+IF($B234="","",+IF(OR($F234="Si",$F234=""),IF(ISERROR(VLOOKUP($B234,padron!#REF!,10,0)),+IF(ISERROR(VLOOKUP($B234,NAfiliado_NFarmacia!$A$2:$J$497,5,0)),"Ingresa Localidad de Farmacia",VLOOKUP($B234,NAfiliado_NFarmacia!$A$2:$J$497,7,0)),VLOOKUP($B234,padron!#REF!,11,0)),+IF(ISERROR(VLOOKUP($B234,NAfiliado_NFarmacia!$A$2:$J$497,7,0)),"Ingresa Localidad de Farmacia",VLOOKUP($B234,NAfiliado_NFarmacia!$A$2:$J$497,7,0))))</f>
        <v/>
      </c>
      <c r="L234" s="48" t="str">
        <f>+IF(B234="","",IF(F234="No","84005541",+IFERROR(+VLOOKUP(inicio!B234,padron!$A$2:$H$2,8,0),"84005541")))</f>
        <v/>
      </c>
      <c r="M234" s="48" t="str">
        <f>+IF(B234="","",+IFERROR(+VLOOKUP(B234,padron!A:C,3,0),"no_cargado"))</f>
        <v/>
      </c>
      <c r="N234" s="48" t="str">
        <f>+IF(C234="","",+IFERROR(+VLOOKUP($C234,materiales!$A$2:$D$5000,4,0),"9999"))</f>
        <v/>
      </c>
      <c r="O234" s="48" t="str">
        <f t="shared" si="30"/>
        <v/>
      </c>
      <c r="P234" s="48" t="str">
        <f t="shared" si="31"/>
        <v/>
      </c>
      <c r="Q234" s="48" t="str">
        <f t="shared" si="32"/>
        <v/>
      </c>
      <c r="R234" s="48" t="str">
        <f t="shared" si="33"/>
        <v/>
      </c>
      <c r="S234" s="48" t="str">
        <f t="shared" si="38"/>
        <v/>
      </c>
      <c r="T234" s="48" t="str">
        <f t="shared" ca="1" si="34"/>
        <v/>
      </c>
      <c r="U234" s="48" t="str">
        <f>+IF(M234="","",IFERROR(+VLOOKUP(C234,materiales!$B$2:$E$1000,4,0),"DSZA"))</f>
        <v/>
      </c>
      <c r="V234" s="48" t="str">
        <f t="shared" si="35"/>
        <v/>
      </c>
      <c r="W234" s="48" t="str">
        <f t="shared" si="36"/>
        <v/>
      </c>
      <c r="X234" s="48" t="str">
        <f t="shared" si="37"/>
        <v/>
      </c>
      <c r="Y234" s="49" t="str">
        <f t="shared" si="39"/>
        <v/>
      </c>
      <c r="Z234" s="49" t="str">
        <f>IF(M234="no_cargado",VLOOKUP(B234,NAfiliado_NFarmacia!A:H,8,0),"")</f>
        <v/>
      </c>
      <c r="AA234" s="50"/>
    </row>
    <row r="235" spans="1:27" x14ac:dyDescent="0.55000000000000004">
      <c r="A235" s="34"/>
      <c r="G235" s="47" t="str">
        <f>+IF($B235="","",+IFERROR(+VLOOKUP(B235,padron!$A$2:$E$2,2,0),+IFERROR(VLOOKUP(B235,NAfiliado_NFarmacia!$A:$J,10,0),"Ingresar Nuevo Afiliado")))</f>
        <v/>
      </c>
      <c r="H235" s="48" t="str">
        <f>+IF(B235="","",+IFERROR(+VLOOKUP($C235,materiales!$B$2:$D$101,2,0),"9999"))</f>
        <v/>
      </c>
      <c r="I235" s="49" t="str">
        <f>+IF($B235="","",+IF(OR($F235="Si",$F235=""),IF(ISERROR(VLOOKUP($B235,padron!#REF!,9,0)),+IF(ISERROR(VLOOKUP($B235,NAfiliado_NFarmacia!$A$2:$J$497,5,0)),"Ingresa Farmacia",VLOOKUP($B235,NAfiliado_NFarmacia!$A$2:$J$497,5,0)),VLOOKUP($B235,padron!#REF!,9,0)),+IF(ISERROR(VLOOKUP($B235,NAfiliado_NFarmacia!$A$2:$J$497,5,0)),"Ingresa Farmacia",VLOOKUP($B235,NAfiliado_NFarmacia!$A$2:$J$497,5,0))))</f>
        <v/>
      </c>
      <c r="J235" s="49" t="str">
        <f>+IF($B235="","",+IF(OR($F235="Si",$F235=""),IF(ISERROR(VLOOKUP($B235,padron!#REF!,10,0)),+IF(ISERROR(VLOOKUP($B235,NAfiliado_NFarmacia!$A$2:$J$497,5,0)),"Ingresa Direccion de Farmacia",VLOOKUP($B235,NAfiliado_NFarmacia!$A$2:$J$497,6,0)),VLOOKUP($B235,padron!#REF!,10,0)),+IF(ISERROR(VLOOKUP($B235,NAfiliado_NFarmacia!$A$2:$J$497,6,0)),"Ingresa Direccion de Farmacia",VLOOKUP($B235,NAfiliado_NFarmacia!$A$2:$J$497,6,0))))</f>
        <v/>
      </c>
      <c r="K235" s="49" t="str">
        <f>+IF($B235="","",+IF(OR($F235="Si",$F235=""),IF(ISERROR(VLOOKUP($B235,padron!#REF!,10,0)),+IF(ISERROR(VLOOKUP($B235,NAfiliado_NFarmacia!$A$2:$J$497,5,0)),"Ingresa Localidad de Farmacia",VLOOKUP($B235,NAfiliado_NFarmacia!$A$2:$J$497,7,0)),VLOOKUP($B235,padron!#REF!,11,0)),+IF(ISERROR(VLOOKUP($B235,NAfiliado_NFarmacia!$A$2:$J$497,7,0)),"Ingresa Localidad de Farmacia",VLOOKUP($B235,NAfiliado_NFarmacia!$A$2:$J$497,7,0))))</f>
        <v/>
      </c>
      <c r="L235" s="48" t="str">
        <f>+IF(B235="","",IF(F235="No","84005541",+IFERROR(+VLOOKUP(inicio!B235,padron!$A$2:$H$2,8,0),"84005541")))</f>
        <v/>
      </c>
      <c r="M235" s="48" t="str">
        <f>+IF(B235="","",+IFERROR(+VLOOKUP(B235,padron!A:C,3,0),"no_cargado"))</f>
        <v/>
      </c>
      <c r="N235" s="48" t="str">
        <f>+IF(C235="","",+IFERROR(+VLOOKUP($C235,materiales!$A$2:$D$5000,4,0),"9999"))</f>
        <v/>
      </c>
      <c r="O235" s="48" t="str">
        <f t="shared" si="30"/>
        <v/>
      </c>
      <c r="P235" s="48" t="str">
        <f t="shared" si="31"/>
        <v/>
      </c>
      <c r="Q235" s="48" t="str">
        <f t="shared" si="32"/>
        <v/>
      </c>
      <c r="R235" s="48" t="str">
        <f t="shared" si="33"/>
        <v/>
      </c>
      <c r="S235" s="48" t="str">
        <f t="shared" si="38"/>
        <v/>
      </c>
      <c r="T235" s="48" t="str">
        <f t="shared" ca="1" si="34"/>
        <v/>
      </c>
      <c r="U235" s="48" t="str">
        <f>+IF(M235="","",IFERROR(+VLOOKUP(C235,materiales!$B$2:$E$1000,4,0),"DSZA"))</f>
        <v/>
      </c>
      <c r="V235" s="48" t="str">
        <f t="shared" si="35"/>
        <v/>
      </c>
      <c r="W235" s="48" t="str">
        <f t="shared" si="36"/>
        <v/>
      </c>
      <c r="X235" s="48" t="str">
        <f t="shared" si="37"/>
        <v/>
      </c>
      <c r="Y235" s="49" t="str">
        <f t="shared" si="39"/>
        <v/>
      </c>
      <c r="Z235" s="49" t="str">
        <f>IF(M235="no_cargado",VLOOKUP(B235,NAfiliado_NFarmacia!A:H,8,0),"")</f>
        <v/>
      </c>
      <c r="AA235" s="50"/>
    </row>
    <row r="236" spans="1:27" x14ac:dyDescent="0.55000000000000004">
      <c r="A236" s="34"/>
      <c r="G236" s="47" t="str">
        <f>+IF($B236="","",+IFERROR(+VLOOKUP(B236,padron!$A$2:$E$2,2,0),+IFERROR(VLOOKUP(B236,NAfiliado_NFarmacia!$A:$J,10,0),"Ingresar Nuevo Afiliado")))</f>
        <v/>
      </c>
      <c r="H236" s="48" t="str">
        <f>+IF(B236="","",+IFERROR(+VLOOKUP($C236,materiales!$B$2:$D$101,2,0),"9999"))</f>
        <v/>
      </c>
      <c r="I236" s="49" t="str">
        <f>+IF($B236="","",+IF(OR($F236="Si",$F236=""),IF(ISERROR(VLOOKUP($B236,padron!#REF!,9,0)),+IF(ISERROR(VLOOKUP($B236,NAfiliado_NFarmacia!$A$2:$J$497,5,0)),"Ingresa Farmacia",VLOOKUP($B236,NAfiliado_NFarmacia!$A$2:$J$497,5,0)),VLOOKUP($B236,padron!#REF!,9,0)),+IF(ISERROR(VLOOKUP($B236,NAfiliado_NFarmacia!$A$2:$J$497,5,0)),"Ingresa Farmacia",VLOOKUP($B236,NAfiliado_NFarmacia!$A$2:$J$497,5,0))))</f>
        <v/>
      </c>
      <c r="J236" s="49" t="str">
        <f>+IF($B236="","",+IF(OR($F236="Si",$F236=""),IF(ISERROR(VLOOKUP($B236,padron!#REF!,10,0)),+IF(ISERROR(VLOOKUP($B236,NAfiliado_NFarmacia!$A$2:$J$497,5,0)),"Ingresa Direccion de Farmacia",VLOOKUP($B236,NAfiliado_NFarmacia!$A$2:$J$497,6,0)),VLOOKUP($B236,padron!#REF!,10,0)),+IF(ISERROR(VLOOKUP($B236,NAfiliado_NFarmacia!$A$2:$J$497,6,0)),"Ingresa Direccion de Farmacia",VLOOKUP($B236,NAfiliado_NFarmacia!$A$2:$J$497,6,0))))</f>
        <v/>
      </c>
      <c r="K236" s="49" t="str">
        <f>+IF($B236="","",+IF(OR($F236="Si",$F236=""),IF(ISERROR(VLOOKUP($B236,padron!#REF!,10,0)),+IF(ISERROR(VLOOKUP($B236,NAfiliado_NFarmacia!$A$2:$J$497,5,0)),"Ingresa Localidad de Farmacia",VLOOKUP($B236,NAfiliado_NFarmacia!$A$2:$J$497,7,0)),VLOOKUP($B236,padron!#REF!,11,0)),+IF(ISERROR(VLOOKUP($B236,NAfiliado_NFarmacia!$A$2:$J$497,7,0)),"Ingresa Localidad de Farmacia",VLOOKUP($B236,NAfiliado_NFarmacia!$A$2:$J$497,7,0))))</f>
        <v/>
      </c>
      <c r="L236" s="48" t="str">
        <f>+IF(B236="","",IF(F236="No","84005541",+IFERROR(+VLOOKUP(inicio!B236,padron!$A$2:$H$2,8,0),"84005541")))</f>
        <v/>
      </c>
      <c r="M236" s="48" t="str">
        <f>+IF(B236="","",+IFERROR(+VLOOKUP(B236,padron!A:C,3,0),"no_cargado"))</f>
        <v/>
      </c>
      <c r="N236" s="48" t="str">
        <f>+IF(C236="","",+IFERROR(+VLOOKUP($C236,materiales!$A$2:$D$5000,4,0),"9999"))</f>
        <v/>
      </c>
      <c r="O236" s="48" t="str">
        <f t="shared" si="30"/>
        <v/>
      </c>
      <c r="P236" s="48" t="str">
        <f t="shared" si="31"/>
        <v/>
      </c>
      <c r="Q236" s="48" t="str">
        <f t="shared" si="32"/>
        <v/>
      </c>
      <c r="R236" s="48" t="str">
        <f t="shared" si="33"/>
        <v/>
      </c>
      <c r="S236" s="48" t="str">
        <f t="shared" si="38"/>
        <v/>
      </c>
      <c r="T236" s="48" t="str">
        <f t="shared" ca="1" si="34"/>
        <v/>
      </c>
      <c r="U236" s="48" t="str">
        <f>+IF(M236="","",IFERROR(+VLOOKUP(C236,materiales!$B$2:$E$1000,4,0),"DSZA"))</f>
        <v/>
      </c>
      <c r="V236" s="48" t="str">
        <f t="shared" si="35"/>
        <v/>
      </c>
      <c r="W236" s="48" t="str">
        <f t="shared" si="36"/>
        <v/>
      </c>
      <c r="X236" s="48" t="str">
        <f t="shared" si="37"/>
        <v/>
      </c>
      <c r="Y236" s="49" t="str">
        <f t="shared" si="39"/>
        <v/>
      </c>
      <c r="Z236" s="49" t="str">
        <f>IF(M236="no_cargado",VLOOKUP(B236,NAfiliado_NFarmacia!A:H,8,0),"")</f>
        <v/>
      </c>
      <c r="AA236" s="50"/>
    </row>
    <row r="237" spans="1:27" x14ac:dyDescent="0.55000000000000004">
      <c r="A237" s="34"/>
      <c r="G237" s="47" t="str">
        <f>+IF($B237="","",+IFERROR(+VLOOKUP(B237,padron!$A$2:$E$2,2,0),+IFERROR(VLOOKUP(B237,NAfiliado_NFarmacia!$A:$J,10,0),"Ingresar Nuevo Afiliado")))</f>
        <v/>
      </c>
      <c r="H237" s="48" t="str">
        <f>+IF(B237="","",+IFERROR(+VLOOKUP($C237,materiales!$B$2:$D$101,2,0),"9999"))</f>
        <v/>
      </c>
      <c r="I237" s="49" t="str">
        <f>+IF($B237="","",+IF(OR($F237="Si",$F237=""),IF(ISERROR(VLOOKUP($B237,padron!#REF!,9,0)),+IF(ISERROR(VLOOKUP($B237,NAfiliado_NFarmacia!$A$2:$J$497,5,0)),"Ingresa Farmacia",VLOOKUP($B237,NAfiliado_NFarmacia!$A$2:$J$497,5,0)),VLOOKUP($B237,padron!#REF!,9,0)),+IF(ISERROR(VLOOKUP($B237,NAfiliado_NFarmacia!$A$2:$J$497,5,0)),"Ingresa Farmacia",VLOOKUP($B237,NAfiliado_NFarmacia!$A$2:$J$497,5,0))))</f>
        <v/>
      </c>
      <c r="J237" s="49" t="str">
        <f>+IF($B237="","",+IF(OR($F237="Si",$F237=""),IF(ISERROR(VLOOKUP($B237,padron!#REF!,10,0)),+IF(ISERROR(VLOOKUP($B237,NAfiliado_NFarmacia!$A$2:$J$497,5,0)),"Ingresa Direccion de Farmacia",VLOOKUP($B237,NAfiliado_NFarmacia!$A$2:$J$497,6,0)),VLOOKUP($B237,padron!#REF!,10,0)),+IF(ISERROR(VLOOKUP($B237,NAfiliado_NFarmacia!$A$2:$J$497,6,0)),"Ingresa Direccion de Farmacia",VLOOKUP($B237,NAfiliado_NFarmacia!$A$2:$J$497,6,0))))</f>
        <v/>
      </c>
      <c r="K237" s="49" t="str">
        <f>+IF($B237="","",+IF(OR($F237="Si",$F237=""),IF(ISERROR(VLOOKUP($B237,padron!#REF!,10,0)),+IF(ISERROR(VLOOKUP($B237,NAfiliado_NFarmacia!$A$2:$J$497,5,0)),"Ingresa Localidad de Farmacia",VLOOKUP($B237,NAfiliado_NFarmacia!$A$2:$J$497,7,0)),VLOOKUP($B237,padron!#REF!,11,0)),+IF(ISERROR(VLOOKUP($B237,NAfiliado_NFarmacia!$A$2:$J$497,7,0)),"Ingresa Localidad de Farmacia",VLOOKUP($B237,NAfiliado_NFarmacia!$A$2:$J$497,7,0))))</f>
        <v/>
      </c>
      <c r="L237" s="48" t="str">
        <f>+IF(B237="","",IF(F237="No","84005541",+IFERROR(+VLOOKUP(inicio!B237,padron!$A$2:$H$2,8,0),"84005541")))</f>
        <v/>
      </c>
      <c r="M237" s="48" t="str">
        <f>+IF(B237="","",+IFERROR(+VLOOKUP(B237,padron!A:C,3,0),"no_cargado"))</f>
        <v/>
      </c>
      <c r="N237" s="48" t="str">
        <f>+IF(C237="","",+IFERROR(+VLOOKUP($C237,materiales!$A$2:$D$5000,4,0),"9999"))</f>
        <v/>
      </c>
      <c r="O237" s="48" t="str">
        <f t="shared" si="30"/>
        <v/>
      </c>
      <c r="P237" s="48" t="str">
        <f t="shared" si="31"/>
        <v/>
      </c>
      <c r="Q237" s="48" t="str">
        <f t="shared" si="32"/>
        <v/>
      </c>
      <c r="R237" s="48" t="str">
        <f t="shared" si="33"/>
        <v/>
      </c>
      <c r="S237" s="48" t="str">
        <f t="shared" si="38"/>
        <v/>
      </c>
      <c r="T237" s="48" t="str">
        <f t="shared" ca="1" si="34"/>
        <v/>
      </c>
      <c r="U237" s="48" t="str">
        <f>+IF(M237="","",IFERROR(+VLOOKUP(C237,materiales!$B$2:$E$1000,4,0),"DSZA"))</f>
        <v/>
      </c>
      <c r="V237" s="48" t="str">
        <f t="shared" si="35"/>
        <v/>
      </c>
      <c r="W237" s="48" t="str">
        <f t="shared" si="36"/>
        <v/>
      </c>
      <c r="X237" s="48" t="str">
        <f t="shared" si="37"/>
        <v/>
      </c>
      <c r="Y237" s="49" t="str">
        <f t="shared" si="39"/>
        <v/>
      </c>
      <c r="Z237" s="49" t="str">
        <f>IF(M237="no_cargado",VLOOKUP(B237,NAfiliado_NFarmacia!A:H,8,0),"")</f>
        <v/>
      </c>
      <c r="AA237" s="50"/>
    </row>
    <row r="238" spans="1:27" x14ac:dyDescent="0.55000000000000004">
      <c r="A238" s="34"/>
      <c r="G238" s="47" t="str">
        <f>+IF($B238="","",+IFERROR(+VLOOKUP(B238,padron!$A$2:$E$2,2,0),+IFERROR(VLOOKUP(B238,NAfiliado_NFarmacia!$A:$J,10,0),"Ingresar Nuevo Afiliado")))</f>
        <v/>
      </c>
      <c r="H238" s="48" t="str">
        <f>+IF(B238="","",+IFERROR(+VLOOKUP($C238,materiales!$B$2:$D$101,2,0),"9999"))</f>
        <v/>
      </c>
      <c r="I238" s="49" t="str">
        <f>+IF($B238="","",+IF(OR($F238="Si",$F238=""),IF(ISERROR(VLOOKUP($B238,padron!#REF!,9,0)),+IF(ISERROR(VLOOKUP($B238,NAfiliado_NFarmacia!$A$2:$J$497,5,0)),"Ingresa Farmacia",VLOOKUP($B238,NAfiliado_NFarmacia!$A$2:$J$497,5,0)),VLOOKUP($B238,padron!#REF!,9,0)),+IF(ISERROR(VLOOKUP($B238,NAfiliado_NFarmacia!$A$2:$J$497,5,0)),"Ingresa Farmacia",VLOOKUP($B238,NAfiliado_NFarmacia!$A$2:$J$497,5,0))))</f>
        <v/>
      </c>
      <c r="J238" s="49" t="str">
        <f>+IF($B238="","",+IF(OR($F238="Si",$F238=""),IF(ISERROR(VLOOKUP($B238,padron!#REF!,10,0)),+IF(ISERROR(VLOOKUP($B238,NAfiliado_NFarmacia!$A$2:$J$497,5,0)),"Ingresa Direccion de Farmacia",VLOOKUP($B238,NAfiliado_NFarmacia!$A$2:$J$497,6,0)),VLOOKUP($B238,padron!#REF!,10,0)),+IF(ISERROR(VLOOKUP($B238,NAfiliado_NFarmacia!$A$2:$J$497,6,0)),"Ingresa Direccion de Farmacia",VLOOKUP($B238,NAfiliado_NFarmacia!$A$2:$J$497,6,0))))</f>
        <v/>
      </c>
      <c r="K238" s="49" t="str">
        <f>+IF($B238="","",+IF(OR($F238="Si",$F238=""),IF(ISERROR(VLOOKUP($B238,padron!#REF!,10,0)),+IF(ISERROR(VLOOKUP($B238,NAfiliado_NFarmacia!$A$2:$J$497,5,0)),"Ingresa Localidad de Farmacia",VLOOKUP($B238,NAfiliado_NFarmacia!$A$2:$J$497,7,0)),VLOOKUP($B238,padron!#REF!,11,0)),+IF(ISERROR(VLOOKUP($B238,NAfiliado_NFarmacia!$A$2:$J$497,7,0)),"Ingresa Localidad de Farmacia",VLOOKUP($B238,NAfiliado_NFarmacia!$A$2:$J$497,7,0))))</f>
        <v/>
      </c>
      <c r="L238" s="48" t="str">
        <f>+IF(B238="","",IF(F238="No","84005541",+IFERROR(+VLOOKUP(inicio!B238,padron!$A$2:$H$2,8,0),"84005541")))</f>
        <v/>
      </c>
      <c r="M238" s="48" t="str">
        <f>+IF(B238="","",+IFERROR(+VLOOKUP(B238,padron!A:C,3,0),"no_cargado"))</f>
        <v/>
      </c>
      <c r="N238" s="48" t="str">
        <f>+IF(C238="","",+IFERROR(+VLOOKUP($C238,materiales!$A$2:$D$5000,4,0),"9999"))</f>
        <v/>
      </c>
      <c r="O238" s="48" t="str">
        <f t="shared" si="30"/>
        <v/>
      </c>
      <c r="P238" s="48" t="str">
        <f t="shared" si="31"/>
        <v/>
      </c>
      <c r="Q238" s="48" t="str">
        <f t="shared" si="32"/>
        <v/>
      </c>
      <c r="R238" s="48" t="str">
        <f t="shared" si="33"/>
        <v/>
      </c>
      <c r="S238" s="48" t="str">
        <f t="shared" si="38"/>
        <v/>
      </c>
      <c r="T238" s="48" t="str">
        <f t="shared" ca="1" si="34"/>
        <v/>
      </c>
      <c r="U238" s="48" t="str">
        <f>+IF(M238="","",IFERROR(+VLOOKUP(C238,materiales!$B$2:$E$1000,4,0),"DSZA"))</f>
        <v/>
      </c>
      <c r="V238" s="48" t="str">
        <f t="shared" si="35"/>
        <v/>
      </c>
      <c r="W238" s="48" t="str">
        <f t="shared" si="36"/>
        <v/>
      </c>
      <c r="X238" s="48" t="str">
        <f t="shared" si="37"/>
        <v/>
      </c>
      <c r="Y238" s="49" t="str">
        <f t="shared" si="39"/>
        <v/>
      </c>
      <c r="Z238" s="49" t="str">
        <f>IF(M238="no_cargado",VLOOKUP(B238,NAfiliado_NFarmacia!A:H,8,0),"")</f>
        <v/>
      </c>
      <c r="AA238" s="50"/>
    </row>
    <row r="239" spans="1:27" x14ac:dyDescent="0.55000000000000004">
      <c r="A239" s="34"/>
      <c r="G239" s="47" t="str">
        <f>+IF($B239="","",+IFERROR(+VLOOKUP(B239,padron!$A$2:$E$2,2,0),+IFERROR(VLOOKUP(B239,NAfiliado_NFarmacia!$A:$J,10,0),"Ingresar Nuevo Afiliado")))</f>
        <v/>
      </c>
      <c r="H239" s="48" t="str">
        <f>+IF(B239="","",+IFERROR(+VLOOKUP($C239,materiales!$B$2:$D$101,2,0),"9999"))</f>
        <v/>
      </c>
      <c r="I239" s="49" t="str">
        <f>+IF($B239="","",+IF(OR($F239="Si",$F239=""),IF(ISERROR(VLOOKUP($B239,padron!#REF!,9,0)),+IF(ISERROR(VLOOKUP($B239,NAfiliado_NFarmacia!$A$2:$J$497,5,0)),"Ingresa Farmacia",VLOOKUP($B239,NAfiliado_NFarmacia!$A$2:$J$497,5,0)),VLOOKUP($B239,padron!#REF!,9,0)),+IF(ISERROR(VLOOKUP($B239,NAfiliado_NFarmacia!$A$2:$J$497,5,0)),"Ingresa Farmacia",VLOOKUP($B239,NAfiliado_NFarmacia!$A$2:$J$497,5,0))))</f>
        <v/>
      </c>
      <c r="J239" s="49" t="str">
        <f>+IF($B239="","",+IF(OR($F239="Si",$F239=""),IF(ISERROR(VLOOKUP($B239,padron!#REF!,10,0)),+IF(ISERROR(VLOOKUP($B239,NAfiliado_NFarmacia!$A$2:$J$497,5,0)),"Ingresa Direccion de Farmacia",VLOOKUP($B239,NAfiliado_NFarmacia!$A$2:$J$497,6,0)),VLOOKUP($B239,padron!#REF!,10,0)),+IF(ISERROR(VLOOKUP($B239,NAfiliado_NFarmacia!$A$2:$J$497,6,0)),"Ingresa Direccion de Farmacia",VLOOKUP($B239,NAfiliado_NFarmacia!$A$2:$J$497,6,0))))</f>
        <v/>
      </c>
      <c r="K239" s="49" t="str">
        <f>+IF($B239="","",+IF(OR($F239="Si",$F239=""),IF(ISERROR(VLOOKUP($B239,padron!#REF!,10,0)),+IF(ISERROR(VLOOKUP($B239,NAfiliado_NFarmacia!$A$2:$J$497,5,0)),"Ingresa Localidad de Farmacia",VLOOKUP($B239,NAfiliado_NFarmacia!$A$2:$J$497,7,0)),VLOOKUP($B239,padron!#REF!,11,0)),+IF(ISERROR(VLOOKUP($B239,NAfiliado_NFarmacia!$A$2:$J$497,7,0)),"Ingresa Localidad de Farmacia",VLOOKUP($B239,NAfiliado_NFarmacia!$A$2:$J$497,7,0))))</f>
        <v/>
      </c>
      <c r="L239" s="48" t="str">
        <f>+IF(B239="","",IF(F239="No","84005541",+IFERROR(+VLOOKUP(inicio!B239,padron!$A$2:$H$2,8,0),"84005541")))</f>
        <v/>
      </c>
      <c r="M239" s="48" t="str">
        <f>+IF(B239="","",+IFERROR(+VLOOKUP(B239,padron!A:C,3,0),"no_cargado"))</f>
        <v/>
      </c>
      <c r="N239" s="48" t="str">
        <f>+IF(C239="","",+IFERROR(+VLOOKUP($C239,materiales!$A$2:$D$5000,4,0),"9999"))</f>
        <v/>
      </c>
      <c r="O239" s="48" t="str">
        <f t="shared" si="30"/>
        <v/>
      </c>
      <c r="P239" s="48" t="str">
        <f t="shared" si="31"/>
        <v/>
      </c>
      <c r="Q239" s="48" t="str">
        <f t="shared" si="32"/>
        <v/>
      </c>
      <c r="R239" s="48" t="str">
        <f t="shared" si="33"/>
        <v/>
      </c>
      <c r="S239" s="48" t="str">
        <f t="shared" si="38"/>
        <v/>
      </c>
      <c r="T239" s="48" t="str">
        <f t="shared" ca="1" si="34"/>
        <v/>
      </c>
      <c r="U239" s="48" t="str">
        <f>+IF(M239="","",IFERROR(+VLOOKUP(C239,materiales!$B$2:$E$1000,4,0),"DSZA"))</f>
        <v/>
      </c>
      <c r="V239" s="48" t="str">
        <f t="shared" si="35"/>
        <v/>
      </c>
      <c r="W239" s="48" t="str">
        <f t="shared" si="36"/>
        <v/>
      </c>
      <c r="X239" s="48" t="str">
        <f t="shared" si="37"/>
        <v/>
      </c>
      <c r="Y239" s="49" t="str">
        <f t="shared" si="39"/>
        <v/>
      </c>
      <c r="Z239" s="49" t="str">
        <f>IF(M239="no_cargado",VLOOKUP(B239,NAfiliado_NFarmacia!A:H,8,0),"")</f>
        <v/>
      </c>
      <c r="AA239" s="50"/>
    </row>
    <row r="240" spans="1:27" x14ac:dyDescent="0.55000000000000004">
      <c r="A240" s="34"/>
      <c r="G240" s="47" t="str">
        <f>+IF($B240="","",+IFERROR(+VLOOKUP(B240,padron!$A$2:$E$2,2,0),+IFERROR(VLOOKUP(B240,NAfiliado_NFarmacia!$A:$J,10,0),"Ingresar Nuevo Afiliado")))</f>
        <v/>
      </c>
      <c r="H240" s="48" t="str">
        <f>+IF(B240="","",+IFERROR(+VLOOKUP($C240,materiales!$B$2:$D$101,2,0),"9999"))</f>
        <v/>
      </c>
      <c r="I240" s="49" t="str">
        <f>+IF($B240="","",+IF(OR($F240="Si",$F240=""),IF(ISERROR(VLOOKUP($B240,padron!#REF!,9,0)),+IF(ISERROR(VLOOKUP($B240,NAfiliado_NFarmacia!$A$2:$J$497,5,0)),"Ingresa Farmacia",VLOOKUP($B240,NAfiliado_NFarmacia!$A$2:$J$497,5,0)),VLOOKUP($B240,padron!#REF!,9,0)),+IF(ISERROR(VLOOKUP($B240,NAfiliado_NFarmacia!$A$2:$J$497,5,0)),"Ingresa Farmacia",VLOOKUP($B240,NAfiliado_NFarmacia!$A$2:$J$497,5,0))))</f>
        <v/>
      </c>
      <c r="J240" s="49" t="str">
        <f>+IF($B240="","",+IF(OR($F240="Si",$F240=""),IF(ISERROR(VLOOKUP($B240,padron!#REF!,10,0)),+IF(ISERROR(VLOOKUP($B240,NAfiliado_NFarmacia!$A$2:$J$497,5,0)),"Ingresa Direccion de Farmacia",VLOOKUP($B240,NAfiliado_NFarmacia!$A$2:$J$497,6,0)),VLOOKUP($B240,padron!#REF!,10,0)),+IF(ISERROR(VLOOKUP($B240,NAfiliado_NFarmacia!$A$2:$J$497,6,0)),"Ingresa Direccion de Farmacia",VLOOKUP($B240,NAfiliado_NFarmacia!$A$2:$J$497,6,0))))</f>
        <v/>
      </c>
      <c r="K240" s="49" t="str">
        <f>+IF($B240="","",+IF(OR($F240="Si",$F240=""),IF(ISERROR(VLOOKUP($B240,padron!#REF!,10,0)),+IF(ISERROR(VLOOKUP($B240,NAfiliado_NFarmacia!$A$2:$J$497,5,0)),"Ingresa Localidad de Farmacia",VLOOKUP($B240,NAfiliado_NFarmacia!$A$2:$J$497,7,0)),VLOOKUP($B240,padron!#REF!,11,0)),+IF(ISERROR(VLOOKUP($B240,NAfiliado_NFarmacia!$A$2:$J$497,7,0)),"Ingresa Localidad de Farmacia",VLOOKUP($B240,NAfiliado_NFarmacia!$A$2:$J$497,7,0))))</f>
        <v/>
      </c>
      <c r="L240" s="48" t="str">
        <f>+IF(B240="","",IF(F240="No","84005541",+IFERROR(+VLOOKUP(inicio!B240,padron!$A$2:$H$2,8,0),"84005541")))</f>
        <v/>
      </c>
      <c r="M240" s="48" t="str">
        <f>+IF(B240="","",+IFERROR(+VLOOKUP(B240,padron!A:C,3,0),"no_cargado"))</f>
        <v/>
      </c>
      <c r="N240" s="48" t="str">
        <f>+IF(C240="","",+IFERROR(+VLOOKUP($C240,materiales!$A$2:$D$5000,4,0),"9999"))</f>
        <v/>
      </c>
      <c r="O240" s="48" t="str">
        <f t="shared" si="30"/>
        <v/>
      </c>
      <c r="P240" s="48" t="str">
        <f t="shared" si="31"/>
        <v/>
      </c>
      <c r="Q240" s="48" t="str">
        <f t="shared" si="32"/>
        <v/>
      </c>
      <c r="R240" s="48" t="str">
        <f t="shared" si="33"/>
        <v/>
      </c>
      <c r="S240" s="48" t="str">
        <f t="shared" si="38"/>
        <v/>
      </c>
      <c r="T240" s="48" t="str">
        <f t="shared" ca="1" si="34"/>
        <v/>
      </c>
      <c r="U240" s="48" t="str">
        <f>+IF(M240="","",IFERROR(+VLOOKUP(C240,materiales!$B$2:$E$1000,4,0),"DSZA"))</f>
        <v/>
      </c>
      <c r="V240" s="48" t="str">
        <f t="shared" si="35"/>
        <v/>
      </c>
      <c r="W240" s="48" t="str">
        <f t="shared" si="36"/>
        <v/>
      </c>
      <c r="X240" s="48" t="str">
        <f t="shared" si="37"/>
        <v/>
      </c>
      <c r="Y240" s="49" t="str">
        <f t="shared" si="39"/>
        <v/>
      </c>
      <c r="Z240" s="49" t="str">
        <f>IF(M240="no_cargado",VLOOKUP(B240,NAfiliado_NFarmacia!A:H,8,0),"")</f>
        <v/>
      </c>
      <c r="AA240" s="50"/>
    </row>
    <row r="241" spans="1:27" x14ac:dyDescent="0.55000000000000004">
      <c r="A241" s="34"/>
      <c r="G241" s="47" t="str">
        <f>+IF($B241="","",+IFERROR(+VLOOKUP(B241,padron!$A$2:$E$2,2,0),+IFERROR(VLOOKUP(B241,NAfiliado_NFarmacia!$A:$J,10,0),"Ingresar Nuevo Afiliado")))</f>
        <v/>
      </c>
      <c r="H241" s="48" t="str">
        <f>+IF(B241="","",+IFERROR(+VLOOKUP($C241,materiales!$B$2:$D$101,2,0),"9999"))</f>
        <v/>
      </c>
      <c r="I241" s="49" t="str">
        <f>+IF($B241="","",+IF(OR($F241="Si",$F241=""),IF(ISERROR(VLOOKUP($B241,padron!#REF!,9,0)),+IF(ISERROR(VLOOKUP($B241,NAfiliado_NFarmacia!$A$2:$J$497,5,0)),"Ingresa Farmacia",VLOOKUP($B241,NAfiliado_NFarmacia!$A$2:$J$497,5,0)),VLOOKUP($B241,padron!#REF!,9,0)),+IF(ISERROR(VLOOKUP($B241,NAfiliado_NFarmacia!$A$2:$J$497,5,0)),"Ingresa Farmacia",VLOOKUP($B241,NAfiliado_NFarmacia!$A$2:$J$497,5,0))))</f>
        <v/>
      </c>
      <c r="J241" s="49" t="str">
        <f>+IF($B241="","",+IF(OR($F241="Si",$F241=""),IF(ISERROR(VLOOKUP($B241,padron!#REF!,10,0)),+IF(ISERROR(VLOOKUP($B241,NAfiliado_NFarmacia!$A$2:$J$497,5,0)),"Ingresa Direccion de Farmacia",VLOOKUP($B241,NAfiliado_NFarmacia!$A$2:$J$497,6,0)),VLOOKUP($B241,padron!#REF!,10,0)),+IF(ISERROR(VLOOKUP($B241,NAfiliado_NFarmacia!$A$2:$J$497,6,0)),"Ingresa Direccion de Farmacia",VLOOKUP($B241,NAfiliado_NFarmacia!$A$2:$J$497,6,0))))</f>
        <v/>
      </c>
      <c r="K241" s="49" t="str">
        <f>+IF($B241="","",+IF(OR($F241="Si",$F241=""),IF(ISERROR(VLOOKUP($B241,padron!#REF!,10,0)),+IF(ISERROR(VLOOKUP($B241,NAfiliado_NFarmacia!$A$2:$J$497,5,0)),"Ingresa Localidad de Farmacia",VLOOKUP($B241,NAfiliado_NFarmacia!$A$2:$J$497,7,0)),VLOOKUP($B241,padron!#REF!,11,0)),+IF(ISERROR(VLOOKUP($B241,NAfiliado_NFarmacia!$A$2:$J$497,7,0)),"Ingresa Localidad de Farmacia",VLOOKUP($B241,NAfiliado_NFarmacia!$A$2:$J$497,7,0))))</f>
        <v/>
      </c>
      <c r="L241" s="48" t="str">
        <f>+IF(B241="","",IF(F241="No","84005541",+IFERROR(+VLOOKUP(inicio!B241,padron!$A$2:$H$2,8,0),"84005541")))</f>
        <v/>
      </c>
      <c r="M241" s="48" t="str">
        <f>+IF(B241="","",+IFERROR(+VLOOKUP(B241,padron!A:C,3,0),"no_cargado"))</f>
        <v/>
      </c>
      <c r="N241" s="48" t="str">
        <f>+IF(C241="","",+IFERROR(+VLOOKUP($C241,materiales!$A$2:$D$5000,4,0),"9999"))</f>
        <v/>
      </c>
      <c r="O241" s="48" t="str">
        <f t="shared" si="30"/>
        <v/>
      </c>
      <c r="P241" s="48" t="str">
        <f t="shared" si="31"/>
        <v/>
      </c>
      <c r="Q241" s="48" t="str">
        <f t="shared" si="32"/>
        <v/>
      </c>
      <c r="R241" s="48" t="str">
        <f t="shared" si="33"/>
        <v/>
      </c>
      <c r="S241" s="48" t="str">
        <f t="shared" si="38"/>
        <v/>
      </c>
      <c r="T241" s="48" t="str">
        <f t="shared" ca="1" si="34"/>
        <v/>
      </c>
      <c r="U241" s="48" t="str">
        <f>+IF(M241="","",IFERROR(+VLOOKUP(C241,materiales!$B$2:$E$1000,4,0),"DSZA"))</f>
        <v/>
      </c>
      <c r="V241" s="48" t="str">
        <f t="shared" si="35"/>
        <v/>
      </c>
      <c r="W241" s="48" t="str">
        <f t="shared" si="36"/>
        <v/>
      </c>
      <c r="X241" s="48" t="str">
        <f t="shared" si="37"/>
        <v/>
      </c>
      <c r="Y241" s="49" t="str">
        <f t="shared" si="39"/>
        <v/>
      </c>
      <c r="Z241" s="49" t="str">
        <f>IF(M241="no_cargado",VLOOKUP(B241,NAfiliado_NFarmacia!A:H,8,0),"")</f>
        <v/>
      </c>
      <c r="AA241" s="50"/>
    </row>
    <row r="242" spans="1:27" x14ac:dyDescent="0.55000000000000004">
      <c r="A242" s="34"/>
      <c r="G242" s="47" t="str">
        <f>+IF($B242="","",+IFERROR(+VLOOKUP(B242,padron!$A$2:$E$2,2,0),+IFERROR(VLOOKUP(B242,NAfiliado_NFarmacia!$A:$J,10,0),"Ingresar Nuevo Afiliado")))</f>
        <v/>
      </c>
      <c r="H242" s="48" t="str">
        <f>+IF(B242="","",+IFERROR(+VLOOKUP($C242,materiales!$B$2:$D$101,2,0),"9999"))</f>
        <v/>
      </c>
      <c r="I242" s="49" t="str">
        <f>+IF($B242="","",+IF(OR($F242="Si",$F242=""),IF(ISERROR(VLOOKUP($B242,padron!#REF!,9,0)),+IF(ISERROR(VLOOKUP($B242,NAfiliado_NFarmacia!$A$2:$J$497,5,0)),"Ingresa Farmacia",VLOOKUP($B242,NAfiliado_NFarmacia!$A$2:$J$497,5,0)),VLOOKUP($B242,padron!#REF!,9,0)),+IF(ISERROR(VLOOKUP($B242,NAfiliado_NFarmacia!$A$2:$J$497,5,0)),"Ingresa Farmacia",VLOOKUP($B242,NAfiliado_NFarmacia!$A$2:$J$497,5,0))))</f>
        <v/>
      </c>
      <c r="J242" s="49" t="str">
        <f>+IF($B242="","",+IF(OR($F242="Si",$F242=""),IF(ISERROR(VLOOKUP($B242,padron!#REF!,10,0)),+IF(ISERROR(VLOOKUP($B242,NAfiliado_NFarmacia!$A$2:$J$497,5,0)),"Ingresa Direccion de Farmacia",VLOOKUP($B242,NAfiliado_NFarmacia!$A$2:$J$497,6,0)),VLOOKUP($B242,padron!#REF!,10,0)),+IF(ISERROR(VLOOKUP($B242,NAfiliado_NFarmacia!$A$2:$J$497,6,0)),"Ingresa Direccion de Farmacia",VLOOKUP($B242,NAfiliado_NFarmacia!$A$2:$J$497,6,0))))</f>
        <v/>
      </c>
      <c r="K242" s="49" t="str">
        <f>+IF($B242="","",+IF(OR($F242="Si",$F242=""),IF(ISERROR(VLOOKUP($B242,padron!#REF!,10,0)),+IF(ISERROR(VLOOKUP($B242,NAfiliado_NFarmacia!$A$2:$J$497,5,0)),"Ingresa Localidad de Farmacia",VLOOKUP($B242,NAfiliado_NFarmacia!$A$2:$J$497,7,0)),VLOOKUP($B242,padron!#REF!,11,0)),+IF(ISERROR(VLOOKUP($B242,NAfiliado_NFarmacia!$A$2:$J$497,7,0)),"Ingresa Localidad de Farmacia",VLOOKUP($B242,NAfiliado_NFarmacia!$A$2:$J$497,7,0))))</f>
        <v/>
      </c>
      <c r="L242" s="48" t="str">
        <f>+IF(B242="","",IF(F242="No","84005541",+IFERROR(+VLOOKUP(inicio!B242,padron!$A$2:$H$2,8,0),"84005541")))</f>
        <v/>
      </c>
      <c r="M242" s="48" t="str">
        <f>+IF(B242="","",+IFERROR(+VLOOKUP(B242,padron!A:C,3,0),"no_cargado"))</f>
        <v/>
      </c>
      <c r="N242" s="48" t="str">
        <f>+IF(C242="","",+IFERROR(+VLOOKUP($C242,materiales!$A$2:$D$5000,4,0),"9999"))</f>
        <v/>
      </c>
      <c r="O242" s="48" t="str">
        <f t="shared" si="30"/>
        <v/>
      </c>
      <c r="P242" s="48" t="str">
        <f t="shared" si="31"/>
        <v/>
      </c>
      <c r="Q242" s="48" t="str">
        <f t="shared" si="32"/>
        <v/>
      </c>
      <c r="R242" s="48" t="str">
        <f t="shared" si="33"/>
        <v/>
      </c>
      <c r="S242" s="48" t="str">
        <f t="shared" si="38"/>
        <v/>
      </c>
      <c r="T242" s="48" t="str">
        <f t="shared" ca="1" si="34"/>
        <v/>
      </c>
      <c r="U242" s="48" t="str">
        <f>+IF(M242="","",IFERROR(+VLOOKUP(C242,materiales!$B$2:$E$1000,4,0),"DSZA"))</f>
        <v/>
      </c>
      <c r="V242" s="48" t="str">
        <f t="shared" si="35"/>
        <v/>
      </c>
      <c r="W242" s="48" t="str">
        <f t="shared" si="36"/>
        <v/>
      </c>
      <c r="X242" s="48" t="str">
        <f t="shared" si="37"/>
        <v/>
      </c>
      <c r="Y242" s="49" t="str">
        <f t="shared" si="39"/>
        <v/>
      </c>
      <c r="Z242" s="49" t="str">
        <f>IF(M242="no_cargado",VLOOKUP(B242,NAfiliado_NFarmacia!A:H,8,0),"")</f>
        <v/>
      </c>
      <c r="AA242" s="50"/>
    </row>
    <row r="243" spans="1:27" x14ac:dyDescent="0.55000000000000004">
      <c r="A243" s="34"/>
      <c r="G243" s="47" t="str">
        <f>+IF($B243="","",+IFERROR(+VLOOKUP(B243,padron!$A$2:$E$2,2,0),+IFERROR(VLOOKUP(B243,NAfiliado_NFarmacia!$A:$J,10,0),"Ingresar Nuevo Afiliado")))</f>
        <v/>
      </c>
      <c r="H243" s="48" t="str">
        <f>+IF(B243="","",+IFERROR(+VLOOKUP($C243,materiales!$B$2:$D$101,2,0),"9999"))</f>
        <v/>
      </c>
      <c r="I243" s="49" t="str">
        <f>+IF($B243="","",+IF(OR($F243="Si",$F243=""),IF(ISERROR(VLOOKUP($B243,padron!#REF!,9,0)),+IF(ISERROR(VLOOKUP($B243,NAfiliado_NFarmacia!$A$2:$J$497,5,0)),"Ingresa Farmacia",VLOOKUP($B243,NAfiliado_NFarmacia!$A$2:$J$497,5,0)),VLOOKUP($B243,padron!#REF!,9,0)),+IF(ISERROR(VLOOKUP($B243,NAfiliado_NFarmacia!$A$2:$J$497,5,0)),"Ingresa Farmacia",VLOOKUP($B243,NAfiliado_NFarmacia!$A$2:$J$497,5,0))))</f>
        <v/>
      </c>
      <c r="J243" s="49" t="str">
        <f>+IF($B243="","",+IF(OR($F243="Si",$F243=""),IF(ISERROR(VLOOKUP($B243,padron!#REF!,10,0)),+IF(ISERROR(VLOOKUP($B243,NAfiliado_NFarmacia!$A$2:$J$497,5,0)),"Ingresa Direccion de Farmacia",VLOOKUP($B243,NAfiliado_NFarmacia!$A$2:$J$497,6,0)),VLOOKUP($B243,padron!#REF!,10,0)),+IF(ISERROR(VLOOKUP($B243,NAfiliado_NFarmacia!$A$2:$J$497,6,0)),"Ingresa Direccion de Farmacia",VLOOKUP($B243,NAfiliado_NFarmacia!$A$2:$J$497,6,0))))</f>
        <v/>
      </c>
      <c r="K243" s="49" t="str">
        <f>+IF($B243="","",+IF(OR($F243="Si",$F243=""),IF(ISERROR(VLOOKUP($B243,padron!#REF!,10,0)),+IF(ISERROR(VLOOKUP($B243,NAfiliado_NFarmacia!$A$2:$J$497,5,0)),"Ingresa Localidad de Farmacia",VLOOKUP($B243,NAfiliado_NFarmacia!$A$2:$J$497,7,0)),VLOOKUP($B243,padron!#REF!,11,0)),+IF(ISERROR(VLOOKUP($B243,NAfiliado_NFarmacia!$A$2:$J$497,7,0)),"Ingresa Localidad de Farmacia",VLOOKUP($B243,NAfiliado_NFarmacia!$A$2:$J$497,7,0))))</f>
        <v/>
      </c>
      <c r="L243" s="48" t="str">
        <f>+IF(B243="","",IF(F243="No","84005541",+IFERROR(+VLOOKUP(inicio!B243,padron!$A$2:$H$2,8,0),"84005541")))</f>
        <v/>
      </c>
      <c r="M243" s="48" t="str">
        <f>+IF(B243="","",+IFERROR(+VLOOKUP(B243,padron!A:C,3,0),"no_cargado"))</f>
        <v/>
      </c>
      <c r="N243" s="48" t="str">
        <f>+IF(C243="","",+IFERROR(+VLOOKUP($C243,materiales!$A$2:$D$5000,4,0),"9999"))</f>
        <v/>
      </c>
      <c r="O243" s="48" t="str">
        <f t="shared" si="30"/>
        <v/>
      </c>
      <c r="P243" s="48" t="str">
        <f t="shared" si="31"/>
        <v/>
      </c>
      <c r="Q243" s="48" t="str">
        <f t="shared" si="32"/>
        <v/>
      </c>
      <c r="R243" s="48" t="str">
        <f t="shared" si="33"/>
        <v/>
      </c>
      <c r="S243" s="48" t="str">
        <f t="shared" si="38"/>
        <v/>
      </c>
      <c r="T243" s="48" t="str">
        <f t="shared" ca="1" si="34"/>
        <v/>
      </c>
      <c r="U243" s="48" t="str">
        <f>+IF(M243="","",IFERROR(+VLOOKUP(C243,materiales!$B$2:$E$1000,4,0),"DSZA"))</f>
        <v/>
      </c>
      <c r="V243" s="48" t="str">
        <f t="shared" si="35"/>
        <v/>
      </c>
      <c r="W243" s="48" t="str">
        <f t="shared" si="36"/>
        <v/>
      </c>
      <c r="X243" s="48" t="str">
        <f t="shared" si="37"/>
        <v/>
      </c>
      <c r="Y243" s="49" t="str">
        <f t="shared" si="39"/>
        <v/>
      </c>
      <c r="Z243" s="49" t="str">
        <f>IF(M243="no_cargado",VLOOKUP(B243,NAfiliado_NFarmacia!A:H,8,0),"")</f>
        <v/>
      </c>
      <c r="AA243" s="50"/>
    </row>
    <row r="244" spans="1:27" x14ac:dyDescent="0.55000000000000004">
      <c r="A244" s="34"/>
      <c r="G244" s="47" t="str">
        <f>+IF($B244="","",+IFERROR(+VLOOKUP(B244,padron!$A$2:$E$2,2,0),+IFERROR(VLOOKUP(B244,NAfiliado_NFarmacia!$A:$J,10,0),"Ingresar Nuevo Afiliado")))</f>
        <v/>
      </c>
      <c r="H244" s="48" t="str">
        <f>+IF(B244="","",+IFERROR(+VLOOKUP($C244,materiales!$B$2:$D$101,2,0),"9999"))</f>
        <v/>
      </c>
      <c r="I244" s="49" t="str">
        <f>+IF($B244="","",+IF(OR($F244="Si",$F244=""),IF(ISERROR(VLOOKUP($B244,padron!#REF!,9,0)),+IF(ISERROR(VLOOKUP($B244,NAfiliado_NFarmacia!$A$2:$J$497,5,0)),"Ingresa Farmacia",VLOOKUP($B244,NAfiliado_NFarmacia!$A$2:$J$497,5,0)),VLOOKUP($B244,padron!#REF!,9,0)),+IF(ISERROR(VLOOKUP($B244,NAfiliado_NFarmacia!$A$2:$J$497,5,0)),"Ingresa Farmacia",VLOOKUP($B244,NAfiliado_NFarmacia!$A$2:$J$497,5,0))))</f>
        <v/>
      </c>
      <c r="J244" s="49" t="str">
        <f>+IF($B244="","",+IF(OR($F244="Si",$F244=""),IF(ISERROR(VLOOKUP($B244,padron!#REF!,10,0)),+IF(ISERROR(VLOOKUP($B244,NAfiliado_NFarmacia!$A$2:$J$497,5,0)),"Ingresa Direccion de Farmacia",VLOOKUP($B244,NAfiliado_NFarmacia!$A$2:$J$497,6,0)),VLOOKUP($B244,padron!#REF!,10,0)),+IF(ISERROR(VLOOKUP($B244,NAfiliado_NFarmacia!$A$2:$J$497,6,0)),"Ingresa Direccion de Farmacia",VLOOKUP($B244,NAfiliado_NFarmacia!$A$2:$J$497,6,0))))</f>
        <v/>
      </c>
      <c r="K244" s="49" t="str">
        <f>+IF($B244="","",+IF(OR($F244="Si",$F244=""),IF(ISERROR(VLOOKUP($B244,padron!#REF!,10,0)),+IF(ISERROR(VLOOKUP($B244,NAfiliado_NFarmacia!$A$2:$J$497,5,0)),"Ingresa Localidad de Farmacia",VLOOKUP($B244,NAfiliado_NFarmacia!$A$2:$J$497,7,0)),VLOOKUP($B244,padron!#REF!,11,0)),+IF(ISERROR(VLOOKUP($B244,NAfiliado_NFarmacia!$A$2:$J$497,7,0)),"Ingresa Localidad de Farmacia",VLOOKUP($B244,NAfiliado_NFarmacia!$A$2:$J$497,7,0))))</f>
        <v/>
      </c>
      <c r="L244" s="48" t="str">
        <f>+IF(B244="","",IF(F244="No","84005541",+IFERROR(+VLOOKUP(inicio!B244,padron!$A$2:$H$2,8,0),"84005541")))</f>
        <v/>
      </c>
      <c r="M244" s="48" t="str">
        <f>+IF(B244="","",+IFERROR(+VLOOKUP(B244,padron!A:C,3,0),"no_cargado"))</f>
        <v/>
      </c>
      <c r="N244" s="48" t="str">
        <f>+IF(C244="","",+IFERROR(+VLOOKUP($C244,materiales!$A$2:$D$5000,4,0),"9999"))</f>
        <v/>
      </c>
      <c r="O244" s="48" t="str">
        <f t="shared" si="30"/>
        <v/>
      </c>
      <c r="P244" s="48" t="str">
        <f t="shared" si="31"/>
        <v/>
      </c>
      <c r="Q244" s="48" t="str">
        <f t="shared" si="32"/>
        <v/>
      </c>
      <c r="R244" s="48" t="str">
        <f t="shared" si="33"/>
        <v/>
      </c>
      <c r="S244" s="48" t="str">
        <f t="shared" si="38"/>
        <v/>
      </c>
      <c r="T244" s="48" t="str">
        <f t="shared" ca="1" si="34"/>
        <v/>
      </c>
      <c r="U244" s="48" t="str">
        <f>+IF(M244="","",IFERROR(+VLOOKUP(C244,materiales!$B$2:$E$1000,4,0),"DSZA"))</f>
        <v/>
      </c>
      <c r="V244" s="48" t="str">
        <f t="shared" si="35"/>
        <v/>
      </c>
      <c r="W244" s="48" t="str">
        <f t="shared" si="36"/>
        <v/>
      </c>
      <c r="X244" s="48" t="str">
        <f t="shared" si="37"/>
        <v/>
      </c>
      <c r="Y244" s="49" t="str">
        <f t="shared" si="39"/>
        <v/>
      </c>
      <c r="Z244" s="49" t="str">
        <f>IF(M244="no_cargado",VLOOKUP(B244,NAfiliado_NFarmacia!A:H,8,0),"")</f>
        <v/>
      </c>
      <c r="AA244" s="50"/>
    </row>
    <row r="245" spans="1:27" x14ac:dyDescent="0.55000000000000004">
      <c r="A245" s="34"/>
      <c r="G245" s="47" t="str">
        <f>+IF($B245="","",+IFERROR(+VLOOKUP(B245,padron!$A$2:$E$2,2,0),+IFERROR(VLOOKUP(B245,NAfiliado_NFarmacia!$A:$J,10,0),"Ingresar Nuevo Afiliado")))</f>
        <v/>
      </c>
      <c r="H245" s="48" t="str">
        <f>+IF(B245="","",+IFERROR(+VLOOKUP($C245,materiales!$B$2:$D$101,2,0),"9999"))</f>
        <v/>
      </c>
      <c r="I245" s="49" t="str">
        <f>+IF($B245="","",+IF(OR($F245="Si",$F245=""),IF(ISERROR(VLOOKUP($B245,padron!#REF!,9,0)),+IF(ISERROR(VLOOKUP($B245,NAfiliado_NFarmacia!$A$2:$J$497,5,0)),"Ingresa Farmacia",VLOOKUP($B245,NAfiliado_NFarmacia!$A$2:$J$497,5,0)),VLOOKUP($B245,padron!#REF!,9,0)),+IF(ISERROR(VLOOKUP($B245,NAfiliado_NFarmacia!$A$2:$J$497,5,0)),"Ingresa Farmacia",VLOOKUP($B245,NAfiliado_NFarmacia!$A$2:$J$497,5,0))))</f>
        <v/>
      </c>
      <c r="J245" s="49" t="str">
        <f>+IF($B245="","",+IF(OR($F245="Si",$F245=""),IF(ISERROR(VLOOKUP($B245,padron!#REF!,10,0)),+IF(ISERROR(VLOOKUP($B245,NAfiliado_NFarmacia!$A$2:$J$497,5,0)),"Ingresa Direccion de Farmacia",VLOOKUP($B245,NAfiliado_NFarmacia!$A$2:$J$497,6,0)),VLOOKUP($B245,padron!#REF!,10,0)),+IF(ISERROR(VLOOKUP($B245,NAfiliado_NFarmacia!$A$2:$J$497,6,0)),"Ingresa Direccion de Farmacia",VLOOKUP($B245,NAfiliado_NFarmacia!$A$2:$J$497,6,0))))</f>
        <v/>
      </c>
      <c r="K245" s="49" t="str">
        <f>+IF($B245="","",+IF(OR($F245="Si",$F245=""),IF(ISERROR(VLOOKUP($B245,padron!#REF!,10,0)),+IF(ISERROR(VLOOKUP($B245,NAfiliado_NFarmacia!$A$2:$J$497,5,0)),"Ingresa Localidad de Farmacia",VLOOKUP($B245,NAfiliado_NFarmacia!$A$2:$J$497,7,0)),VLOOKUP($B245,padron!#REF!,11,0)),+IF(ISERROR(VLOOKUP($B245,NAfiliado_NFarmacia!$A$2:$J$497,7,0)),"Ingresa Localidad de Farmacia",VLOOKUP($B245,NAfiliado_NFarmacia!$A$2:$J$497,7,0))))</f>
        <v/>
      </c>
      <c r="L245" s="48" t="str">
        <f>+IF(B245="","",IF(F245="No","84005541",+IFERROR(+VLOOKUP(inicio!B245,padron!$A$2:$H$2,8,0),"84005541")))</f>
        <v/>
      </c>
      <c r="M245" s="48" t="str">
        <f>+IF(B245="","",+IFERROR(+VLOOKUP(B245,padron!A:C,3,0),"no_cargado"))</f>
        <v/>
      </c>
      <c r="N245" s="48" t="str">
        <f>+IF(C245="","",+IFERROR(+VLOOKUP($C245,materiales!$A$2:$D$5000,4,0),"9999"))</f>
        <v/>
      </c>
      <c r="O245" s="48" t="str">
        <f t="shared" si="30"/>
        <v/>
      </c>
      <c r="P245" s="48" t="str">
        <f t="shared" si="31"/>
        <v/>
      </c>
      <c r="Q245" s="48" t="str">
        <f t="shared" si="32"/>
        <v/>
      </c>
      <c r="R245" s="48" t="str">
        <f t="shared" si="33"/>
        <v/>
      </c>
      <c r="S245" s="48" t="str">
        <f t="shared" si="38"/>
        <v/>
      </c>
      <c r="T245" s="48" t="str">
        <f t="shared" ca="1" si="34"/>
        <v/>
      </c>
      <c r="U245" s="48" t="str">
        <f>+IF(M245="","",IFERROR(+VLOOKUP(C245,materiales!$B$2:$E$1000,4,0),"DSZA"))</f>
        <v/>
      </c>
      <c r="V245" s="48" t="str">
        <f t="shared" si="35"/>
        <v/>
      </c>
      <c r="W245" s="48" t="str">
        <f t="shared" si="36"/>
        <v/>
      </c>
      <c r="X245" s="48" t="str">
        <f t="shared" si="37"/>
        <v/>
      </c>
      <c r="Y245" s="49" t="str">
        <f t="shared" si="39"/>
        <v/>
      </c>
      <c r="Z245" s="49" t="str">
        <f>IF(M245="no_cargado",VLOOKUP(B245,NAfiliado_NFarmacia!A:H,8,0),"")</f>
        <v/>
      </c>
      <c r="AA245" s="50"/>
    </row>
    <row r="246" spans="1:27" x14ac:dyDescent="0.55000000000000004">
      <c r="A246" s="34"/>
      <c r="G246" s="47" t="str">
        <f>+IF($B246="","",+IFERROR(+VLOOKUP(B246,padron!$A$2:$E$2,2,0),+IFERROR(VLOOKUP(B246,NAfiliado_NFarmacia!$A:$J,10,0),"Ingresar Nuevo Afiliado")))</f>
        <v/>
      </c>
      <c r="H246" s="48" t="str">
        <f>+IF(B246="","",+IFERROR(+VLOOKUP($C246,materiales!$B$2:$D$101,2,0),"9999"))</f>
        <v/>
      </c>
      <c r="I246" s="49" t="str">
        <f>+IF($B246="","",+IF(OR($F246="Si",$F246=""),IF(ISERROR(VLOOKUP($B246,padron!#REF!,9,0)),+IF(ISERROR(VLOOKUP($B246,NAfiliado_NFarmacia!$A$2:$J$497,5,0)),"Ingresa Farmacia",VLOOKUP($B246,NAfiliado_NFarmacia!$A$2:$J$497,5,0)),VLOOKUP($B246,padron!#REF!,9,0)),+IF(ISERROR(VLOOKUP($B246,NAfiliado_NFarmacia!$A$2:$J$497,5,0)),"Ingresa Farmacia",VLOOKUP($B246,NAfiliado_NFarmacia!$A$2:$J$497,5,0))))</f>
        <v/>
      </c>
      <c r="J246" s="49" t="str">
        <f>+IF($B246="","",+IF(OR($F246="Si",$F246=""),IF(ISERROR(VLOOKUP($B246,padron!#REF!,10,0)),+IF(ISERROR(VLOOKUP($B246,NAfiliado_NFarmacia!$A$2:$J$497,5,0)),"Ingresa Direccion de Farmacia",VLOOKUP($B246,NAfiliado_NFarmacia!$A$2:$J$497,6,0)),VLOOKUP($B246,padron!#REF!,10,0)),+IF(ISERROR(VLOOKUP($B246,NAfiliado_NFarmacia!$A$2:$J$497,6,0)),"Ingresa Direccion de Farmacia",VLOOKUP($B246,NAfiliado_NFarmacia!$A$2:$J$497,6,0))))</f>
        <v/>
      </c>
      <c r="K246" s="49" t="str">
        <f>+IF($B246="","",+IF(OR($F246="Si",$F246=""),IF(ISERROR(VLOOKUP($B246,padron!#REF!,10,0)),+IF(ISERROR(VLOOKUP($B246,NAfiliado_NFarmacia!$A$2:$J$497,5,0)),"Ingresa Localidad de Farmacia",VLOOKUP($B246,NAfiliado_NFarmacia!$A$2:$J$497,7,0)),VLOOKUP($B246,padron!#REF!,11,0)),+IF(ISERROR(VLOOKUP($B246,NAfiliado_NFarmacia!$A$2:$J$497,7,0)),"Ingresa Localidad de Farmacia",VLOOKUP($B246,NAfiliado_NFarmacia!$A$2:$J$497,7,0))))</f>
        <v/>
      </c>
      <c r="L246" s="48" t="str">
        <f>+IF(B246="","",IF(F246="No","84005541",+IFERROR(+VLOOKUP(inicio!B246,padron!$A$2:$H$2,8,0),"84005541")))</f>
        <v/>
      </c>
      <c r="M246" s="48" t="str">
        <f>+IF(B246="","",+IFERROR(+VLOOKUP(B246,padron!A:C,3,0),"no_cargado"))</f>
        <v/>
      </c>
      <c r="N246" s="48" t="str">
        <f>+IF(C246="","",+IFERROR(+VLOOKUP($C246,materiales!$A$2:$D$5000,4,0),"9999"))</f>
        <v/>
      </c>
      <c r="O246" s="48" t="str">
        <f t="shared" si="30"/>
        <v/>
      </c>
      <c r="P246" s="48" t="str">
        <f t="shared" si="31"/>
        <v/>
      </c>
      <c r="Q246" s="48" t="str">
        <f t="shared" si="32"/>
        <v/>
      </c>
      <c r="R246" s="48" t="str">
        <f t="shared" si="33"/>
        <v/>
      </c>
      <c r="S246" s="48" t="str">
        <f t="shared" si="38"/>
        <v/>
      </c>
      <c r="T246" s="48" t="str">
        <f t="shared" ca="1" si="34"/>
        <v/>
      </c>
      <c r="U246" s="48" t="str">
        <f>+IF(M246="","",IFERROR(+VLOOKUP(C246,materiales!$B$2:$E$1000,4,0),"DSZA"))</f>
        <v/>
      </c>
      <c r="V246" s="48" t="str">
        <f t="shared" si="35"/>
        <v/>
      </c>
      <c r="W246" s="48" t="str">
        <f t="shared" si="36"/>
        <v/>
      </c>
      <c r="X246" s="48" t="str">
        <f t="shared" si="37"/>
        <v/>
      </c>
      <c r="Y246" s="49" t="str">
        <f t="shared" si="39"/>
        <v/>
      </c>
      <c r="Z246" s="49" t="str">
        <f>IF(M246="no_cargado",VLOOKUP(B246,NAfiliado_NFarmacia!A:H,8,0),"")</f>
        <v/>
      </c>
      <c r="AA246" s="50"/>
    </row>
    <row r="247" spans="1:27" x14ac:dyDescent="0.55000000000000004">
      <c r="A247" s="34"/>
      <c r="G247" s="47" t="str">
        <f>+IF($B247="","",+IFERROR(+VLOOKUP(B247,padron!$A$2:$E$2,2,0),+IFERROR(VLOOKUP(B247,NAfiliado_NFarmacia!$A:$J,10,0),"Ingresar Nuevo Afiliado")))</f>
        <v/>
      </c>
      <c r="H247" s="48" t="str">
        <f>+IF(B247="","",+IFERROR(+VLOOKUP($C247,materiales!$B$2:$D$101,2,0),"9999"))</f>
        <v/>
      </c>
      <c r="I247" s="49" t="str">
        <f>+IF($B247="","",+IF(OR($F247="Si",$F247=""),IF(ISERROR(VLOOKUP($B247,padron!#REF!,9,0)),+IF(ISERROR(VLOOKUP($B247,NAfiliado_NFarmacia!$A$2:$J$497,5,0)),"Ingresa Farmacia",VLOOKUP($B247,NAfiliado_NFarmacia!$A$2:$J$497,5,0)),VLOOKUP($B247,padron!#REF!,9,0)),+IF(ISERROR(VLOOKUP($B247,NAfiliado_NFarmacia!$A$2:$J$497,5,0)),"Ingresa Farmacia",VLOOKUP($B247,NAfiliado_NFarmacia!$A$2:$J$497,5,0))))</f>
        <v/>
      </c>
      <c r="J247" s="49" t="str">
        <f>+IF($B247="","",+IF(OR($F247="Si",$F247=""),IF(ISERROR(VLOOKUP($B247,padron!#REF!,10,0)),+IF(ISERROR(VLOOKUP($B247,NAfiliado_NFarmacia!$A$2:$J$497,5,0)),"Ingresa Direccion de Farmacia",VLOOKUP($B247,NAfiliado_NFarmacia!$A$2:$J$497,6,0)),VLOOKUP($B247,padron!#REF!,10,0)),+IF(ISERROR(VLOOKUP($B247,NAfiliado_NFarmacia!$A$2:$J$497,6,0)),"Ingresa Direccion de Farmacia",VLOOKUP($B247,NAfiliado_NFarmacia!$A$2:$J$497,6,0))))</f>
        <v/>
      </c>
      <c r="K247" s="49" t="str">
        <f>+IF($B247="","",+IF(OR($F247="Si",$F247=""),IF(ISERROR(VLOOKUP($B247,padron!#REF!,10,0)),+IF(ISERROR(VLOOKUP($B247,NAfiliado_NFarmacia!$A$2:$J$497,5,0)),"Ingresa Localidad de Farmacia",VLOOKUP($B247,NAfiliado_NFarmacia!$A$2:$J$497,7,0)),VLOOKUP($B247,padron!#REF!,11,0)),+IF(ISERROR(VLOOKUP($B247,NAfiliado_NFarmacia!$A$2:$J$497,7,0)),"Ingresa Localidad de Farmacia",VLOOKUP($B247,NAfiliado_NFarmacia!$A$2:$J$497,7,0))))</f>
        <v/>
      </c>
      <c r="L247" s="48" t="str">
        <f>+IF(B247="","",IF(F247="No","84005541",+IFERROR(+VLOOKUP(inicio!B247,padron!$A$2:$H$2,8,0),"84005541")))</f>
        <v/>
      </c>
      <c r="M247" s="48" t="str">
        <f>+IF(B247="","",+IFERROR(+VLOOKUP(B247,padron!A:C,3,0),"no_cargado"))</f>
        <v/>
      </c>
      <c r="N247" s="48" t="str">
        <f>+IF(C247="","",+IFERROR(+VLOOKUP($C247,materiales!$A$2:$D$5000,4,0),"9999"))</f>
        <v/>
      </c>
      <c r="O247" s="48" t="str">
        <f t="shared" si="30"/>
        <v/>
      </c>
      <c r="P247" s="48" t="str">
        <f t="shared" si="31"/>
        <v/>
      </c>
      <c r="Q247" s="48" t="str">
        <f t="shared" si="32"/>
        <v/>
      </c>
      <c r="R247" s="48" t="str">
        <f t="shared" si="33"/>
        <v/>
      </c>
      <c r="S247" s="48" t="str">
        <f t="shared" si="38"/>
        <v/>
      </c>
      <c r="T247" s="48" t="str">
        <f t="shared" ca="1" si="34"/>
        <v/>
      </c>
      <c r="U247" s="48" t="str">
        <f>+IF(M247="","",IFERROR(+VLOOKUP(C247,materiales!$B$2:$E$1000,4,0),"DSZA"))</f>
        <v/>
      </c>
      <c r="V247" s="48" t="str">
        <f t="shared" si="35"/>
        <v/>
      </c>
      <c r="W247" s="48" t="str">
        <f t="shared" si="36"/>
        <v/>
      </c>
      <c r="X247" s="48" t="str">
        <f t="shared" si="37"/>
        <v/>
      </c>
      <c r="Y247" s="49" t="str">
        <f t="shared" si="39"/>
        <v/>
      </c>
      <c r="Z247" s="49" t="str">
        <f>IF(M247="no_cargado",VLOOKUP(B247,NAfiliado_NFarmacia!A:H,8,0),"")</f>
        <v/>
      </c>
      <c r="AA247" s="50"/>
    </row>
    <row r="248" spans="1:27" x14ac:dyDescent="0.55000000000000004">
      <c r="A248" s="34"/>
      <c r="G248" s="47" t="str">
        <f>+IF($B248="","",+IFERROR(+VLOOKUP(B248,padron!$A$2:$E$2,2,0),+IFERROR(VLOOKUP(B248,NAfiliado_NFarmacia!$A:$J,10,0),"Ingresar Nuevo Afiliado")))</f>
        <v/>
      </c>
      <c r="H248" s="48" t="str">
        <f>+IF(B248="","",+IFERROR(+VLOOKUP($C248,materiales!$B$2:$D$101,2,0),"9999"))</f>
        <v/>
      </c>
      <c r="I248" s="49" t="str">
        <f>+IF($B248="","",+IF(OR($F248="Si",$F248=""),IF(ISERROR(VLOOKUP($B248,padron!#REF!,9,0)),+IF(ISERROR(VLOOKUP($B248,NAfiliado_NFarmacia!$A$2:$J$497,5,0)),"Ingresa Farmacia",VLOOKUP($B248,NAfiliado_NFarmacia!$A$2:$J$497,5,0)),VLOOKUP($B248,padron!#REF!,9,0)),+IF(ISERROR(VLOOKUP($B248,NAfiliado_NFarmacia!$A$2:$J$497,5,0)),"Ingresa Farmacia",VLOOKUP($B248,NAfiliado_NFarmacia!$A$2:$J$497,5,0))))</f>
        <v/>
      </c>
      <c r="J248" s="49" t="str">
        <f>+IF($B248="","",+IF(OR($F248="Si",$F248=""),IF(ISERROR(VLOOKUP($B248,padron!#REF!,10,0)),+IF(ISERROR(VLOOKUP($B248,NAfiliado_NFarmacia!$A$2:$J$497,5,0)),"Ingresa Direccion de Farmacia",VLOOKUP($B248,NAfiliado_NFarmacia!$A$2:$J$497,6,0)),VLOOKUP($B248,padron!#REF!,10,0)),+IF(ISERROR(VLOOKUP($B248,NAfiliado_NFarmacia!$A$2:$J$497,6,0)),"Ingresa Direccion de Farmacia",VLOOKUP($B248,NAfiliado_NFarmacia!$A$2:$J$497,6,0))))</f>
        <v/>
      </c>
      <c r="K248" s="49" t="str">
        <f>+IF($B248="","",+IF(OR($F248="Si",$F248=""),IF(ISERROR(VLOOKUP($B248,padron!#REF!,10,0)),+IF(ISERROR(VLOOKUP($B248,NAfiliado_NFarmacia!$A$2:$J$497,5,0)),"Ingresa Localidad de Farmacia",VLOOKUP($B248,NAfiliado_NFarmacia!$A$2:$J$497,7,0)),VLOOKUP($B248,padron!#REF!,11,0)),+IF(ISERROR(VLOOKUP($B248,NAfiliado_NFarmacia!$A$2:$J$497,7,0)),"Ingresa Localidad de Farmacia",VLOOKUP($B248,NAfiliado_NFarmacia!$A$2:$J$497,7,0))))</f>
        <v/>
      </c>
      <c r="L248" s="48" t="str">
        <f>+IF(B248="","",IF(F248="No","84005541",+IFERROR(+VLOOKUP(inicio!B248,padron!$A$2:$H$2,8,0),"84005541")))</f>
        <v/>
      </c>
      <c r="M248" s="48" t="str">
        <f>+IF(B248="","",+IFERROR(+VLOOKUP(B248,padron!A:C,3,0),"no_cargado"))</f>
        <v/>
      </c>
      <c r="N248" s="48" t="str">
        <f>+IF(C248="","",+IFERROR(+VLOOKUP($C248,materiales!$A$2:$D$5000,4,0),"9999"))</f>
        <v/>
      </c>
      <c r="O248" s="48" t="str">
        <f t="shared" si="30"/>
        <v/>
      </c>
      <c r="P248" s="48" t="str">
        <f t="shared" si="31"/>
        <v/>
      </c>
      <c r="Q248" s="48" t="str">
        <f t="shared" si="32"/>
        <v/>
      </c>
      <c r="R248" s="48" t="str">
        <f t="shared" si="33"/>
        <v/>
      </c>
      <c r="S248" s="48" t="str">
        <f t="shared" si="38"/>
        <v/>
      </c>
      <c r="T248" s="48" t="str">
        <f t="shared" ca="1" si="34"/>
        <v/>
      </c>
      <c r="U248" s="48" t="str">
        <f>+IF(M248="","",IFERROR(+VLOOKUP(C248,materiales!$B$2:$E$1000,4,0),"DSZA"))</f>
        <v/>
      </c>
      <c r="V248" s="48" t="str">
        <f t="shared" si="35"/>
        <v/>
      </c>
      <c r="W248" s="48" t="str">
        <f t="shared" si="36"/>
        <v/>
      </c>
      <c r="X248" s="48" t="str">
        <f t="shared" si="37"/>
        <v/>
      </c>
      <c r="Y248" s="49" t="str">
        <f t="shared" si="39"/>
        <v/>
      </c>
      <c r="Z248" s="49" t="str">
        <f>IF(M248="no_cargado",VLOOKUP(B248,NAfiliado_NFarmacia!A:H,8,0),"")</f>
        <v/>
      </c>
      <c r="AA248" s="50"/>
    </row>
    <row r="249" spans="1:27" x14ac:dyDescent="0.55000000000000004">
      <c r="A249" s="34"/>
      <c r="G249" s="47" t="str">
        <f>+IF($B249="","",+IFERROR(+VLOOKUP(B249,padron!$A$2:$E$2,2,0),+IFERROR(VLOOKUP(B249,NAfiliado_NFarmacia!$A:$J,10,0),"Ingresar Nuevo Afiliado")))</f>
        <v/>
      </c>
      <c r="H249" s="48" t="str">
        <f>+IF(B249="","",+IFERROR(+VLOOKUP($C249,materiales!$B$2:$D$101,2,0),"9999"))</f>
        <v/>
      </c>
      <c r="I249" s="49" t="str">
        <f>+IF($B249="","",+IF(OR($F249="Si",$F249=""),IF(ISERROR(VLOOKUP($B249,padron!#REF!,9,0)),+IF(ISERROR(VLOOKUP($B249,NAfiliado_NFarmacia!$A$2:$J$497,5,0)),"Ingresa Farmacia",VLOOKUP($B249,NAfiliado_NFarmacia!$A$2:$J$497,5,0)),VLOOKUP($B249,padron!#REF!,9,0)),+IF(ISERROR(VLOOKUP($B249,NAfiliado_NFarmacia!$A$2:$J$497,5,0)),"Ingresa Farmacia",VLOOKUP($B249,NAfiliado_NFarmacia!$A$2:$J$497,5,0))))</f>
        <v/>
      </c>
      <c r="J249" s="49" t="str">
        <f>+IF($B249="","",+IF(OR($F249="Si",$F249=""),IF(ISERROR(VLOOKUP($B249,padron!#REF!,10,0)),+IF(ISERROR(VLOOKUP($B249,NAfiliado_NFarmacia!$A$2:$J$497,5,0)),"Ingresa Direccion de Farmacia",VLOOKUP($B249,NAfiliado_NFarmacia!$A$2:$J$497,6,0)),VLOOKUP($B249,padron!#REF!,10,0)),+IF(ISERROR(VLOOKUP($B249,NAfiliado_NFarmacia!$A$2:$J$497,6,0)),"Ingresa Direccion de Farmacia",VLOOKUP($B249,NAfiliado_NFarmacia!$A$2:$J$497,6,0))))</f>
        <v/>
      </c>
      <c r="K249" s="49" t="str">
        <f>+IF($B249="","",+IF(OR($F249="Si",$F249=""),IF(ISERROR(VLOOKUP($B249,padron!#REF!,10,0)),+IF(ISERROR(VLOOKUP($B249,NAfiliado_NFarmacia!$A$2:$J$497,5,0)),"Ingresa Localidad de Farmacia",VLOOKUP($B249,NAfiliado_NFarmacia!$A$2:$J$497,7,0)),VLOOKUP($B249,padron!#REF!,11,0)),+IF(ISERROR(VLOOKUP($B249,NAfiliado_NFarmacia!$A$2:$J$497,7,0)),"Ingresa Localidad de Farmacia",VLOOKUP($B249,NAfiliado_NFarmacia!$A$2:$J$497,7,0))))</f>
        <v/>
      </c>
      <c r="L249" s="48" t="str">
        <f>+IF(B249="","",IF(F249="No","84005541",+IFERROR(+VLOOKUP(inicio!B249,padron!$A$2:$H$2,8,0),"84005541")))</f>
        <v/>
      </c>
      <c r="M249" s="48" t="str">
        <f>+IF(B249="","",+IFERROR(+VLOOKUP(B249,padron!A:C,3,0),"no_cargado"))</f>
        <v/>
      </c>
      <c r="N249" s="48" t="str">
        <f>+IF(C249="","",+IFERROR(+VLOOKUP($C249,materiales!$A$2:$D$5000,4,0),"9999"))</f>
        <v/>
      </c>
      <c r="O249" s="48" t="str">
        <f t="shared" si="30"/>
        <v/>
      </c>
      <c r="P249" s="48" t="str">
        <f t="shared" si="31"/>
        <v/>
      </c>
      <c r="Q249" s="48" t="str">
        <f t="shared" si="32"/>
        <v/>
      </c>
      <c r="R249" s="48" t="str">
        <f t="shared" si="33"/>
        <v/>
      </c>
      <c r="S249" s="48" t="str">
        <f t="shared" si="38"/>
        <v/>
      </c>
      <c r="T249" s="48" t="str">
        <f t="shared" ca="1" si="34"/>
        <v/>
      </c>
      <c r="U249" s="48" t="str">
        <f>+IF(M249="","",IFERROR(+VLOOKUP(C249,materiales!$B$2:$E$1000,4,0),"DSZA"))</f>
        <v/>
      </c>
      <c r="V249" s="48" t="str">
        <f t="shared" si="35"/>
        <v/>
      </c>
      <c r="W249" s="48" t="str">
        <f t="shared" si="36"/>
        <v/>
      </c>
      <c r="X249" s="48" t="str">
        <f t="shared" si="37"/>
        <v/>
      </c>
      <c r="Y249" s="49" t="str">
        <f t="shared" si="39"/>
        <v/>
      </c>
      <c r="Z249" s="49" t="str">
        <f>IF(M249="no_cargado",VLOOKUP(B249,NAfiliado_NFarmacia!A:H,8,0),"")</f>
        <v/>
      </c>
      <c r="AA249" s="50"/>
    </row>
    <row r="250" spans="1:27" x14ac:dyDescent="0.55000000000000004">
      <c r="A250" s="34"/>
      <c r="G250" s="47" t="str">
        <f>+IF($B250="","",+IFERROR(+VLOOKUP(B250,padron!$A$2:$E$2,2,0),+IFERROR(VLOOKUP(B250,NAfiliado_NFarmacia!$A:$J,10,0),"Ingresar Nuevo Afiliado")))</f>
        <v/>
      </c>
      <c r="H250" s="48" t="str">
        <f>+IF(B250="","",+IFERROR(+VLOOKUP($C250,materiales!$B$2:$D$101,2,0),"9999"))</f>
        <v/>
      </c>
      <c r="I250" s="49" t="str">
        <f>+IF($B250="","",+IF(OR($F250="Si",$F250=""),IF(ISERROR(VLOOKUP($B250,padron!#REF!,9,0)),+IF(ISERROR(VLOOKUP($B250,NAfiliado_NFarmacia!$A$2:$J$497,5,0)),"Ingresa Farmacia",VLOOKUP($B250,NAfiliado_NFarmacia!$A$2:$J$497,5,0)),VLOOKUP($B250,padron!#REF!,9,0)),+IF(ISERROR(VLOOKUP($B250,NAfiliado_NFarmacia!$A$2:$J$497,5,0)),"Ingresa Farmacia",VLOOKUP($B250,NAfiliado_NFarmacia!$A$2:$J$497,5,0))))</f>
        <v/>
      </c>
      <c r="J250" s="49" t="str">
        <f>+IF($B250="","",+IF(OR($F250="Si",$F250=""),IF(ISERROR(VLOOKUP($B250,padron!#REF!,10,0)),+IF(ISERROR(VLOOKUP($B250,NAfiliado_NFarmacia!$A$2:$J$497,5,0)),"Ingresa Direccion de Farmacia",VLOOKUP($B250,NAfiliado_NFarmacia!$A$2:$J$497,6,0)),VLOOKUP($B250,padron!#REF!,10,0)),+IF(ISERROR(VLOOKUP($B250,NAfiliado_NFarmacia!$A$2:$J$497,6,0)),"Ingresa Direccion de Farmacia",VLOOKUP($B250,NAfiliado_NFarmacia!$A$2:$J$497,6,0))))</f>
        <v/>
      </c>
      <c r="K250" s="49" t="str">
        <f>+IF($B250="","",+IF(OR($F250="Si",$F250=""),IF(ISERROR(VLOOKUP($B250,padron!#REF!,10,0)),+IF(ISERROR(VLOOKUP($B250,NAfiliado_NFarmacia!$A$2:$J$497,5,0)),"Ingresa Localidad de Farmacia",VLOOKUP($B250,NAfiliado_NFarmacia!$A$2:$J$497,7,0)),VLOOKUP($B250,padron!#REF!,11,0)),+IF(ISERROR(VLOOKUP($B250,NAfiliado_NFarmacia!$A$2:$J$497,7,0)),"Ingresa Localidad de Farmacia",VLOOKUP($B250,NAfiliado_NFarmacia!$A$2:$J$497,7,0))))</f>
        <v/>
      </c>
      <c r="L250" s="48" t="str">
        <f>+IF(B250="","",IF(F250="No","84005541",+IFERROR(+VLOOKUP(inicio!B250,padron!$A$2:$H$2,8,0),"84005541")))</f>
        <v/>
      </c>
      <c r="M250" s="48" t="str">
        <f>+IF(B250="","",+IFERROR(+VLOOKUP(B250,padron!A:C,3,0),"no_cargado"))</f>
        <v/>
      </c>
      <c r="N250" s="48" t="str">
        <f>+IF(C250="","",+IFERROR(+VLOOKUP($C250,materiales!$A$2:$D$5000,4,0),"9999"))</f>
        <v/>
      </c>
      <c r="O250" s="48" t="str">
        <f t="shared" si="30"/>
        <v/>
      </c>
      <c r="P250" s="48" t="str">
        <f t="shared" si="31"/>
        <v/>
      </c>
      <c r="Q250" s="48" t="str">
        <f t="shared" si="32"/>
        <v/>
      </c>
      <c r="R250" s="48" t="str">
        <f t="shared" si="33"/>
        <v/>
      </c>
      <c r="S250" s="48" t="str">
        <f t="shared" si="38"/>
        <v/>
      </c>
      <c r="T250" s="48" t="str">
        <f t="shared" ca="1" si="34"/>
        <v/>
      </c>
      <c r="U250" s="48" t="str">
        <f>+IF(M250="","",IFERROR(+VLOOKUP(C250,materiales!$B$2:$E$1000,4,0),"DSZA"))</f>
        <v/>
      </c>
      <c r="V250" s="48" t="str">
        <f t="shared" si="35"/>
        <v/>
      </c>
      <c r="W250" s="48" t="str">
        <f t="shared" si="36"/>
        <v/>
      </c>
      <c r="X250" s="48" t="str">
        <f t="shared" si="37"/>
        <v/>
      </c>
      <c r="Y250" s="49" t="str">
        <f t="shared" si="39"/>
        <v/>
      </c>
      <c r="Z250" s="49" t="str">
        <f>IF(M250="no_cargado",VLOOKUP(B250,NAfiliado_NFarmacia!A:H,8,0),"")</f>
        <v/>
      </c>
      <c r="AA250" s="50"/>
    </row>
    <row r="251" spans="1:27" x14ac:dyDescent="0.55000000000000004">
      <c r="A251" s="34"/>
      <c r="G251" s="47" t="str">
        <f>+IF($B251="","",+IFERROR(+VLOOKUP(B251,padron!$A$2:$E$2,2,0),+IFERROR(VLOOKUP(B251,NAfiliado_NFarmacia!$A:$J,10,0),"Ingresar Nuevo Afiliado")))</f>
        <v/>
      </c>
      <c r="H251" s="48" t="str">
        <f>+IF(B251="","",+IFERROR(+VLOOKUP($C251,materiales!$B$2:$D$101,2,0),"9999"))</f>
        <v/>
      </c>
      <c r="I251" s="49" t="str">
        <f>+IF($B251="","",+IF(OR($F251="Si",$F251=""),IF(ISERROR(VLOOKUP($B251,padron!#REF!,9,0)),+IF(ISERROR(VLOOKUP($B251,NAfiliado_NFarmacia!$A$2:$J$497,5,0)),"Ingresa Farmacia",VLOOKUP($B251,NAfiliado_NFarmacia!$A$2:$J$497,5,0)),VLOOKUP($B251,padron!#REF!,9,0)),+IF(ISERROR(VLOOKUP($B251,NAfiliado_NFarmacia!$A$2:$J$497,5,0)),"Ingresa Farmacia",VLOOKUP($B251,NAfiliado_NFarmacia!$A$2:$J$497,5,0))))</f>
        <v/>
      </c>
      <c r="J251" s="49" t="str">
        <f>+IF($B251="","",+IF(OR($F251="Si",$F251=""),IF(ISERROR(VLOOKUP($B251,padron!#REF!,10,0)),+IF(ISERROR(VLOOKUP($B251,NAfiliado_NFarmacia!$A$2:$J$497,5,0)),"Ingresa Direccion de Farmacia",VLOOKUP($B251,NAfiliado_NFarmacia!$A$2:$J$497,6,0)),VLOOKUP($B251,padron!#REF!,10,0)),+IF(ISERROR(VLOOKUP($B251,NAfiliado_NFarmacia!$A$2:$J$497,6,0)),"Ingresa Direccion de Farmacia",VLOOKUP($B251,NAfiliado_NFarmacia!$A$2:$J$497,6,0))))</f>
        <v/>
      </c>
      <c r="K251" s="49" t="str">
        <f>+IF($B251="","",+IF(OR($F251="Si",$F251=""),IF(ISERROR(VLOOKUP($B251,padron!#REF!,10,0)),+IF(ISERROR(VLOOKUP($B251,NAfiliado_NFarmacia!$A$2:$J$497,5,0)),"Ingresa Localidad de Farmacia",VLOOKUP($B251,NAfiliado_NFarmacia!$A$2:$J$497,7,0)),VLOOKUP($B251,padron!#REF!,11,0)),+IF(ISERROR(VLOOKUP($B251,NAfiliado_NFarmacia!$A$2:$J$497,7,0)),"Ingresa Localidad de Farmacia",VLOOKUP($B251,NAfiliado_NFarmacia!$A$2:$J$497,7,0))))</f>
        <v/>
      </c>
      <c r="L251" s="48" t="str">
        <f>+IF(B251="","",IF(F251="No","84005541",+IFERROR(+VLOOKUP(inicio!B251,padron!$A$2:$H$2,8,0),"84005541")))</f>
        <v/>
      </c>
      <c r="M251" s="48" t="str">
        <f>+IF(B251="","",+IFERROR(+VLOOKUP(B251,padron!A:C,3,0),"no_cargado"))</f>
        <v/>
      </c>
      <c r="N251" s="48" t="str">
        <f>+IF(C251="","",+IFERROR(+VLOOKUP($C251,materiales!$A$2:$D$5000,4,0),"9999"))</f>
        <v/>
      </c>
      <c r="O251" s="48" t="str">
        <f t="shared" si="30"/>
        <v/>
      </c>
      <c r="P251" s="48" t="str">
        <f t="shared" si="31"/>
        <v/>
      </c>
      <c r="Q251" s="48" t="str">
        <f t="shared" si="32"/>
        <v/>
      </c>
      <c r="R251" s="48" t="str">
        <f t="shared" si="33"/>
        <v/>
      </c>
      <c r="S251" s="48" t="str">
        <f t="shared" si="38"/>
        <v/>
      </c>
      <c r="T251" s="48" t="str">
        <f t="shared" ca="1" si="34"/>
        <v/>
      </c>
      <c r="U251" s="48" t="str">
        <f>+IF(M251="","",IFERROR(+VLOOKUP(C251,materiales!$B$2:$E$1000,4,0),"DSZA"))</f>
        <v/>
      </c>
      <c r="V251" s="48" t="str">
        <f t="shared" si="35"/>
        <v/>
      </c>
      <c r="W251" s="48" t="str">
        <f t="shared" si="36"/>
        <v/>
      </c>
      <c r="X251" s="48" t="str">
        <f t="shared" si="37"/>
        <v/>
      </c>
      <c r="Y251" s="49" t="str">
        <f t="shared" si="39"/>
        <v/>
      </c>
      <c r="Z251" s="49" t="str">
        <f>IF(M251="no_cargado",VLOOKUP(B251,NAfiliado_NFarmacia!A:H,8,0),"")</f>
        <v/>
      </c>
      <c r="AA251" s="50"/>
    </row>
    <row r="252" spans="1:27" x14ac:dyDescent="0.55000000000000004">
      <c r="A252" s="34"/>
      <c r="G252" s="47" t="str">
        <f>+IF($B252="","",+IFERROR(+VLOOKUP(B252,padron!$A$2:$E$2,2,0),+IFERROR(VLOOKUP(B252,NAfiliado_NFarmacia!$A:$J,10,0),"Ingresar Nuevo Afiliado")))</f>
        <v/>
      </c>
      <c r="H252" s="48" t="str">
        <f>+IF(B252="","",+IFERROR(+VLOOKUP($C252,materiales!$B$2:$D$101,2,0),"9999"))</f>
        <v/>
      </c>
      <c r="I252" s="49" t="str">
        <f>+IF($B252="","",+IF(OR($F252="Si",$F252=""),IF(ISERROR(VLOOKUP($B252,padron!#REF!,9,0)),+IF(ISERROR(VLOOKUP($B252,NAfiliado_NFarmacia!$A$2:$J$497,5,0)),"Ingresa Farmacia",VLOOKUP($B252,NAfiliado_NFarmacia!$A$2:$J$497,5,0)),VLOOKUP($B252,padron!#REF!,9,0)),+IF(ISERROR(VLOOKUP($B252,NAfiliado_NFarmacia!$A$2:$J$497,5,0)),"Ingresa Farmacia",VLOOKUP($B252,NAfiliado_NFarmacia!$A$2:$J$497,5,0))))</f>
        <v/>
      </c>
      <c r="J252" s="49" t="str">
        <f>+IF($B252="","",+IF(OR($F252="Si",$F252=""),IF(ISERROR(VLOOKUP($B252,padron!#REF!,10,0)),+IF(ISERROR(VLOOKUP($B252,NAfiliado_NFarmacia!$A$2:$J$497,5,0)),"Ingresa Direccion de Farmacia",VLOOKUP($B252,NAfiliado_NFarmacia!$A$2:$J$497,6,0)),VLOOKUP($B252,padron!#REF!,10,0)),+IF(ISERROR(VLOOKUP($B252,NAfiliado_NFarmacia!$A$2:$J$497,6,0)),"Ingresa Direccion de Farmacia",VLOOKUP($B252,NAfiliado_NFarmacia!$A$2:$J$497,6,0))))</f>
        <v/>
      </c>
      <c r="K252" s="49" t="str">
        <f>+IF($B252="","",+IF(OR($F252="Si",$F252=""),IF(ISERROR(VLOOKUP($B252,padron!#REF!,10,0)),+IF(ISERROR(VLOOKUP($B252,NAfiliado_NFarmacia!$A$2:$J$497,5,0)),"Ingresa Localidad de Farmacia",VLOOKUP($B252,NAfiliado_NFarmacia!$A$2:$J$497,7,0)),VLOOKUP($B252,padron!#REF!,11,0)),+IF(ISERROR(VLOOKUP($B252,NAfiliado_NFarmacia!$A$2:$J$497,7,0)),"Ingresa Localidad de Farmacia",VLOOKUP($B252,NAfiliado_NFarmacia!$A$2:$J$497,7,0))))</f>
        <v/>
      </c>
      <c r="L252" s="48" t="str">
        <f>+IF(B252="","",IF(F252="No","84005541",+IFERROR(+VLOOKUP(inicio!B252,padron!$A$2:$H$2,8,0),"84005541")))</f>
        <v/>
      </c>
      <c r="M252" s="48" t="str">
        <f>+IF(B252="","",+IFERROR(+VLOOKUP(B252,padron!A:C,3,0),"no_cargado"))</f>
        <v/>
      </c>
      <c r="N252" s="48" t="str">
        <f>+IF(C252="","",+IFERROR(+VLOOKUP($C252,materiales!$A$2:$D$5000,4,0),"9999"))</f>
        <v/>
      </c>
      <c r="O252" s="48" t="str">
        <f t="shared" si="30"/>
        <v/>
      </c>
      <c r="P252" s="48" t="str">
        <f t="shared" si="31"/>
        <v/>
      </c>
      <c r="Q252" s="48" t="str">
        <f t="shared" si="32"/>
        <v/>
      </c>
      <c r="R252" s="48" t="str">
        <f t="shared" si="33"/>
        <v/>
      </c>
      <c r="S252" s="48" t="str">
        <f t="shared" si="38"/>
        <v/>
      </c>
      <c r="T252" s="48" t="str">
        <f t="shared" ca="1" si="34"/>
        <v/>
      </c>
      <c r="U252" s="48" t="str">
        <f>+IF(M252="","",IFERROR(+VLOOKUP(C252,materiales!$B$2:$E$1000,4,0),"DSZA"))</f>
        <v/>
      </c>
      <c r="V252" s="48" t="str">
        <f t="shared" si="35"/>
        <v/>
      </c>
      <c r="W252" s="48" t="str">
        <f t="shared" si="36"/>
        <v/>
      </c>
      <c r="X252" s="48" t="str">
        <f t="shared" si="37"/>
        <v/>
      </c>
      <c r="Y252" s="49" t="str">
        <f t="shared" si="39"/>
        <v/>
      </c>
      <c r="Z252" s="49" t="str">
        <f>IF(M252="no_cargado",VLOOKUP(B252,NAfiliado_NFarmacia!A:H,8,0),"")</f>
        <v/>
      </c>
      <c r="AA252" s="50"/>
    </row>
    <row r="253" spans="1:27" x14ac:dyDescent="0.55000000000000004">
      <c r="A253" s="34"/>
      <c r="G253" s="47" t="str">
        <f>+IF($B253="","",+IFERROR(+VLOOKUP(B253,padron!$A$2:$E$2,2,0),+IFERROR(VLOOKUP(B253,NAfiliado_NFarmacia!$A:$J,10,0),"Ingresar Nuevo Afiliado")))</f>
        <v/>
      </c>
      <c r="H253" s="48" t="str">
        <f>+IF(B253="","",+IFERROR(+VLOOKUP($C253,materiales!$B$2:$D$101,2,0),"9999"))</f>
        <v/>
      </c>
      <c r="I253" s="49" t="str">
        <f>+IF($B253="","",+IF(OR($F253="Si",$F253=""),IF(ISERROR(VLOOKUP($B253,padron!#REF!,9,0)),+IF(ISERROR(VLOOKUP($B253,NAfiliado_NFarmacia!$A$2:$J$497,5,0)),"Ingresa Farmacia",VLOOKUP($B253,NAfiliado_NFarmacia!$A$2:$J$497,5,0)),VLOOKUP($B253,padron!#REF!,9,0)),+IF(ISERROR(VLOOKUP($B253,NAfiliado_NFarmacia!$A$2:$J$497,5,0)),"Ingresa Farmacia",VLOOKUP($B253,NAfiliado_NFarmacia!$A$2:$J$497,5,0))))</f>
        <v/>
      </c>
      <c r="J253" s="49" t="str">
        <f>+IF($B253="","",+IF(OR($F253="Si",$F253=""),IF(ISERROR(VLOOKUP($B253,padron!#REF!,10,0)),+IF(ISERROR(VLOOKUP($B253,NAfiliado_NFarmacia!$A$2:$J$497,5,0)),"Ingresa Direccion de Farmacia",VLOOKUP($B253,NAfiliado_NFarmacia!$A$2:$J$497,6,0)),VLOOKUP($B253,padron!#REF!,10,0)),+IF(ISERROR(VLOOKUP($B253,NAfiliado_NFarmacia!$A$2:$J$497,6,0)),"Ingresa Direccion de Farmacia",VLOOKUP($B253,NAfiliado_NFarmacia!$A$2:$J$497,6,0))))</f>
        <v/>
      </c>
      <c r="K253" s="49" t="str">
        <f>+IF($B253="","",+IF(OR($F253="Si",$F253=""),IF(ISERROR(VLOOKUP($B253,padron!#REF!,10,0)),+IF(ISERROR(VLOOKUP($B253,NAfiliado_NFarmacia!$A$2:$J$497,5,0)),"Ingresa Localidad de Farmacia",VLOOKUP($B253,NAfiliado_NFarmacia!$A$2:$J$497,7,0)),VLOOKUP($B253,padron!#REF!,11,0)),+IF(ISERROR(VLOOKUP($B253,NAfiliado_NFarmacia!$A$2:$J$497,7,0)),"Ingresa Localidad de Farmacia",VLOOKUP($B253,NAfiliado_NFarmacia!$A$2:$J$497,7,0))))</f>
        <v/>
      </c>
      <c r="L253" s="48" t="str">
        <f>+IF(B253="","",IF(F253="No","84005541",+IFERROR(+VLOOKUP(inicio!B253,padron!$A$2:$H$2,8,0),"84005541")))</f>
        <v/>
      </c>
      <c r="M253" s="48" t="str">
        <f>+IF(B253="","",+IFERROR(+VLOOKUP(B253,padron!A:C,3,0),"no_cargado"))</f>
        <v/>
      </c>
      <c r="N253" s="48" t="str">
        <f>+IF(C253="","",+IFERROR(+VLOOKUP($C253,materiales!$A$2:$D$5000,4,0),"9999"))</f>
        <v/>
      </c>
      <c r="O253" s="48" t="str">
        <f t="shared" si="30"/>
        <v/>
      </c>
      <c r="P253" s="48" t="str">
        <f t="shared" si="31"/>
        <v/>
      </c>
      <c r="Q253" s="48" t="str">
        <f t="shared" si="32"/>
        <v/>
      </c>
      <c r="R253" s="48" t="str">
        <f t="shared" si="33"/>
        <v/>
      </c>
      <c r="S253" s="48" t="str">
        <f t="shared" si="38"/>
        <v/>
      </c>
      <c r="T253" s="48" t="str">
        <f t="shared" ca="1" si="34"/>
        <v/>
      </c>
      <c r="U253" s="48" t="str">
        <f>+IF(M253="","",IFERROR(+VLOOKUP(C253,materiales!$B$2:$E$1000,4,0),"DSZA"))</f>
        <v/>
      </c>
      <c r="V253" s="48" t="str">
        <f t="shared" si="35"/>
        <v/>
      </c>
      <c r="W253" s="48" t="str">
        <f t="shared" si="36"/>
        <v/>
      </c>
      <c r="X253" s="48" t="str">
        <f t="shared" si="37"/>
        <v/>
      </c>
      <c r="Y253" s="49" t="str">
        <f t="shared" si="39"/>
        <v/>
      </c>
      <c r="Z253" s="49" t="str">
        <f>IF(M253="no_cargado",VLOOKUP(B253,NAfiliado_NFarmacia!A:H,8,0),"")</f>
        <v/>
      </c>
      <c r="AA253" s="50"/>
    </row>
    <row r="254" spans="1:27" x14ac:dyDescent="0.55000000000000004">
      <c r="A254" s="34"/>
      <c r="G254" s="47" t="str">
        <f>+IF($B254="","",+IFERROR(+VLOOKUP(B254,padron!$A$2:$E$2,2,0),+IFERROR(VLOOKUP(B254,NAfiliado_NFarmacia!$A:$J,10,0),"Ingresar Nuevo Afiliado")))</f>
        <v/>
      </c>
      <c r="H254" s="48" t="str">
        <f>+IF(B254="","",+IFERROR(+VLOOKUP($C254,materiales!$B$2:$D$101,2,0),"9999"))</f>
        <v/>
      </c>
      <c r="I254" s="49" t="str">
        <f>+IF($B254="","",+IF(OR($F254="Si",$F254=""),IF(ISERROR(VLOOKUP($B254,padron!#REF!,9,0)),+IF(ISERROR(VLOOKUP($B254,NAfiliado_NFarmacia!$A$2:$J$497,5,0)),"Ingresa Farmacia",VLOOKUP($B254,NAfiliado_NFarmacia!$A$2:$J$497,5,0)),VLOOKUP($B254,padron!#REF!,9,0)),+IF(ISERROR(VLOOKUP($B254,NAfiliado_NFarmacia!$A$2:$J$497,5,0)),"Ingresa Farmacia",VLOOKUP($B254,NAfiliado_NFarmacia!$A$2:$J$497,5,0))))</f>
        <v/>
      </c>
      <c r="J254" s="49" t="str">
        <f>+IF($B254="","",+IF(OR($F254="Si",$F254=""),IF(ISERROR(VLOOKUP($B254,padron!#REF!,10,0)),+IF(ISERROR(VLOOKUP($B254,NAfiliado_NFarmacia!$A$2:$J$497,5,0)),"Ingresa Direccion de Farmacia",VLOOKUP($B254,NAfiliado_NFarmacia!$A$2:$J$497,6,0)),VLOOKUP($B254,padron!#REF!,10,0)),+IF(ISERROR(VLOOKUP($B254,NAfiliado_NFarmacia!$A$2:$J$497,6,0)),"Ingresa Direccion de Farmacia",VLOOKUP($B254,NAfiliado_NFarmacia!$A$2:$J$497,6,0))))</f>
        <v/>
      </c>
      <c r="K254" s="49" t="str">
        <f>+IF($B254="","",+IF(OR($F254="Si",$F254=""),IF(ISERROR(VLOOKUP($B254,padron!#REF!,10,0)),+IF(ISERROR(VLOOKUP($B254,NAfiliado_NFarmacia!$A$2:$J$497,5,0)),"Ingresa Localidad de Farmacia",VLOOKUP($B254,NAfiliado_NFarmacia!$A$2:$J$497,7,0)),VLOOKUP($B254,padron!#REF!,11,0)),+IF(ISERROR(VLOOKUP($B254,NAfiliado_NFarmacia!$A$2:$J$497,7,0)),"Ingresa Localidad de Farmacia",VLOOKUP($B254,NAfiliado_NFarmacia!$A$2:$J$497,7,0))))</f>
        <v/>
      </c>
      <c r="L254" s="48" t="str">
        <f>+IF(B254="","",IF(F254="No","84005541",+IFERROR(+VLOOKUP(inicio!B254,padron!$A$2:$H$2,8,0),"84005541")))</f>
        <v/>
      </c>
      <c r="M254" s="48" t="str">
        <f>+IF(B254="","",+IFERROR(+VLOOKUP(B254,padron!A:C,3,0),"no_cargado"))</f>
        <v/>
      </c>
      <c r="N254" s="48" t="str">
        <f>+IF(C254="","",+IFERROR(+VLOOKUP($C254,materiales!$A$2:$D$5000,4,0),"9999"))</f>
        <v/>
      </c>
      <c r="O254" s="48" t="str">
        <f t="shared" si="30"/>
        <v/>
      </c>
      <c r="P254" s="48" t="str">
        <f t="shared" si="31"/>
        <v/>
      </c>
      <c r="Q254" s="48" t="str">
        <f t="shared" si="32"/>
        <v/>
      </c>
      <c r="R254" s="48" t="str">
        <f t="shared" si="33"/>
        <v/>
      </c>
      <c r="S254" s="48" t="str">
        <f t="shared" si="38"/>
        <v/>
      </c>
      <c r="T254" s="48" t="str">
        <f t="shared" ca="1" si="34"/>
        <v/>
      </c>
      <c r="U254" s="48" t="str">
        <f>+IF(M254="","",IFERROR(+VLOOKUP(C254,materiales!$B$2:$E$1000,4,0),"DSZA"))</f>
        <v/>
      </c>
      <c r="V254" s="48" t="str">
        <f t="shared" si="35"/>
        <v/>
      </c>
      <c r="W254" s="48" t="str">
        <f t="shared" si="36"/>
        <v/>
      </c>
      <c r="X254" s="48" t="str">
        <f t="shared" si="37"/>
        <v/>
      </c>
      <c r="Y254" s="49" t="str">
        <f t="shared" si="39"/>
        <v/>
      </c>
      <c r="Z254" s="49" t="str">
        <f>IF(M254="no_cargado",VLOOKUP(B254,NAfiliado_NFarmacia!A:H,8,0),"")</f>
        <v/>
      </c>
      <c r="AA254" s="50"/>
    </row>
    <row r="255" spans="1:27" x14ac:dyDescent="0.55000000000000004">
      <c r="A255" s="34"/>
      <c r="G255" s="47" t="str">
        <f>+IF($B255="","",+IFERROR(+VLOOKUP(B255,padron!$A$2:$E$2,2,0),+IFERROR(VLOOKUP(B255,NAfiliado_NFarmacia!$A:$J,10,0),"Ingresar Nuevo Afiliado")))</f>
        <v/>
      </c>
      <c r="H255" s="48" t="str">
        <f>+IF(B255="","",+IFERROR(+VLOOKUP($C255,materiales!$B$2:$D$101,2,0),"9999"))</f>
        <v/>
      </c>
      <c r="I255" s="49" t="str">
        <f>+IF($B255="","",+IF(OR($F255="Si",$F255=""),IF(ISERROR(VLOOKUP($B255,padron!#REF!,9,0)),+IF(ISERROR(VLOOKUP($B255,NAfiliado_NFarmacia!$A$2:$J$497,5,0)),"Ingresa Farmacia",VLOOKUP($B255,NAfiliado_NFarmacia!$A$2:$J$497,5,0)),VLOOKUP($B255,padron!#REF!,9,0)),+IF(ISERROR(VLOOKUP($B255,NAfiliado_NFarmacia!$A$2:$J$497,5,0)),"Ingresa Farmacia",VLOOKUP($B255,NAfiliado_NFarmacia!$A$2:$J$497,5,0))))</f>
        <v/>
      </c>
      <c r="J255" s="49" t="str">
        <f>+IF($B255="","",+IF(OR($F255="Si",$F255=""),IF(ISERROR(VLOOKUP($B255,padron!#REF!,10,0)),+IF(ISERROR(VLOOKUP($B255,NAfiliado_NFarmacia!$A$2:$J$497,5,0)),"Ingresa Direccion de Farmacia",VLOOKUP($B255,NAfiliado_NFarmacia!$A$2:$J$497,6,0)),VLOOKUP($B255,padron!#REF!,10,0)),+IF(ISERROR(VLOOKUP($B255,NAfiliado_NFarmacia!$A$2:$J$497,6,0)),"Ingresa Direccion de Farmacia",VLOOKUP($B255,NAfiliado_NFarmacia!$A$2:$J$497,6,0))))</f>
        <v/>
      </c>
      <c r="K255" s="49" t="str">
        <f>+IF($B255="","",+IF(OR($F255="Si",$F255=""),IF(ISERROR(VLOOKUP($B255,padron!#REF!,10,0)),+IF(ISERROR(VLOOKUP($B255,NAfiliado_NFarmacia!$A$2:$J$497,5,0)),"Ingresa Localidad de Farmacia",VLOOKUP($B255,NAfiliado_NFarmacia!$A$2:$J$497,7,0)),VLOOKUP($B255,padron!#REF!,11,0)),+IF(ISERROR(VLOOKUP($B255,NAfiliado_NFarmacia!$A$2:$J$497,7,0)),"Ingresa Localidad de Farmacia",VLOOKUP($B255,NAfiliado_NFarmacia!$A$2:$J$497,7,0))))</f>
        <v/>
      </c>
      <c r="L255" s="48" t="str">
        <f>+IF(B255="","",IF(F255="No","84005541",+IFERROR(+VLOOKUP(inicio!B255,padron!$A$2:$H$2,8,0),"84005541")))</f>
        <v/>
      </c>
      <c r="M255" s="48" t="str">
        <f>+IF(B255="","",+IFERROR(+VLOOKUP(B255,padron!A:C,3,0),"no_cargado"))</f>
        <v/>
      </c>
      <c r="N255" s="48" t="str">
        <f>+IF(C255="","",+IFERROR(+VLOOKUP($C255,materiales!$A$2:$D$5000,4,0),"9999"))</f>
        <v/>
      </c>
      <c r="O255" s="48" t="str">
        <f t="shared" si="30"/>
        <v/>
      </c>
      <c r="P255" s="48" t="str">
        <f t="shared" si="31"/>
        <v/>
      </c>
      <c r="Q255" s="48" t="str">
        <f t="shared" si="32"/>
        <v/>
      </c>
      <c r="R255" s="48" t="str">
        <f t="shared" si="33"/>
        <v/>
      </c>
      <c r="S255" s="48" t="str">
        <f t="shared" si="38"/>
        <v/>
      </c>
      <c r="T255" s="48" t="str">
        <f t="shared" ca="1" si="34"/>
        <v/>
      </c>
      <c r="U255" s="48" t="str">
        <f>+IF(M255="","",IFERROR(+VLOOKUP(C255,materiales!$B$2:$E$1000,4,0),"DSZA"))</f>
        <v/>
      </c>
      <c r="V255" s="48" t="str">
        <f t="shared" si="35"/>
        <v/>
      </c>
      <c r="W255" s="48" t="str">
        <f t="shared" si="36"/>
        <v/>
      </c>
      <c r="X255" s="48" t="str">
        <f t="shared" si="37"/>
        <v/>
      </c>
      <c r="Y255" s="49" t="str">
        <f t="shared" si="39"/>
        <v/>
      </c>
      <c r="Z255" s="49" t="str">
        <f>IF(M255="no_cargado",VLOOKUP(B255,NAfiliado_NFarmacia!A:H,8,0),"")</f>
        <v/>
      </c>
      <c r="AA255" s="50"/>
    </row>
    <row r="256" spans="1:27" x14ac:dyDescent="0.55000000000000004">
      <c r="A256" s="34"/>
      <c r="G256" s="47" t="str">
        <f>+IF($B256="","",+IFERROR(+VLOOKUP(B256,padron!$A$2:$E$2,2,0),+IFERROR(VLOOKUP(B256,NAfiliado_NFarmacia!$A:$J,10,0),"Ingresar Nuevo Afiliado")))</f>
        <v/>
      </c>
      <c r="H256" s="48" t="str">
        <f>+IF(B256="","",+IFERROR(+VLOOKUP($C256,materiales!$B$2:$D$101,2,0),"9999"))</f>
        <v/>
      </c>
      <c r="I256" s="49" t="str">
        <f>+IF($B256="","",+IF(OR($F256="Si",$F256=""),IF(ISERROR(VLOOKUP($B256,padron!#REF!,9,0)),+IF(ISERROR(VLOOKUP($B256,NAfiliado_NFarmacia!$A$2:$J$497,5,0)),"Ingresa Farmacia",VLOOKUP($B256,NAfiliado_NFarmacia!$A$2:$J$497,5,0)),VLOOKUP($B256,padron!#REF!,9,0)),+IF(ISERROR(VLOOKUP($B256,NAfiliado_NFarmacia!$A$2:$J$497,5,0)),"Ingresa Farmacia",VLOOKUP($B256,NAfiliado_NFarmacia!$A$2:$J$497,5,0))))</f>
        <v/>
      </c>
      <c r="J256" s="49" t="str">
        <f>+IF($B256="","",+IF(OR($F256="Si",$F256=""),IF(ISERROR(VLOOKUP($B256,padron!#REF!,10,0)),+IF(ISERROR(VLOOKUP($B256,NAfiliado_NFarmacia!$A$2:$J$497,5,0)),"Ingresa Direccion de Farmacia",VLOOKUP($B256,NAfiliado_NFarmacia!$A$2:$J$497,6,0)),VLOOKUP($B256,padron!#REF!,10,0)),+IF(ISERROR(VLOOKUP($B256,NAfiliado_NFarmacia!$A$2:$J$497,6,0)),"Ingresa Direccion de Farmacia",VLOOKUP($B256,NAfiliado_NFarmacia!$A$2:$J$497,6,0))))</f>
        <v/>
      </c>
      <c r="K256" s="49" t="str">
        <f>+IF($B256="","",+IF(OR($F256="Si",$F256=""),IF(ISERROR(VLOOKUP($B256,padron!#REF!,10,0)),+IF(ISERROR(VLOOKUP($B256,NAfiliado_NFarmacia!$A$2:$J$497,5,0)),"Ingresa Localidad de Farmacia",VLOOKUP($B256,NAfiliado_NFarmacia!$A$2:$J$497,7,0)),VLOOKUP($B256,padron!#REF!,11,0)),+IF(ISERROR(VLOOKUP($B256,NAfiliado_NFarmacia!$A$2:$J$497,7,0)),"Ingresa Localidad de Farmacia",VLOOKUP($B256,NAfiliado_NFarmacia!$A$2:$J$497,7,0))))</f>
        <v/>
      </c>
      <c r="L256" s="48" t="str">
        <f>+IF(B256="","",IF(F256="No","84005541",+IFERROR(+VLOOKUP(inicio!B256,padron!$A$2:$H$2,8,0),"84005541")))</f>
        <v/>
      </c>
      <c r="M256" s="48" t="str">
        <f>+IF(B256="","",+IFERROR(+VLOOKUP(B256,padron!A:C,3,0),"no_cargado"))</f>
        <v/>
      </c>
      <c r="N256" s="48" t="str">
        <f>+IF(C256="","",+IFERROR(+VLOOKUP($C256,materiales!$A$2:$D$5000,4,0),"9999"))</f>
        <v/>
      </c>
      <c r="O256" s="48" t="str">
        <f t="shared" si="30"/>
        <v/>
      </c>
      <c r="P256" s="48" t="str">
        <f t="shared" si="31"/>
        <v/>
      </c>
      <c r="Q256" s="48" t="str">
        <f t="shared" si="32"/>
        <v/>
      </c>
      <c r="R256" s="48" t="str">
        <f t="shared" si="33"/>
        <v/>
      </c>
      <c r="S256" s="48" t="str">
        <f t="shared" si="38"/>
        <v/>
      </c>
      <c r="T256" s="48" t="str">
        <f t="shared" ca="1" si="34"/>
        <v/>
      </c>
      <c r="U256" s="48" t="str">
        <f>+IF(M256="","",IFERROR(+VLOOKUP(C256,materiales!$B$2:$E$1000,4,0),"DSZA"))</f>
        <v/>
      </c>
      <c r="V256" s="48" t="str">
        <f t="shared" si="35"/>
        <v/>
      </c>
      <c r="W256" s="48" t="str">
        <f t="shared" si="36"/>
        <v/>
      </c>
      <c r="X256" s="48" t="str">
        <f t="shared" si="37"/>
        <v/>
      </c>
      <c r="Y256" s="49" t="str">
        <f t="shared" si="39"/>
        <v/>
      </c>
      <c r="Z256" s="49" t="str">
        <f>IF(M256="no_cargado",VLOOKUP(B256,NAfiliado_NFarmacia!A:H,8,0),"")</f>
        <v/>
      </c>
      <c r="AA256" s="50"/>
    </row>
    <row r="257" spans="1:27" x14ac:dyDescent="0.55000000000000004">
      <c r="A257" s="34"/>
      <c r="G257" s="47" t="str">
        <f>+IF($B257="","",+IFERROR(+VLOOKUP(B257,padron!$A$2:$E$2,2,0),+IFERROR(VLOOKUP(B257,NAfiliado_NFarmacia!$A:$J,10,0),"Ingresar Nuevo Afiliado")))</f>
        <v/>
      </c>
      <c r="H257" s="48" t="str">
        <f>+IF(B257="","",+IFERROR(+VLOOKUP($C257,materiales!$B$2:$D$101,2,0),"9999"))</f>
        <v/>
      </c>
      <c r="I257" s="49" t="str">
        <f>+IF($B257="","",+IF(OR($F257="Si",$F257=""),IF(ISERROR(VLOOKUP($B257,padron!#REF!,9,0)),+IF(ISERROR(VLOOKUP($B257,NAfiliado_NFarmacia!$A$2:$J$497,5,0)),"Ingresa Farmacia",VLOOKUP($B257,NAfiliado_NFarmacia!$A$2:$J$497,5,0)),VLOOKUP($B257,padron!#REF!,9,0)),+IF(ISERROR(VLOOKUP($B257,NAfiliado_NFarmacia!$A$2:$J$497,5,0)),"Ingresa Farmacia",VLOOKUP($B257,NAfiliado_NFarmacia!$A$2:$J$497,5,0))))</f>
        <v/>
      </c>
      <c r="J257" s="49" t="str">
        <f>+IF($B257="","",+IF(OR($F257="Si",$F257=""),IF(ISERROR(VLOOKUP($B257,padron!#REF!,10,0)),+IF(ISERROR(VLOOKUP($B257,NAfiliado_NFarmacia!$A$2:$J$497,5,0)),"Ingresa Direccion de Farmacia",VLOOKUP($B257,NAfiliado_NFarmacia!$A$2:$J$497,6,0)),VLOOKUP($B257,padron!#REF!,10,0)),+IF(ISERROR(VLOOKUP($B257,NAfiliado_NFarmacia!$A$2:$J$497,6,0)),"Ingresa Direccion de Farmacia",VLOOKUP($B257,NAfiliado_NFarmacia!$A$2:$J$497,6,0))))</f>
        <v/>
      </c>
      <c r="K257" s="49" t="str">
        <f>+IF($B257="","",+IF(OR($F257="Si",$F257=""),IF(ISERROR(VLOOKUP($B257,padron!#REF!,10,0)),+IF(ISERROR(VLOOKUP($B257,NAfiliado_NFarmacia!$A$2:$J$497,5,0)),"Ingresa Localidad de Farmacia",VLOOKUP($B257,NAfiliado_NFarmacia!$A$2:$J$497,7,0)),VLOOKUP($B257,padron!#REF!,11,0)),+IF(ISERROR(VLOOKUP($B257,NAfiliado_NFarmacia!$A$2:$J$497,7,0)),"Ingresa Localidad de Farmacia",VLOOKUP($B257,NAfiliado_NFarmacia!$A$2:$J$497,7,0))))</f>
        <v/>
      </c>
      <c r="L257" s="48" t="str">
        <f>+IF(B257="","",IF(F257="No","84005541",+IFERROR(+VLOOKUP(inicio!B257,padron!$A$2:$H$2,8,0),"84005541")))</f>
        <v/>
      </c>
      <c r="M257" s="48" t="str">
        <f>+IF(B257="","",+IFERROR(+VLOOKUP(B257,padron!A:C,3,0),"no_cargado"))</f>
        <v/>
      </c>
      <c r="N257" s="48" t="str">
        <f>+IF(C257="","",+IFERROR(+VLOOKUP($C257,materiales!$A$2:$D$5000,4,0),"9999"))</f>
        <v/>
      </c>
      <c r="O257" s="48" t="str">
        <f t="shared" si="30"/>
        <v/>
      </c>
      <c r="P257" s="48" t="str">
        <f t="shared" si="31"/>
        <v/>
      </c>
      <c r="Q257" s="48" t="str">
        <f t="shared" si="32"/>
        <v/>
      </c>
      <c r="R257" s="48" t="str">
        <f t="shared" si="33"/>
        <v/>
      </c>
      <c r="S257" s="48" t="str">
        <f t="shared" si="38"/>
        <v/>
      </c>
      <c r="T257" s="48" t="str">
        <f t="shared" ca="1" si="34"/>
        <v/>
      </c>
      <c r="U257" s="48" t="str">
        <f>+IF(M257="","",IFERROR(+VLOOKUP(C257,materiales!$B$2:$E$1000,4,0),"DSZA"))</f>
        <v/>
      </c>
      <c r="V257" s="48" t="str">
        <f t="shared" si="35"/>
        <v/>
      </c>
      <c r="W257" s="48" t="str">
        <f t="shared" si="36"/>
        <v/>
      </c>
      <c r="X257" s="48" t="str">
        <f t="shared" si="37"/>
        <v/>
      </c>
      <c r="Y257" s="49" t="str">
        <f t="shared" si="39"/>
        <v/>
      </c>
      <c r="Z257" s="49" t="str">
        <f>IF(M257="no_cargado",VLOOKUP(B257,NAfiliado_NFarmacia!A:H,8,0),"")</f>
        <v/>
      </c>
      <c r="AA257" s="50"/>
    </row>
    <row r="258" spans="1:27" x14ac:dyDescent="0.55000000000000004">
      <c r="A258" s="34"/>
      <c r="G258" s="47" t="str">
        <f>+IF($B258="","",+IFERROR(+VLOOKUP(B258,padron!$A$2:$E$2,2,0),+IFERROR(VLOOKUP(B258,NAfiliado_NFarmacia!$A:$J,10,0),"Ingresar Nuevo Afiliado")))</f>
        <v/>
      </c>
      <c r="H258" s="48" t="str">
        <f>+IF(B258="","",+IFERROR(+VLOOKUP($C258,materiales!$B$2:$D$101,2,0),"9999"))</f>
        <v/>
      </c>
      <c r="I258" s="49" t="str">
        <f>+IF($B258="","",+IF(OR($F258="Si",$F258=""),IF(ISERROR(VLOOKUP($B258,padron!#REF!,9,0)),+IF(ISERROR(VLOOKUP($B258,NAfiliado_NFarmacia!$A$2:$J$497,5,0)),"Ingresa Farmacia",VLOOKUP($B258,NAfiliado_NFarmacia!$A$2:$J$497,5,0)),VLOOKUP($B258,padron!#REF!,9,0)),+IF(ISERROR(VLOOKUP($B258,NAfiliado_NFarmacia!$A$2:$J$497,5,0)),"Ingresa Farmacia",VLOOKUP($B258,NAfiliado_NFarmacia!$A$2:$J$497,5,0))))</f>
        <v/>
      </c>
      <c r="J258" s="49" t="str">
        <f>+IF($B258="","",+IF(OR($F258="Si",$F258=""),IF(ISERROR(VLOOKUP($B258,padron!#REF!,10,0)),+IF(ISERROR(VLOOKUP($B258,NAfiliado_NFarmacia!$A$2:$J$497,5,0)),"Ingresa Direccion de Farmacia",VLOOKUP($B258,NAfiliado_NFarmacia!$A$2:$J$497,6,0)),VLOOKUP($B258,padron!#REF!,10,0)),+IF(ISERROR(VLOOKUP($B258,NAfiliado_NFarmacia!$A$2:$J$497,6,0)),"Ingresa Direccion de Farmacia",VLOOKUP($B258,NAfiliado_NFarmacia!$A$2:$J$497,6,0))))</f>
        <v/>
      </c>
      <c r="K258" s="49" t="str">
        <f>+IF($B258="","",+IF(OR($F258="Si",$F258=""),IF(ISERROR(VLOOKUP($B258,padron!#REF!,10,0)),+IF(ISERROR(VLOOKUP($B258,NAfiliado_NFarmacia!$A$2:$J$497,5,0)),"Ingresa Localidad de Farmacia",VLOOKUP($B258,NAfiliado_NFarmacia!$A$2:$J$497,7,0)),VLOOKUP($B258,padron!#REF!,11,0)),+IF(ISERROR(VLOOKUP($B258,NAfiliado_NFarmacia!$A$2:$J$497,7,0)),"Ingresa Localidad de Farmacia",VLOOKUP($B258,NAfiliado_NFarmacia!$A$2:$J$497,7,0))))</f>
        <v/>
      </c>
      <c r="L258" s="48" t="str">
        <f>+IF(B258="","",IF(F258="No","84005541",+IFERROR(+VLOOKUP(inicio!B258,padron!$A$2:$H$2,8,0),"84005541")))</f>
        <v/>
      </c>
      <c r="M258" s="48" t="str">
        <f>+IF(B258="","",+IFERROR(+VLOOKUP(B258,padron!A:C,3,0),"no_cargado"))</f>
        <v/>
      </c>
      <c r="N258" s="48" t="str">
        <f>+IF(C258="","",+IFERROR(+VLOOKUP($C258,materiales!$A$2:$D$5000,4,0),"9999"))</f>
        <v/>
      </c>
      <c r="O258" s="48" t="str">
        <f t="shared" si="30"/>
        <v/>
      </c>
      <c r="P258" s="48" t="str">
        <f t="shared" si="31"/>
        <v/>
      </c>
      <c r="Q258" s="48" t="str">
        <f t="shared" si="32"/>
        <v/>
      </c>
      <c r="R258" s="48" t="str">
        <f t="shared" si="33"/>
        <v/>
      </c>
      <c r="S258" s="48" t="str">
        <f t="shared" si="38"/>
        <v/>
      </c>
      <c r="T258" s="48" t="str">
        <f t="shared" ca="1" si="34"/>
        <v/>
      </c>
      <c r="U258" s="48" t="str">
        <f>+IF(M258="","",IFERROR(+VLOOKUP(C258,materiales!$B$2:$E$1000,4,0),"DSZA"))</f>
        <v/>
      </c>
      <c r="V258" s="48" t="str">
        <f t="shared" si="35"/>
        <v/>
      </c>
      <c r="W258" s="48" t="str">
        <f t="shared" si="36"/>
        <v/>
      </c>
      <c r="X258" s="48" t="str">
        <f t="shared" si="37"/>
        <v/>
      </c>
      <c r="Y258" s="49" t="str">
        <f t="shared" si="39"/>
        <v/>
      </c>
      <c r="Z258" s="49" t="str">
        <f>IF(M258="no_cargado",VLOOKUP(B258,NAfiliado_NFarmacia!A:H,8,0),"")</f>
        <v/>
      </c>
      <c r="AA258" s="50"/>
    </row>
    <row r="259" spans="1:27" x14ac:dyDescent="0.55000000000000004">
      <c r="A259" s="34"/>
      <c r="G259" s="47" t="str">
        <f>+IF($B259="","",+IFERROR(+VLOOKUP(B259,padron!$A$2:$E$2,2,0),+IFERROR(VLOOKUP(B259,NAfiliado_NFarmacia!$A:$J,10,0),"Ingresar Nuevo Afiliado")))</f>
        <v/>
      </c>
      <c r="H259" s="48" t="str">
        <f>+IF(B259="","",+IFERROR(+VLOOKUP($C259,materiales!$B$2:$D$101,2,0),"9999"))</f>
        <v/>
      </c>
      <c r="I259" s="49" t="str">
        <f>+IF($B259="","",+IF(OR($F259="Si",$F259=""),IF(ISERROR(VLOOKUP($B259,padron!#REF!,9,0)),+IF(ISERROR(VLOOKUP($B259,NAfiliado_NFarmacia!$A$2:$J$497,5,0)),"Ingresa Farmacia",VLOOKUP($B259,NAfiliado_NFarmacia!$A$2:$J$497,5,0)),VLOOKUP($B259,padron!#REF!,9,0)),+IF(ISERROR(VLOOKUP($B259,NAfiliado_NFarmacia!$A$2:$J$497,5,0)),"Ingresa Farmacia",VLOOKUP($B259,NAfiliado_NFarmacia!$A$2:$J$497,5,0))))</f>
        <v/>
      </c>
      <c r="J259" s="49" t="str">
        <f>+IF($B259="","",+IF(OR($F259="Si",$F259=""),IF(ISERROR(VLOOKUP($B259,padron!#REF!,10,0)),+IF(ISERROR(VLOOKUP($B259,NAfiliado_NFarmacia!$A$2:$J$497,5,0)),"Ingresa Direccion de Farmacia",VLOOKUP($B259,NAfiliado_NFarmacia!$A$2:$J$497,6,0)),VLOOKUP($B259,padron!#REF!,10,0)),+IF(ISERROR(VLOOKUP($B259,NAfiliado_NFarmacia!$A$2:$J$497,6,0)),"Ingresa Direccion de Farmacia",VLOOKUP($B259,NAfiliado_NFarmacia!$A$2:$J$497,6,0))))</f>
        <v/>
      </c>
      <c r="K259" s="49" t="str">
        <f>+IF($B259="","",+IF(OR($F259="Si",$F259=""),IF(ISERROR(VLOOKUP($B259,padron!#REF!,10,0)),+IF(ISERROR(VLOOKUP($B259,NAfiliado_NFarmacia!$A$2:$J$497,5,0)),"Ingresa Localidad de Farmacia",VLOOKUP($B259,NAfiliado_NFarmacia!$A$2:$J$497,7,0)),VLOOKUP($B259,padron!#REF!,11,0)),+IF(ISERROR(VLOOKUP($B259,NAfiliado_NFarmacia!$A$2:$J$497,7,0)),"Ingresa Localidad de Farmacia",VLOOKUP($B259,NAfiliado_NFarmacia!$A$2:$J$497,7,0))))</f>
        <v/>
      </c>
      <c r="L259" s="48" t="str">
        <f>+IF(B259="","",IF(F259="No","84005541",+IFERROR(+VLOOKUP(inicio!B259,padron!$A$2:$H$2,8,0),"84005541")))</f>
        <v/>
      </c>
      <c r="M259" s="48" t="str">
        <f>+IF(B259="","",+IFERROR(+VLOOKUP(B259,padron!A:C,3,0),"no_cargado"))</f>
        <v/>
      </c>
      <c r="N259" s="48" t="str">
        <f>+IF(C259="","",+IFERROR(+VLOOKUP($C259,materiales!$A$2:$D$5000,4,0),"9999"))</f>
        <v/>
      </c>
      <c r="O259" s="48" t="str">
        <f t="shared" si="30"/>
        <v/>
      </c>
      <c r="P259" s="48" t="str">
        <f t="shared" si="31"/>
        <v/>
      </c>
      <c r="Q259" s="48" t="str">
        <f t="shared" si="32"/>
        <v/>
      </c>
      <c r="R259" s="48" t="str">
        <f t="shared" si="33"/>
        <v/>
      </c>
      <c r="S259" s="48" t="str">
        <f t="shared" si="38"/>
        <v/>
      </c>
      <c r="T259" s="48" t="str">
        <f t="shared" ca="1" si="34"/>
        <v/>
      </c>
      <c r="U259" s="48" t="str">
        <f>+IF(M259="","",IFERROR(+VLOOKUP(C259,materiales!$B$2:$E$1000,4,0),"DSZA"))</f>
        <v/>
      </c>
      <c r="V259" s="48" t="str">
        <f t="shared" si="35"/>
        <v/>
      </c>
      <c r="W259" s="48" t="str">
        <f t="shared" si="36"/>
        <v/>
      </c>
      <c r="X259" s="48" t="str">
        <f t="shared" si="37"/>
        <v/>
      </c>
      <c r="Y259" s="49" t="str">
        <f t="shared" si="39"/>
        <v/>
      </c>
      <c r="Z259" s="49" t="str">
        <f>IF(M259="no_cargado",VLOOKUP(B259,NAfiliado_NFarmacia!A:H,8,0),"")</f>
        <v/>
      </c>
      <c r="AA259" s="50"/>
    </row>
    <row r="260" spans="1:27" x14ac:dyDescent="0.55000000000000004">
      <c r="A260" s="34"/>
      <c r="G260" s="47" t="str">
        <f>+IF($B260="","",+IFERROR(+VLOOKUP(B260,padron!$A$2:$E$2,2,0),+IFERROR(VLOOKUP(B260,NAfiliado_NFarmacia!$A:$J,10,0),"Ingresar Nuevo Afiliado")))</f>
        <v/>
      </c>
      <c r="H260" s="48" t="str">
        <f>+IF(B260="","",+IFERROR(+VLOOKUP($C260,materiales!$B$2:$D$101,2,0),"9999"))</f>
        <v/>
      </c>
      <c r="I260" s="49" t="str">
        <f>+IF($B260="","",+IF(OR($F260="Si",$F260=""),IF(ISERROR(VLOOKUP($B260,padron!#REF!,9,0)),+IF(ISERROR(VLOOKUP($B260,NAfiliado_NFarmacia!$A$2:$J$497,5,0)),"Ingresa Farmacia",VLOOKUP($B260,NAfiliado_NFarmacia!$A$2:$J$497,5,0)),VLOOKUP($B260,padron!#REF!,9,0)),+IF(ISERROR(VLOOKUP($B260,NAfiliado_NFarmacia!$A$2:$J$497,5,0)),"Ingresa Farmacia",VLOOKUP($B260,NAfiliado_NFarmacia!$A$2:$J$497,5,0))))</f>
        <v/>
      </c>
      <c r="J260" s="49" t="str">
        <f>+IF($B260="","",+IF(OR($F260="Si",$F260=""),IF(ISERROR(VLOOKUP($B260,padron!#REF!,10,0)),+IF(ISERROR(VLOOKUP($B260,NAfiliado_NFarmacia!$A$2:$J$497,5,0)),"Ingresa Direccion de Farmacia",VLOOKUP($B260,NAfiliado_NFarmacia!$A$2:$J$497,6,0)),VLOOKUP($B260,padron!#REF!,10,0)),+IF(ISERROR(VLOOKUP($B260,NAfiliado_NFarmacia!$A$2:$J$497,6,0)),"Ingresa Direccion de Farmacia",VLOOKUP($B260,NAfiliado_NFarmacia!$A$2:$J$497,6,0))))</f>
        <v/>
      </c>
      <c r="K260" s="49" t="str">
        <f>+IF($B260="","",+IF(OR($F260="Si",$F260=""),IF(ISERROR(VLOOKUP($B260,padron!#REF!,10,0)),+IF(ISERROR(VLOOKUP($B260,NAfiliado_NFarmacia!$A$2:$J$497,5,0)),"Ingresa Localidad de Farmacia",VLOOKUP($B260,NAfiliado_NFarmacia!$A$2:$J$497,7,0)),VLOOKUP($B260,padron!#REF!,11,0)),+IF(ISERROR(VLOOKUP($B260,NAfiliado_NFarmacia!$A$2:$J$497,7,0)),"Ingresa Localidad de Farmacia",VLOOKUP($B260,NAfiliado_NFarmacia!$A$2:$J$497,7,0))))</f>
        <v/>
      </c>
      <c r="L260" s="48" t="str">
        <f>+IF(B260="","",IF(F260="No","84005541",+IFERROR(+VLOOKUP(inicio!B260,padron!$A$2:$H$2,8,0),"84005541")))</f>
        <v/>
      </c>
      <c r="M260" s="48" t="str">
        <f>+IF(B260="","",+IFERROR(+VLOOKUP(B260,padron!A:C,3,0),"no_cargado"))</f>
        <v/>
      </c>
      <c r="N260" s="48" t="str">
        <f>+IF(C260="","",+IFERROR(+VLOOKUP($C260,materiales!$A$2:$D$5000,4,0),"9999"))</f>
        <v/>
      </c>
      <c r="O260" s="48" t="str">
        <f t="shared" si="30"/>
        <v/>
      </c>
      <c r="P260" s="48" t="str">
        <f t="shared" si="31"/>
        <v/>
      </c>
      <c r="Q260" s="48" t="str">
        <f t="shared" si="32"/>
        <v/>
      </c>
      <c r="R260" s="48" t="str">
        <f t="shared" si="33"/>
        <v/>
      </c>
      <c r="S260" s="48" t="str">
        <f t="shared" si="38"/>
        <v/>
      </c>
      <c r="T260" s="48" t="str">
        <f t="shared" ca="1" si="34"/>
        <v/>
      </c>
      <c r="U260" s="48" t="str">
        <f>+IF(M260="","",IFERROR(+VLOOKUP(C260,materiales!$B$2:$E$1000,4,0),"DSZA"))</f>
        <v/>
      </c>
      <c r="V260" s="48" t="str">
        <f t="shared" si="35"/>
        <v/>
      </c>
      <c r="W260" s="48" t="str">
        <f t="shared" si="36"/>
        <v/>
      </c>
      <c r="X260" s="48" t="str">
        <f t="shared" si="37"/>
        <v/>
      </c>
      <c r="Y260" s="49" t="str">
        <f t="shared" si="39"/>
        <v/>
      </c>
      <c r="Z260" s="49" t="str">
        <f>IF(M260="no_cargado",VLOOKUP(B260,NAfiliado_NFarmacia!A:H,8,0),"")</f>
        <v/>
      </c>
      <c r="AA260" s="50"/>
    </row>
    <row r="261" spans="1:27" x14ac:dyDescent="0.55000000000000004">
      <c r="A261" s="34"/>
      <c r="G261" s="47" t="str">
        <f>+IF($B261="","",+IFERROR(+VLOOKUP(B261,padron!$A$2:$E$2,2,0),+IFERROR(VLOOKUP(B261,NAfiliado_NFarmacia!$A:$J,10,0),"Ingresar Nuevo Afiliado")))</f>
        <v/>
      </c>
      <c r="H261" s="48" t="str">
        <f>+IF(B261="","",+IFERROR(+VLOOKUP($C261,materiales!$B$2:$D$101,2,0),"9999"))</f>
        <v/>
      </c>
      <c r="I261" s="49" t="str">
        <f>+IF($B261="","",+IF(OR($F261="Si",$F261=""),IF(ISERROR(VLOOKUP($B261,padron!#REF!,9,0)),+IF(ISERROR(VLOOKUP($B261,NAfiliado_NFarmacia!$A$2:$J$497,5,0)),"Ingresa Farmacia",VLOOKUP($B261,NAfiliado_NFarmacia!$A$2:$J$497,5,0)),VLOOKUP($B261,padron!#REF!,9,0)),+IF(ISERROR(VLOOKUP($B261,NAfiliado_NFarmacia!$A$2:$J$497,5,0)),"Ingresa Farmacia",VLOOKUP($B261,NAfiliado_NFarmacia!$A$2:$J$497,5,0))))</f>
        <v/>
      </c>
      <c r="J261" s="49" t="str">
        <f>+IF($B261="","",+IF(OR($F261="Si",$F261=""),IF(ISERROR(VLOOKUP($B261,padron!#REF!,10,0)),+IF(ISERROR(VLOOKUP($B261,NAfiliado_NFarmacia!$A$2:$J$497,5,0)),"Ingresa Direccion de Farmacia",VLOOKUP($B261,NAfiliado_NFarmacia!$A$2:$J$497,6,0)),VLOOKUP($B261,padron!#REF!,10,0)),+IF(ISERROR(VLOOKUP($B261,NAfiliado_NFarmacia!$A$2:$J$497,6,0)),"Ingresa Direccion de Farmacia",VLOOKUP($B261,NAfiliado_NFarmacia!$A$2:$J$497,6,0))))</f>
        <v/>
      </c>
      <c r="K261" s="49" t="str">
        <f>+IF($B261="","",+IF(OR($F261="Si",$F261=""),IF(ISERROR(VLOOKUP($B261,padron!#REF!,10,0)),+IF(ISERROR(VLOOKUP($B261,NAfiliado_NFarmacia!$A$2:$J$497,5,0)),"Ingresa Localidad de Farmacia",VLOOKUP($B261,NAfiliado_NFarmacia!$A$2:$J$497,7,0)),VLOOKUP($B261,padron!#REF!,11,0)),+IF(ISERROR(VLOOKUP($B261,NAfiliado_NFarmacia!$A$2:$J$497,7,0)),"Ingresa Localidad de Farmacia",VLOOKUP($B261,NAfiliado_NFarmacia!$A$2:$J$497,7,0))))</f>
        <v/>
      </c>
      <c r="L261" s="48" t="str">
        <f>+IF(B261="","",IF(F261="No","84005541",+IFERROR(+VLOOKUP(inicio!B261,padron!$A$2:$H$2,8,0),"84005541")))</f>
        <v/>
      </c>
      <c r="M261" s="48" t="str">
        <f>+IF(B261="","",+IFERROR(+VLOOKUP(B261,padron!A:C,3,0),"no_cargado"))</f>
        <v/>
      </c>
      <c r="N261" s="48" t="str">
        <f>+IF(C261="","",+IFERROR(+VLOOKUP($C261,materiales!$A$2:$D$5000,4,0),"9999"))</f>
        <v/>
      </c>
      <c r="O261" s="48" t="str">
        <f t="shared" si="30"/>
        <v/>
      </c>
      <c r="P261" s="48" t="str">
        <f t="shared" si="31"/>
        <v/>
      </c>
      <c r="Q261" s="48" t="str">
        <f t="shared" si="32"/>
        <v/>
      </c>
      <c r="R261" s="48" t="str">
        <f t="shared" si="33"/>
        <v/>
      </c>
      <c r="S261" s="48" t="str">
        <f t="shared" si="38"/>
        <v/>
      </c>
      <c r="T261" s="48" t="str">
        <f t="shared" ca="1" si="34"/>
        <v/>
      </c>
      <c r="U261" s="48" t="str">
        <f>+IF(M261="","",IFERROR(+VLOOKUP(C261,materiales!$B$2:$E$1000,4,0),"DSZA"))</f>
        <v/>
      </c>
      <c r="V261" s="48" t="str">
        <f t="shared" si="35"/>
        <v/>
      </c>
      <c r="W261" s="48" t="str">
        <f t="shared" si="36"/>
        <v/>
      </c>
      <c r="X261" s="48" t="str">
        <f t="shared" si="37"/>
        <v/>
      </c>
      <c r="Y261" s="49" t="str">
        <f t="shared" si="39"/>
        <v/>
      </c>
      <c r="Z261" s="49" t="str">
        <f>IF(M261="no_cargado",VLOOKUP(B261,NAfiliado_NFarmacia!A:H,8,0),"")</f>
        <v/>
      </c>
      <c r="AA261" s="50"/>
    </row>
    <row r="262" spans="1:27" x14ac:dyDescent="0.55000000000000004">
      <c r="A262" s="34"/>
      <c r="G262" s="47" t="str">
        <f>+IF($B262="","",+IFERROR(+VLOOKUP(B262,padron!$A$2:$E$2,2,0),+IFERROR(VLOOKUP(B262,NAfiliado_NFarmacia!$A:$J,10,0),"Ingresar Nuevo Afiliado")))</f>
        <v/>
      </c>
      <c r="H262" s="48" t="str">
        <f>+IF(B262="","",+IFERROR(+VLOOKUP($C262,materiales!$B$2:$D$101,2,0),"9999"))</f>
        <v/>
      </c>
      <c r="I262" s="49" t="str">
        <f>+IF($B262="","",+IF(OR($F262="Si",$F262=""),IF(ISERROR(VLOOKUP($B262,padron!#REF!,9,0)),+IF(ISERROR(VLOOKUP($B262,NAfiliado_NFarmacia!$A$2:$J$497,5,0)),"Ingresa Farmacia",VLOOKUP($B262,NAfiliado_NFarmacia!$A$2:$J$497,5,0)),VLOOKUP($B262,padron!#REF!,9,0)),+IF(ISERROR(VLOOKUP($B262,NAfiliado_NFarmacia!$A$2:$J$497,5,0)),"Ingresa Farmacia",VLOOKUP($B262,NAfiliado_NFarmacia!$A$2:$J$497,5,0))))</f>
        <v/>
      </c>
      <c r="J262" s="49" t="str">
        <f>+IF($B262="","",+IF(OR($F262="Si",$F262=""),IF(ISERROR(VLOOKUP($B262,padron!#REF!,10,0)),+IF(ISERROR(VLOOKUP($B262,NAfiliado_NFarmacia!$A$2:$J$497,5,0)),"Ingresa Direccion de Farmacia",VLOOKUP($B262,NAfiliado_NFarmacia!$A$2:$J$497,6,0)),VLOOKUP($B262,padron!#REF!,10,0)),+IF(ISERROR(VLOOKUP($B262,NAfiliado_NFarmacia!$A$2:$J$497,6,0)),"Ingresa Direccion de Farmacia",VLOOKUP($B262,NAfiliado_NFarmacia!$A$2:$J$497,6,0))))</f>
        <v/>
      </c>
      <c r="K262" s="49" t="str">
        <f>+IF($B262="","",+IF(OR($F262="Si",$F262=""),IF(ISERROR(VLOOKUP($B262,padron!#REF!,10,0)),+IF(ISERROR(VLOOKUP($B262,NAfiliado_NFarmacia!$A$2:$J$497,5,0)),"Ingresa Localidad de Farmacia",VLOOKUP($B262,NAfiliado_NFarmacia!$A$2:$J$497,7,0)),VLOOKUP($B262,padron!#REF!,11,0)),+IF(ISERROR(VLOOKUP($B262,NAfiliado_NFarmacia!$A$2:$J$497,7,0)),"Ingresa Localidad de Farmacia",VLOOKUP($B262,NAfiliado_NFarmacia!$A$2:$J$497,7,0))))</f>
        <v/>
      </c>
      <c r="L262" s="48" t="str">
        <f>+IF(B262="","",IF(F262="No","84005541",+IFERROR(+VLOOKUP(inicio!B262,padron!$A$2:$H$2,8,0),"84005541")))</f>
        <v/>
      </c>
      <c r="M262" s="48" t="str">
        <f>+IF(B262="","",+IFERROR(+VLOOKUP(B262,padron!A:C,3,0),"no_cargado"))</f>
        <v/>
      </c>
      <c r="N262" s="48" t="str">
        <f>+IF(C262="","",+IFERROR(+VLOOKUP($C262,materiales!$A$2:$D$5000,4,0),"9999"))</f>
        <v/>
      </c>
      <c r="O262" s="48" t="str">
        <f t="shared" si="30"/>
        <v/>
      </c>
      <c r="P262" s="48" t="str">
        <f t="shared" si="31"/>
        <v/>
      </c>
      <c r="Q262" s="48" t="str">
        <f t="shared" si="32"/>
        <v/>
      </c>
      <c r="R262" s="48" t="str">
        <f t="shared" si="33"/>
        <v/>
      </c>
      <c r="S262" s="48" t="str">
        <f t="shared" si="38"/>
        <v/>
      </c>
      <c r="T262" s="48" t="str">
        <f t="shared" ca="1" si="34"/>
        <v/>
      </c>
      <c r="U262" s="48" t="str">
        <f>+IF(M262="","",IFERROR(+VLOOKUP(C262,materiales!$B$2:$E$1000,4,0),"DSZA"))</f>
        <v/>
      </c>
      <c r="V262" s="48" t="str">
        <f t="shared" si="35"/>
        <v/>
      </c>
      <c r="W262" s="48" t="str">
        <f t="shared" si="36"/>
        <v/>
      </c>
      <c r="X262" s="48" t="str">
        <f t="shared" si="37"/>
        <v/>
      </c>
      <c r="Y262" s="49" t="str">
        <f t="shared" si="39"/>
        <v/>
      </c>
      <c r="Z262" s="49" t="str">
        <f>IF(M262="no_cargado",VLOOKUP(B262,NAfiliado_NFarmacia!A:H,8,0),"")</f>
        <v/>
      </c>
      <c r="AA262" s="50"/>
    </row>
    <row r="263" spans="1:27" x14ac:dyDescent="0.55000000000000004">
      <c r="A263" s="34"/>
      <c r="G263" s="47" t="str">
        <f>+IF($B263="","",+IFERROR(+VLOOKUP(B263,padron!$A$2:$E$2,2,0),+IFERROR(VLOOKUP(B263,NAfiliado_NFarmacia!$A:$J,10,0),"Ingresar Nuevo Afiliado")))</f>
        <v/>
      </c>
      <c r="H263" s="48" t="str">
        <f>+IF(B263="","",+IFERROR(+VLOOKUP($C263,materiales!$B$2:$D$101,2,0),"9999"))</f>
        <v/>
      </c>
      <c r="I263" s="49" t="str">
        <f>+IF($B263="","",+IF(OR($F263="Si",$F263=""),IF(ISERROR(VLOOKUP($B263,padron!#REF!,9,0)),+IF(ISERROR(VLOOKUP($B263,NAfiliado_NFarmacia!$A$2:$J$497,5,0)),"Ingresa Farmacia",VLOOKUP($B263,NAfiliado_NFarmacia!$A$2:$J$497,5,0)),VLOOKUP($B263,padron!#REF!,9,0)),+IF(ISERROR(VLOOKUP($B263,NAfiliado_NFarmacia!$A$2:$J$497,5,0)),"Ingresa Farmacia",VLOOKUP($B263,NAfiliado_NFarmacia!$A$2:$J$497,5,0))))</f>
        <v/>
      </c>
      <c r="J263" s="49" t="str">
        <f>+IF($B263="","",+IF(OR($F263="Si",$F263=""),IF(ISERROR(VLOOKUP($B263,padron!#REF!,10,0)),+IF(ISERROR(VLOOKUP($B263,NAfiliado_NFarmacia!$A$2:$J$497,5,0)),"Ingresa Direccion de Farmacia",VLOOKUP($B263,NAfiliado_NFarmacia!$A$2:$J$497,6,0)),VLOOKUP($B263,padron!#REF!,10,0)),+IF(ISERROR(VLOOKUP($B263,NAfiliado_NFarmacia!$A$2:$J$497,6,0)),"Ingresa Direccion de Farmacia",VLOOKUP($B263,NAfiliado_NFarmacia!$A$2:$J$497,6,0))))</f>
        <v/>
      </c>
      <c r="K263" s="49" t="str">
        <f>+IF($B263="","",+IF(OR($F263="Si",$F263=""),IF(ISERROR(VLOOKUP($B263,padron!#REF!,10,0)),+IF(ISERROR(VLOOKUP($B263,NAfiliado_NFarmacia!$A$2:$J$497,5,0)),"Ingresa Localidad de Farmacia",VLOOKUP($B263,NAfiliado_NFarmacia!$A$2:$J$497,7,0)),VLOOKUP($B263,padron!#REF!,11,0)),+IF(ISERROR(VLOOKUP($B263,NAfiliado_NFarmacia!$A$2:$J$497,7,0)),"Ingresa Localidad de Farmacia",VLOOKUP($B263,NAfiliado_NFarmacia!$A$2:$J$497,7,0))))</f>
        <v/>
      </c>
      <c r="L263" s="48" t="str">
        <f>+IF(B263="","",IF(F263="No","84005541",+IFERROR(+VLOOKUP(inicio!B263,padron!$A$2:$H$2,8,0),"84005541")))</f>
        <v/>
      </c>
      <c r="M263" s="48" t="str">
        <f>+IF(B263="","",+IFERROR(+VLOOKUP(B263,padron!A:C,3,0),"no_cargado"))</f>
        <v/>
      </c>
      <c r="N263" s="48" t="str">
        <f>+IF(C263="","",+IFERROR(+VLOOKUP($C263,materiales!$A$2:$D$5000,4,0),"9999"))</f>
        <v/>
      </c>
      <c r="O263" s="48" t="str">
        <f t="shared" si="30"/>
        <v/>
      </c>
      <c r="P263" s="48" t="str">
        <f t="shared" si="31"/>
        <v/>
      </c>
      <c r="Q263" s="48" t="str">
        <f t="shared" si="32"/>
        <v/>
      </c>
      <c r="R263" s="48" t="str">
        <f t="shared" si="33"/>
        <v/>
      </c>
      <c r="S263" s="48" t="str">
        <f t="shared" si="38"/>
        <v/>
      </c>
      <c r="T263" s="48" t="str">
        <f t="shared" ca="1" si="34"/>
        <v/>
      </c>
      <c r="U263" s="48" t="str">
        <f>+IF(M263="","",IFERROR(+VLOOKUP(C263,materiales!$B$2:$E$1000,4,0),"DSZA"))</f>
        <v/>
      </c>
      <c r="V263" s="48" t="str">
        <f t="shared" si="35"/>
        <v/>
      </c>
      <c r="W263" s="48" t="str">
        <f t="shared" si="36"/>
        <v/>
      </c>
      <c r="X263" s="48" t="str">
        <f t="shared" si="37"/>
        <v/>
      </c>
      <c r="Y263" s="49" t="str">
        <f t="shared" si="39"/>
        <v/>
      </c>
      <c r="Z263" s="49" t="str">
        <f>IF(M263="no_cargado",VLOOKUP(B263,NAfiliado_NFarmacia!A:H,8,0),"")</f>
        <v/>
      </c>
      <c r="AA263" s="50"/>
    </row>
    <row r="264" spans="1:27" x14ac:dyDescent="0.55000000000000004">
      <c r="A264" s="34"/>
      <c r="G264" s="47" t="str">
        <f>+IF($B264="","",+IFERROR(+VLOOKUP(B264,padron!$A$2:$E$2,2,0),+IFERROR(VLOOKUP(B264,NAfiliado_NFarmacia!$A:$J,10,0),"Ingresar Nuevo Afiliado")))</f>
        <v/>
      </c>
      <c r="H264" s="48" t="str">
        <f>+IF(B264="","",+IFERROR(+VLOOKUP($C264,materiales!$B$2:$D$101,2,0),"9999"))</f>
        <v/>
      </c>
      <c r="I264" s="49" t="str">
        <f>+IF($B264="","",+IF(OR($F264="Si",$F264=""),IF(ISERROR(VLOOKUP($B264,padron!#REF!,9,0)),+IF(ISERROR(VLOOKUP($B264,NAfiliado_NFarmacia!$A$2:$J$497,5,0)),"Ingresa Farmacia",VLOOKUP($B264,NAfiliado_NFarmacia!$A$2:$J$497,5,0)),VLOOKUP($B264,padron!#REF!,9,0)),+IF(ISERROR(VLOOKUP($B264,NAfiliado_NFarmacia!$A$2:$J$497,5,0)),"Ingresa Farmacia",VLOOKUP($B264,NAfiliado_NFarmacia!$A$2:$J$497,5,0))))</f>
        <v/>
      </c>
      <c r="J264" s="49" t="str">
        <f>+IF($B264="","",+IF(OR($F264="Si",$F264=""),IF(ISERROR(VLOOKUP($B264,padron!#REF!,10,0)),+IF(ISERROR(VLOOKUP($B264,NAfiliado_NFarmacia!$A$2:$J$497,5,0)),"Ingresa Direccion de Farmacia",VLOOKUP($B264,NAfiliado_NFarmacia!$A$2:$J$497,6,0)),VLOOKUP($B264,padron!#REF!,10,0)),+IF(ISERROR(VLOOKUP($B264,NAfiliado_NFarmacia!$A$2:$J$497,6,0)),"Ingresa Direccion de Farmacia",VLOOKUP($B264,NAfiliado_NFarmacia!$A$2:$J$497,6,0))))</f>
        <v/>
      </c>
      <c r="K264" s="49" t="str">
        <f>+IF($B264="","",+IF(OR($F264="Si",$F264=""),IF(ISERROR(VLOOKUP($B264,padron!#REF!,10,0)),+IF(ISERROR(VLOOKUP($B264,NAfiliado_NFarmacia!$A$2:$J$497,5,0)),"Ingresa Localidad de Farmacia",VLOOKUP($B264,NAfiliado_NFarmacia!$A$2:$J$497,7,0)),VLOOKUP($B264,padron!#REF!,11,0)),+IF(ISERROR(VLOOKUP($B264,NAfiliado_NFarmacia!$A$2:$J$497,7,0)),"Ingresa Localidad de Farmacia",VLOOKUP($B264,NAfiliado_NFarmacia!$A$2:$J$497,7,0))))</f>
        <v/>
      </c>
      <c r="L264" s="48" t="str">
        <f>+IF(B264="","",IF(F264="No","84005541",+IFERROR(+VLOOKUP(inicio!B264,padron!$A$2:$H$2,8,0),"84005541")))</f>
        <v/>
      </c>
      <c r="M264" s="48" t="str">
        <f>+IF(B264="","",+IFERROR(+VLOOKUP(B264,padron!A:C,3,0),"no_cargado"))</f>
        <v/>
      </c>
      <c r="N264" s="48" t="str">
        <f>+IF(C264="","",+IFERROR(+VLOOKUP($C264,materiales!$A$2:$D$5000,4,0),"9999"))</f>
        <v/>
      </c>
      <c r="O264" s="48" t="str">
        <f t="shared" si="30"/>
        <v/>
      </c>
      <c r="P264" s="48" t="str">
        <f t="shared" si="31"/>
        <v/>
      </c>
      <c r="Q264" s="48" t="str">
        <f t="shared" si="32"/>
        <v/>
      </c>
      <c r="R264" s="48" t="str">
        <f t="shared" si="33"/>
        <v/>
      </c>
      <c r="S264" s="48" t="str">
        <f t="shared" si="38"/>
        <v/>
      </c>
      <c r="T264" s="48" t="str">
        <f t="shared" ca="1" si="34"/>
        <v/>
      </c>
      <c r="U264" s="48" t="str">
        <f>+IF(M264="","",IFERROR(+VLOOKUP(C264,materiales!$B$2:$E$1000,4,0),"DSZA"))</f>
        <v/>
      </c>
      <c r="V264" s="48" t="str">
        <f t="shared" si="35"/>
        <v/>
      </c>
      <c r="W264" s="48" t="str">
        <f t="shared" si="36"/>
        <v/>
      </c>
      <c r="X264" s="48" t="str">
        <f t="shared" si="37"/>
        <v/>
      </c>
      <c r="Y264" s="49" t="str">
        <f t="shared" si="39"/>
        <v/>
      </c>
      <c r="Z264" s="49" t="str">
        <f>IF(M264="no_cargado",VLOOKUP(B264,NAfiliado_NFarmacia!A:H,8,0),"")</f>
        <v/>
      </c>
      <c r="AA264" s="50"/>
    </row>
    <row r="265" spans="1:27" x14ac:dyDescent="0.55000000000000004">
      <c r="A265" s="34"/>
      <c r="G265" s="47" t="str">
        <f>+IF($B265="","",+IFERROR(+VLOOKUP(B265,padron!$A$2:$E$2,2,0),+IFERROR(VLOOKUP(B265,NAfiliado_NFarmacia!$A:$J,10,0),"Ingresar Nuevo Afiliado")))</f>
        <v/>
      </c>
      <c r="H265" s="48" t="str">
        <f>+IF(B265="","",+IFERROR(+VLOOKUP($C265,materiales!$B$2:$D$101,2,0),"9999"))</f>
        <v/>
      </c>
      <c r="I265" s="49" t="str">
        <f>+IF($B265="","",+IF(OR($F265="Si",$F265=""),IF(ISERROR(VLOOKUP($B265,padron!#REF!,9,0)),+IF(ISERROR(VLOOKUP($B265,NAfiliado_NFarmacia!$A$2:$J$497,5,0)),"Ingresa Farmacia",VLOOKUP($B265,NAfiliado_NFarmacia!$A$2:$J$497,5,0)),VLOOKUP($B265,padron!#REF!,9,0)),+IF(ISERROR(VLOOKUP($B265,NAfiliado_NFarmacia!$A$2:$J$497,5,0)),"Ingresa Farmacia",VLOOKUP($B265,NAfiliado_NFarmacia!$A$2:$J$497,5,0))))</f>
        <v/>
      </c>
      <c r="J265" s="49" t="str">
        <f>+IF($B265="","",+IF(OR($F265="Si",$F265=""),IF(ISERROR(VLOOKUP($B265,padron!#REF!,10,0)),+IF(ISERROR(VLOOKUP($B265,NAfiliado_NFarmacia!$A$2:$J$497,5,0)),"Ingresa Direccion de Farmacia",VLOOKUP($B265,NAfiliado_NFarmacia!$A$2:$J$497,6,0)),VLOOKUP($B265,padron!#REF!,10,0)),+IF(ISERROR(VLOOKUP($B265,NAfiliado_NFarmacia!$A$2:$J$497,6,0)),"Ingresa Direccion de Farmacia",VLOOKUP($B265,NAfiliado_NFarmacia!$A$2:$J$497,6,0))))</f>
        <v/>
      </c>
      <c r="K265" s="49" t="str">
        <f>+IF($B265="","",+IF(OR($F265="Si",$F265=""),IF(ISERROR(VLOOKUP($B265,padron!#REF!,10,0)),+IF(ISERROR(VLOOKUP($B265,NAfiliado_NFarmacia!$A$2:$J$497,5,0)),"Ingresa Localidad de Farmacia",VLOOKUP($B265,NAfiliado_NFarmacia!$A$2:$J$497,7,0)),VLOOKUP($B265,padron!#REF!,11,0)),+IF(ISERROR(VLOOKUP($B265,NAfiliado_NFarmacia!$A$2:$J$497,7,0)),"Ingresa Localidad de Farmacia",VLOOKUP($B265,NAfiliado_NFarmacia!$A$2:$J$497,7,0))))</f>
        <v/>
      </c>
      <c r="L265" s="48" t="str">
        <f>+IF(B265="","",IF(F265="No","84005541",+IFERROR(+VLOOKUP(inicio!B265,padron!$A$2:$H$2,8,0),"84005541")))</f>
        <v/>
      </c>
      <c r="M265" s="48" t="str">
        <f>+IF(B265="","",+IFERROR(+VLOOKUP(B265,padron!A:C,3,0),"no_cargado"))</f>
        <v/>
      </c>
      <c r="N265" s="48" t="str">
        <f>+IF(C265="","",+IFERROR(+VLOOKUP($C265,materiales!$A$2:$D$5000,4,0),"9999"))</f>
        <v/>
      </c>
      <c r="O265" s="48" t="str">
        <f t="shared" ref="O265:O328" si="40">+IF(D265="","","01")</f>
        <v/>
      </c>
      <c r="P265" s="48" t="str">
        <f t="shared" ref="P265:P328" si="41">+IF(B265="","","CONVENIO 100%")</f>
        <v/>
      </c>
      <c r="Q265" s="48" t="str">
        <f t="shared" ref="Q265:Q328" si="42">+IF(I265="","","ZTRA")</f>
        <v/>
      </c>
      <c r="R265" s="48" t="str">
        <f t="shared" ref="R265:R328" si="43">+IF(J265="","",+IFERROR(+IF(U265="DSZA","ALMA","1004"),"ALMA"))</f>
        <v/>
      </c>
      <c r="S265" s="48" t="str">
        <f t="shared" si="38"/>
        <v/>
      </c>
      <c r="T265" s="48" t="str">
        <f t="shared" ref="T265:T328" ca="1" si="44">+IF(L265="","",+DAY(TODAY())&amp;"."&amp;TEXT(+TODAY(),"MM")&amp;"."&amp;+YEAR(TODAY()))</f>
        <v/>
      </c>
      <c r="U265" s="48" t="str">
        <f>+IF(M265="","",IFERROR(+VLOOKUP(C265,materiales!$B$2:$E$1000,4,0),"DSZA"))</f>
        <v/>
      </c>
      <c r="V265" s="48" t="str">
        <f t="shared" ref="V265:V328" si="45">+IF(N265="","","MAN")</f>
        <v/>
      </c>
      <c r="W265" s="48" t="str">
        <f t="shared" ref="W265:W328" si="46">IF(B265="","","02")</f>
        <v/>
      </c>
      <c r="X265" s="48" t="str">
        <f t="shared" ref="X265:X328" si="47">IF(B265="","","01")</f>
        <v/>
      </c>
      <c r="Y265" s="49" t="str">
        <f t="shared" si="39"/>
        <v/>
      </c>
      <c r="Z265" s="49" t="str">
        <f>IF(M265="no_cargado",VLOOKUP(B265,NAfiliado_NFarmacia!A:H,8,0),"")</f>
        <v/>
      </c>
      <c r="AA265" s="50"/>
    </row>
    <row r="266" spans="1:27" x14ac:dyDescent="0.55000000000000004">
      <c r="A266" s="34"/>
      <c r="G266" s="47" t="str">
        <f>+IF($B266="","",+IFERROR(+VLOOKUP(B266,padron!$A$2:$E$2,2,0),+IFERROR(VLOOKUP(B266,NAfiliado_NFarmacia!$A:$J,10,0),"Ingresar Nuevo Afiliado")))</f>
        <v/>
      </c>
      <c r="H266" s="48" t="str">
        <f>+IF(B266="","",+IFERROR(+VLOOKUP($C266,materiales!$B$2:$D$101,2,0),"9999"))</f>
        <v/>
      </c>
      <c r="I266" s="49" t="str">
        <f>+IF($B266="","",+IF(OR($F266="Si",$F266=""),IF(ISERROR(VLOOKUP($B266,padron!#REF!,9,0)),+IF(ISERROR(VLOOKUP($B266,NAfiliado_NFarmacia!$A$2:$J$497,5,0)),"Ingresa Farmacia",VLOOKUP($B266,NAfiliado_NFarmacia!$A$2:$J$497,5,0)),VLOOKUP($B266,padron!#REF!,9,0)),+IF(ISERROR(VLOOKUP($B266,NAfiliado_NFarmacia!$A$2:$J$497,5,0)),"Ingresa Farmacia",VLOOKUP($B266,NAfiliado_NFarmacia!$A$2:$J$497,5,0))))</f>
        <v/>
      </c>
      <c r="J266" s="49" t="str">
        <f>+IF($B266="","",+IF(OR($F266="Si",$F266=""),IF(ISERROR(VLOOKUP($B266,padron!#REF!,10,0)),+IF(ISERROR(VLOOKUP($B266,NAfiliado_NFarmacia!$A$2:$J$497,5,0)),"Ingresa Direccion de Farmacia",VLOOKUP($B266,NAfiliado_NFarmacia!$A$2:$J$497,6,0)),VLOOKUP($B266,padron!#REF!,10,0)),+IF(ISERROR(VLOOKUP($B266,NAfiliado_NFarmacia!$A$2:$J$497,6,0)),"Ingresa Direccion de Farmacia",VLOOKUP($B266,NAfiliado_NFarmacia!$A$2:$J$497,6,0))))</f>
        <v/>
      </c>
      <c r="K266" s="49" t="str">
        <f>+IF($B266="","",+IF(OR($F266="Si",$F266=""),IF(ISERROR(VLOOKUP($B266,padron!#REF!,10,0)),+IF(ISERROR(VLOOKUP($B266,NAfiliado_NFarmacia!$A$2:$J$497,5,0)),"Ingresa Localidad de Farmacia",VLOOKUP($B266,NAfiliado_NFarmacia!$A$2:$J$497,7,0)),VLOOKUP($B266,padron!#REF!,11,0)),+IF(ISERROR(VLOOKUP($B266,NAfiliado_NFarmacia!$A$2:$J$497,7,0)),"Ingresa Localidad de Farmacia",VLOOKUP($B266,NAfiliado_NFarmacia!$A$2:$J$497,7,0))))</f>
        <v/>
      </c>
      <c r="L266" s="48" t="str">
        <f>+IF(B266="","",IF(F266="No","84005541",+IFERROR(+VLOOKUP(inicio!B266,padron!$A$2:$H$2,8,0),"84005541")))</f>
        <v/>
      </c>
      <c r="M266" s="48" t="str">
        <f>+IF(B266="","",+IFERROR(+VLOOKUP(B266,padron!A:C,3,0),"no_cargado"))</f>
        <v/>
      </c>
      <c r="N266" s="48" t="str">
        <f>+IF(C266="","",+IFERROR(+VLOOKUP($C266,materiales!$A$2:$D$5000,4,0),"9999"))</f>
        <v/>
      </c>
      <c r="O266" s="48" t="str">
        <f t="shared" si="40"/>
        <v/>
      </c>
      <c r="P266" s="48" t="str">
        <f t="shared" si="41"/>
        <v/>
      </c>
      <c r="Q266" s="48" t="str">
        <f t="shared" si="42"/>
        <v/>
      </c>
      <c r="R266" s="48" t="str">
        <f t="shared" si="43"/>
        <v/>
      </c>
      <c r="S266" s="48" t="str">
        <f t="shared" ref="S266:S329" si="48">+IF(K266="","","20000123")</f>
        <v/>
      </c>
      <c r="T266" s="48" t="str">
        <f t="shared" ca="1" si="44"/>
        <v/>
      </c>
      <c r="U266" s="48" t="str">
        <f>+IF(M266="","",IFERROR(+VLOOKUP(C266,materiales!$B$2:$E$1000,4,0),"DSZA"))</f>
        <v/>
      </c>
      <c r="V266" s="48" t="str">
        <f t="shared" si="45"/>
        <v/>
      </c>
      <c r="W266" s="48" t="str">
        <f t="shared" si="46"/>
        <v/>
      </c>
      <c r="X266" s="48" t="str">
        <f t="shared" si="47"/>
        <v/>
      </c>
      <c r="Y266" s="49" t="str">
        <f t="shared" ref="Y266:Y329" si="49">+RIGHT(B266,8)</f>
        <v/>
      </c>
      <c r="Z266" s="49" t="str">
        <f>IF(M266="no_cargado",VLOOKUP(B266,NAfiliado_NFarmacia!A:H,8,0),"")</f>
        <v/>
      </c>
      <c r="AA266" s="50"/>
    </row>
    <row r="267" spans="1:27" x14ac:dyDescent="0.55000000000000004">
      <c r="A267" s="34"/>
      <c r="G267" s="47" t="str">
        <f>+IF($B267="","",+IFERROR(+VLOOKUP(B267,padron!$A$2:$E$2,2,0),+IFERROR(VLOOKUP(B267,NAfiliado_NFarmacia!$A:$J,10,0),"Ingresar Nuevo Afiliado")))</f>
        <v/>
      </c>
      <c r="H267" s="48" t="str">
        <f>+IF(B267="","",+IFERROR(+VLOOKUP($C267,materiales!$B$2:$D$101,2,0),"9999"))</f>
        <v/>
      </c>
      <c r="I267" s="49" t="str">
        <f>+IF($B267="","",+IF(OR($F267="Si",$F267=""),IF(ISERROR(VLOOKUP($B267,padron!#REF!,9,0)),+IF(ISERROR(VLOOKUP($B267,NAfiliado_NFarmacia!$A$2:$J$497,5,0)),"Ingresa Farmacia",VLOOKUP($B267,NAfiliado_NFarmacia!$A$2:$J$497,5,0)),VLOOKUP($B267,padron!#REF!,9,0)),+IF(ISERROR(VLOOKUP($B267,NAfiliado_NFarmacia!$A$2:$J$497,5,0)),"Ingresa Farmacia",VLOOKUP($B267,NAfiliado_NFarmacia!$A$2:$J$497,5,0))))</f>
        <v/>
      </c>
      <c r="J267" s="49" t="str">
        <f>+IF($B267="","",+IF(OR($F267="Si",$F267=""),IF(ISERROR(VLOOKUP($B267,padron!#REF!,10,0)),+IF(ISERROR(VLOOKUP($B267,NAfiliado_NFarmacia!$A$2:$J$497,5,0)),"Ingresa Direccion de Farmacia",VLOOKUP($B267,NAfiliado_NFarmacia!$A$2:$J$497,6,0)),VLOOKUP($B267,padron!#REF!,10,0)),+IF(ISERROR(VLOOKUP($B267,NAfiliado_NFarmacia!$A$2:$J$497,6,0)),"Ingresa Direccion de Farmacia",VLOOKUP($B267,NAfiliado_NFarmacia!$A$2:$J$497,6,0))))</f>
        <v/>
      </c>
      <c r="K267" s="49" t="str">
        <f>+IF($B267="","",+IF(OR($F267="Si",$F267=""),IF(ISERROR(VLOOKUP($B267,padron!#REF!,10,0)),+IF(ISERROR(VLOOKUP($B267,NAfiliado_NFarmacia!$A$2:$J$497,5,0)),"Ingresa Localidad de Farmacia",VLOOKUP($B267,NAfiliado_NFarmacia!$A$2:$J$497,7,0)),VLOOKUP($B267,padron!#REF!,11,0)),+IF(ISERROR(VLOOKUP($B267,NAfiliado_NFarmacia!$A$2:$J$497,7,0)),"Ingresa Localidad de Farmacia",VLOOKUP($B267,NAfiliado_NFarmacia!$A$2:$J$497,7,0))))</f>
        <v/>
      </c>
      <c r="L267" s="48" t="str">
        <f>+IF(B267="","",IF(F267="No","84005541",+IFERROR(+VLOOKUP(inicio!B267,padron!$A$2:$H$2,8,0),"84005541")))</f>
        <v/>
      </c>
      <c r="M267" s="48" t="str">
        <f>+IF(B267="","",+IFERROR(+VLOOKUP(B267,padron!A:C,3,0),"no_cargado"))</f>
        <v/>
      </c>
      <c r="N267" s="48" t="str">
        <f>+IF(C267="","",+IFERROR(+VLOOKUP($C267,materiales!$A$2:$D$5000,4,0),"9999"))</f>
        <v/>
      </c>
      <c r="O267" s="48" t="str">
        <f t="shared" si="40"/>
        <v/>
      </c>
      <c r="P267" s="48" t="str">
        <f t="shared" si="41"/>
        <v/>
      </c>
      <c r="Q267" s="48" t="str">
        <f t="shared" si="42"/>
        <v/>
      </c>
      <c r="R267" s="48" t="str">
        <f t="shared" si="43"/>
        <v/>
      </c>
      <c r="S267" s="48" t="str">
        <f t="shared" si="48"/>
        <v/>
      </c>
      <c r="T267" s="48" t="str">
        <f t="shared" ca="1" si="44"/>
        <v/>
      </c>
      <c r="U267" s="48" t="str">
        <f>+IF(M267="","",IFERROR(+VLOOKUP(C267,materiales!$B$2:$E$1000,4,0),"DSZA"))</f>
        <v/>
      </c>
      <c r="V267" s="48" t="str">
        <f t="shared" si="45"/>
        <v/>
      </c>
      <c r="W267" s="48" t="str">
        <f t="shared" si="46"/>
        <v/>
      </c>
      <c r="X267" s="48" t="str">
        <f t="shared" si="47"/>
        <v/>
      </c>
      <c r="Y267" s="49" t="str">
        <f t="shared" si="49"/>
        <v/>
      </c>
      <c r="Z267" s="49" t="str">
        <f>IF(M267="no_cargado",VLOOKUP(B267,NAfiliado_NFarmacia!A:H,8,0),"")</f>
        <v/>
      </c>
      <c r="AA267" s="50"/>
    </row>
    <row r="268" spans="1:27" x14ac:dyDescent="0.55000000000000004">
      <c r="A268" s="34"/>
      <c r="G268" s="47" t="str">
        <f>+IF($B268="","",+IFERROR(+VLOOKUP(B268,padron!$A$2:$E$2,2,0),+IFERROR(VLOOKUP(B268,NAfiliado_NFarmacia!$A:$J,10,0),"Ingresar Nuevo Afiliado")))</f>
        <v/>
      </c>
      <c r="H268" s="48" t="str">
        <f>+IF(B268="","",+IFERROR(+VLOOKUP($C268,materiales!$B$2:$D$101,2,0),"9999"))</f>
        <v/>
      </c>
      <c r="I268" s="49" t="str">
        <f>+IF($B268="","",+IF(OR($F268="Si",$F268=""),IF(ISERROR(VLOOKUP($B268,padron!#REF!,9,0)),+IF(ISERROR(VLOOKUP($B268,NAfiliado_NFarmacia!$A$2:$J$497,5,0)),"Ingresa Farmacia",VLOOKUP($B268,NAfiliado_NFarmacia!$A$2:$J$497,5,0)),VLOOKUP($B268,padron!#REF!,9,0)),+IF(ISERROR(VLOOKUP($B268,NAfiliado_NFarmacia!$A$2:$J$497,5,0)),"Ingresa Farmacia",VLOOKUP($B268,NAfiliado_NFarmacia!$A$2:$J$497,5,0))))</f>
        <v/>
      </c>
      <c r="J268" s="49" t="str">
        <f>+IF($B268="","",+IF(OR($F268="Si",$F268=""),IF(ISERROR(VLOOKUP($B268,padron!#REF!,10,0)),+IF(ISERROR(VLOOKUP($B268,NAfiliado_NFarmacia!$A$2:$J$497,5,0)),"Ingresa Direccion de Farmacia",VLOOKUP($B268,NAfiliado_NFarmacia!$A$2:$J$497,6,0)),VLOOKUP($B268,padron!#REF!,10,0)),+IF(ISERROR(VLOOKUP($B268,NAfiliado_NFarmacia!$A$2:$J$497,6,0)),"Ingresa Direccion de Farmacia",VLOOKUP($B268,NAfiliado_NFarmacia!$A$2:$J$497,6,0))))</f>
        <v/>
      </c>
      <c r="K268" s="49" t="str">
        <f>+IF($B268="","",+IF(OR($F268="Si",$F268=""),IF(ISERROR(VLOOKUP($B268,padron!#REF!,10,0)),+IF(ISERROR(VLOOKUP($B268,NAfiliado_NFarmacia!$A$2:$J$497,5,0)),"Ingresa Localidad de Farmacia",VLOOKUP($B268,NAfiliado_NFarmacia!$A$2:$J$497,7,0)),VLOOKUP($B268,padron!#REF!,11,0)),+IF(ISERROR(VLOOKUP($B268,NAfiliado_NFarmacia!$A$2:$J$497,7,0)),"Ingresa Localidad de Farmacia",VLOOKUP($B268,NAfiliado_NFarmacia!$A$2:$J$497,7,0))))</f>
        <v/>
      </c>
      <c r="L268" s="48" t="str">
        <f>+IF(B268="","",IF(F268="No","84005541",+IFERROR(+VLOOKUP(inicio!B268,padron!$A$2:$H$2,8,0),"84005541")))</f>
        <v/>
      </c>
      <c r="M268" s="48" t="str">
        <f>+IF(B268="","",+IFERROR(+VLOOKUP(B268,padron!A:C,3,0),"no_cargado"))</f>
        <v/>
      </c>
      <c r="N268" s="48" t="str">
        <f>+IF(C268="","",+IFERROR(+VLOOKUP($C268,materiales!$A$2:$D$5000,4,0),"9999"))</f>
        <v/>
      </c>
      <c r="O268" s="48" t="str">
        <f t="shared" si="40"/>
        <v/>
      </c>
      <c r="P268" s="48" t="str">
        <f t="shared" si="41"/>
        <v/>
      </c>
      <c r="Q268" s="48" t="str">
        <f t="shared" si="42"/>
        <v/>
      </c>
      <c r="R268" s="48" t="str">
        <f t="shared" si="43"/>
        <v/>
      </c>
      <c r="S268" s="48" t="str">
        <f t="shared" si="48"/>
        <v/>
      </c>
      <c r="T268" s="48" t="str">
        <f t="shared" ca="1" si="44"/>
        <v/>
      </c>
      <c r="U268" s="48" t="str">
        <f>+IF(M268="","",IFERROR(+VLOOKUP(C268,materiales!$B$2:$E$1000,4,0),"DSZA"))</f>
        <v/>
      </c>
      <c r="V268" s="48" t="str">
        <f t="shared" si="45"/>
        <v/>
      </c>
      <c r="W268" s="48" t="str">
        <f t="shared" si="46"/>
        <v/>
      </c>
      <c r="X268" s="48" t="str">
        <f t="shared" si="47"/>
        <v/>
      </c>
      <c r="Y268" s="49" t="str">
        <f t="shared" si="49"/>
        <v/>
      </c>
      <c r="Z268" s="49" t="str">
        <f>IF(M268="no_cargado",VLOOKUP(B268,NAfiliado_NFarmacia!A:H,8,0),"")</f>
        <v/>
      </c>
      <c r="AA268" s="50"/>
    </row>
    <row r="269" spans="1:27" x14ac:dyDescent="0.55000000000000004">
      <c r="A269" s="34"/>
      <c r="G269" s="47" t="str">
        <f>+IF($B269="","",+IFERROR(+VLOOKUP(B269,padron!$A$2:$E$2,2,0),+IFERROR(VLOOKUP(B269,NAfiliado_NFarmacia!$A:$J,10,0),"Ingresar Nuevo Afiliado")))</f>
        <v/>
      </c>
      <c r="H269" s="48" t="str">
        <f>+IF(B269="","",+IFERROR(+VLOOKUP($C269,materiales!$B$2:$D$101,2,0),"9999"))</f>
        <v/>
      </c>
      <c r="I269" s="49" t="str">
        <f>+IF($B269="","",+IF(OR($F269="Si",$F269=""),IF(ISERROR(VLOOKUP($B269,padron!#REF!,9,0)),+IF(ISERROR(VLOOKUP($B269,NAfiliado_NFarmacia!$A$2:$J$497,5,0)),"Ingresa Farmacia",VLOOKUP($B269,NAfiliado_NFarmacia!$A$2:$J$497,5,0)),VLOOKUP($B269,padron!#REF!,9,0)),+IF(ISERROR(VLOOKUP($B269,NAfiliado_NFarmacia!$A$2:$J$497,5,0)),"Ingresa Farmacia",VLOOKUP($B269,NAfiliado_NFarmacia!$A$2:$J$497,5,0))))</f>
        <v/>
      </c>
      <c r="J269" s="49" t="str">
        <f>+IF($B269="","",+IF(OR($F269="Si",$F269=""),IF(ISERROR(VLOOKUP($B269,padron!#REF!,10,0)),+IF(ISERROR(VLOOKUP($B269,NAfiliado_NFarmacia!$A$2:$J$497,5,0)),"Ingresa Direccion de Farmacia",VLOOKUP($B269,NAfiliado_NFarmacia!$A$2:$J$497,6,0)),VLOOKUP($B269,padron!#REF!,10,0)),+IF(ISERROR(VLOOKUP($B269,NAfiliado_NFarmacia!$A$2:$J$497,6,0)),"Ingresa Direccion de Farmacia",VLOOKUP($B269,NAfiliado_NFarmacia!$A$2:$J$497,6,0))))</f>
        <v/>
      </c>
      <c r="K269" s="49" t="str">
        <f>+IF($B269="","",+IF(OR($F269="Si",$F269=""),IF(ISERROR(VLOOKUP($B269,padron!#REF!,10,0)),+IF(ISERROR(VLOOKUP($B269,NAfiliado_NFarmacia!$A$2:$J$497,5,0)),"Ingresa Localidad de Farmacia",VLOOKUP($B269,NAfiliado_NFarmacia!$A$2:$J$497,7,0)),VLOOKUP($B269,padron!#REF!,11,0)),+IF(ISERROR(VLOOKUP($B269,NAfiliado_NFarmacia!$A$2:$J$497,7,0)),"Ingresa Localidad de Farmacia",VLOOKUP($B269,NAfiliado_NFarmacia!$A$2:$J$497,7,0))))</f>
        <v/>
      </c>
      <c r="L269" s="48" t="str">
        <f>+IF(B269="","",IF(F269="No","84005541",+IFERROR(+VLOOKUP(inicio!B269,padron!$A$2:$H$2,8,0),"84005541")))</f>
        <v/>
      </c>
      <c r="M269" s="48" t="str">
        <f>+IF(B269="","",+IFERROR(+VLOOKUP(B269,padron!A:C,3,0),"no_cargado"))</f>
        <v/>
      </c>
      <c r="N269" s="48" t="str">
        <f>+IF(C269="","",+IFERROR(+VLOOKUP($C269,materiales!$A$2:$D$5000,4,0),"9999"))</f>
        <v/>
      </c>
      <c r="O269" s="48" t="str">
        <f t="shared" si="40"/>
        <v/>
      </c>
      <c r="P269" s="48" t="str">
        <f t="shared" si="41"/>
        <v/>
      </c>
      <c r="Q269" s="48" t="str">
        <f t="shared" si="42"/>
        <v/>
      </c>
      <c r="R269" s="48" t="str">
        <f t="shared" si="43"/>
        <v/>
      </c>
      <c r="S269" s="48" t="str">
        <f t="shared" si="48"/>
        <v/>
      </c>
      <c r="T269" s="48" t="str">
        <f t="shared" ca="1" si="44"/>
        <v/>
      </c>
      <c r="U269" s="48" t="str">
        <f>+IF(M269="","",IFERROR(+VLOOKUP(C269,materiales!$B$2:$E$1000,4,0),"DSZA"))</f>
        <v/>
      </c>
      <c r="V269" s="48" t="str">
        <f t="shared" si="45"/>
        <v/>
      </c>
      <c r="W269" s="48" t="str">
        <f t="shared" si="46"/>
        <v/>
      </c>
      <c r="X269" s="48" t="str">
        <f t="shared" si="47"/>
        <v/>
      </c>
      <c r="Y269" s="49" t="str">
        <f t="shared" si="49"/>
        <v/>
      </c>
      <c r="Z269" s="49" t="str">
        <f>IF(M269="no_cargado",VLOOKUP(B269,NAfiliado_NFarmacia!A:H,8,0),"")</f>
        <v/>
      </c>
      <c r="AA269" s="50"/>
    </row>
    <row r="270" spans="1:27" x14ac:dyDescent="0.55000000000000004">
      <c r="A270" s="34"/>
      <c r="G270" s="47" t="str">
        <f>+IF($B270="","",+IFERROR(+VLOOKUP(B270,padron!$A$2:$E$2,2,0),+IFERROR(VLOOKUP(B270,NAfiliado_NFarmacia!$A:$J,10,0),"Ingresar Nuevo Afiliado")))</f>
        <v/>
      </c>
      <c r="H270" s="48" t="str">
        <f>+IF(B270="","",+IFERROR(+VLOOKUP($C270,materiales!$B$2:$D$101,2,0),"9999"))</f>
        <v/>
      </c>
      <c r="I270" s="49" t="str">
        <f>+IF($B270="","",+IF(OR($F270="Si",$F270=""),IF(ISERROR(VLOOKUP($B270,padron!#REF!,9,0)),+IF(ISERROR(VLOOKUP($B270,NAfiliado_NFarmacia!$A$2:$J$497,5,0)),"Ingresa Farmacia",VLOOKUP($B270,NAfiliado_NFarmacia!$A$2:$J$497,5,0)),VLOOKUP($B270,padron!#REF!,9,0)),+IF(ISERROR(VLOOKUP($B270,NAfiliado_NFarmacia!$A$2:$J$497,5,0)),"Ingresa Farmacia",VLOOKUP($B270,NAfiliado_NFarmacia!$A$2:$J$497,5,0))))</f>
        <v/>
      </c>
      <c r="J270" s="49" t="str">
        <f>+IF($B270="","",+IF(OR($F270="Si",$F270=""),IF(ISERROR(VLOOKUP($B270,padron!#REF!,10,0)),+IF(ISERROR(VLOOKUP($B270,NAfiliado_NFarmacia!$A$2:$J$497,5,0)),"Ingresa Direccion de Farmacia",VLOOKUP($B270,NAfiliado_NFarmacia!$A$2:$J$497,6,0)),VLOOKUP($B270,padron!#REF!,10,0)),+IF(ISERROR(VLOOKUP($B270,NAfiliado_NFarmacia!$A$2:$J$497,6,0)),"Ingresa Direccion de Farmacia",VLOOKUP($B270,NAfiliado_NFarmacia!$A$2:$J$497,6,0))))</f>
        <v/>
      </c>
      <c r="K270" s="49" t="str">
        <f>+IF($B270="","",+IF(OR($F270="Si",$F270=""),IF(ISERROR(VLOOKUP($B270,padron!#REF!,10,0)),+IF(ISERROR(VLOOKUP($B270,NAfiliado_NFarmacia!$A$2:$J$497,5,0)),"Ingresa Localidad de Farmacia",VLOOKUP($B270,NAfiliado_NFarmacia!$A$2:$J$497,7,0)),VLOOKUP($B270,padron!#REF!,11,0)),+IF(ISERROR(VLOOKUP($B270,NAfiliado_NFarmacia!$A$2:$J$497,7,0)),"Ingresa Localidad de Farmacia",VLOOKUP($B270,NAfiliado_NFarmacia!$A$2:$J$497,7,0))))</f>
        <v/>
      </c>
      <c r="L270" s="48" t="str">
        <f>+IF(B270="","",IF(F270="No","84005541",+IFERROR(+VLOOKUP(inicio!B270,padron!$A$2:$H$2,8,0),"84005541")))</f>
        <v/>
      </c>
      <c r="M270" s="48" t="str">
        <f>+IF(B270="","",+IFERROR(+VLOOKUP(B270,padron!A:C,3,0),"no_cargado"))</f>
        <v/>
      </c>
      <c r="N270" s="48" t="str">
        <f>+IF(C270="","",+IFERROR(+VLOOKUP($C270,materiales!$A$2:$D$5000,4,0),"9999"))</f>
        <v/>
      </c>
      <c r="O270" s="48" t="str">
        <f t="shared" si="40"/>
        <v/>
      </c>
      <c r="P270" s="48" t="str">
        <f t="shared" si="41"/>
        <v/>
      </c>
      <c r="Q270" s="48" t="str">
        <f t="shared" si="42"/>
        <v/>
      </c>
      <c r="R270" s="48" t="str">
        <f t="shared" si="43"/>
        <v/>
      </c>
      <c r="S270" s="48" t="str">
        <f t="shared" si="48"/>
        <v/>
      </c>
      <c r="T270" s="48" t="str">
        <f t="shared" ca="1" si="44"/>
        <v/>
      </c>
      <c r="U270" s="48" t="str">
        <f>+IF(M270="","",IFERROR(+VLOOKUP(C270,materiales!$B$2:$E$1000,4,0),"DSZA"))</f>
        <v/>
      </c>
      <c r="V270" s="48" t="str">
        <f t="shared" si="45"/>
        <v/>
      </c>
      <c r="W270" s="48" t="str">
        <f t="shared" si="46"/>
        <v/>
      </c>
      <c r="X270" s="48" t="str">
        <f t="shared" si="47"/>
        <v/>
      </c>
      <c r="Y270" s="49" t="str">
        <f t="shared" si="49"/>
        <v/>
      </c>
      <c r="Z270" s="49" t="str">
        <f>IF(M270="no_cargado",VLOOKUP(B270,NAfiliado_NFarmacia!A:H,8,0),"")</f>
        <v/>
      </c>
      <c r="AA270" s="50"/>
    </row>
    <row r="271" spans="1:27" x14ac:dyDescent="0.55000000000000004">
      <c r="A271" s="34"/>
      <c r="G271" s="47" t="str">
        <f>+IF($B271="","",+IFERROR(+VLOOKUP(B271,padron!$A$2:$E$2,2,0),+IFERROR(VLOOKUP(B271,NAfiliado_NFarmacia!$A:$J,10,0),"Ingresar Nuevo Afiliado")))</f>
        <v/>
      </c>
      <c r="H271" s="48" t="str">
        <f>+IF(B271="","",+IFERROR(+VLOOKUP($C271,materiales!$B$2:$D$101,2,0),"9999"))</f>
        <v/>
      </c>
      <c r="I271" s="49" t="str">
        <f>+IF($B271="","",+IF(OR($F271="Si",$F271=""),IF(ISERROR(VLOOKUP($B271,padron!#REF!,9,0)),+IF(ISERROR(VLOOKUP($B271,NAfiliado_NFarmacia!$A$2:$J$497,5,0)),"Ingresa Farmacia",VLOOKUP($B271,NAfiliado_NFarmacia!$A$2:$J$497,5,0)),VLOOKUP($B271,padron!#REF!,9,0)),+IF(ISERROR(VLOOKUP($B271,NAfiliado_NFarmacia!$A$2:$J$497,5,0)),"Ingresa Farmacia",VLOOKUP($B271,NAfiliado_NFarmacia!$A$2:$J$497,5,0))))</f>
        <v/>
      </c>
      <c r="J271" s="49" t="str">
        <f>+IF($B271="","",+IF(OR($F271="Si",$F271=""),IF(ISERROR(VLOOKUP($B271,padron!#REF!,10,0)),+IF(ISERROR(VLOOKUP($B271,NAfiliado_NFarmacia!$A$2:$J$497,5,0)),"Ingresa Direccion de Farmacia",VLOOKUP($B271,NAfiliado_NFarmacia!$A$2:$J$497,6,0)),VLOOKUP($B271,padron!#REF!,10,0)),+IF(ISERROR(VLOOKUP($B271,NAfiliado_NFarmacia!$A$2:$J$497,6,0)),"Ingresa Direccion de Farmacia",VLOOKUP($B271,NAfiliado_NFarmacia!$A$2:$J$497,6,0))))</f>
        <v/>
      </c>
      <c r="K271" s="49" t="str">
        <f>+IF($B271="","",+IF(OR($F271="Si",$F271=""),IF(ISERROR(VLOOKUP($B271,padron!#REF!,10,0)),+IF(ISERROR(VLOOKUP($B271,NAfiliado_NFarmacia!$A$2:$J$497,5,0)),"Ingresa Localidad de Farmacia",VLOOKUP($B271,NAfiliado_NFarmacia!$A$2:$J$497,7,0)),VLOOKUP($B271,padron!#REF!,11,0)),+IF(ISERROR(VLOOKUP($B271,NAfiliado_NFarmacia!$A$2:$J$497,7,0)),"Ingresa Localidad de Farmacia",VLOOKUP($B271,NAfiliado_NFarmacia!$A$2:$J$497,7,0))))</f>
        <v/>
      </c>
      <c r="L271" s="48" t="str">
        <f>+IF(B271="","",IF(F271="No","84005541",+IFERROR(+VLOOKUP(inicio!B271,padron!$A$2:$H$2,8,0),"84005541")))</f>
        <v/>
      </c>
      <c r="M271" s="48" t="str">
        <f>+IF(B271="","",+IFERROR(+VLOOKUP(B271,padron!A:C,3,0),"no_cargado"))</f>
        <v/>
      </c>
      <c r="N271" s="48" t="str">
        <f>+IF(C271="","",+IFERROR(+VLOOKUP($C271,materiales!$A$2:$D$5000,4,0),"9999"))</f>
        <v/>
      </c>
      <c r="O271" s="48" t="str">
        <f t="shared" si="40"/>
        <v/>
      </c>
      <c r="P271" s="48" t="str">
        <f t="shared" si="41"/>
        <v/>
      </c>
      <c r="Q271" s="48" t="str">
        <f t="shared" si="42"/>
        <v/>
      </c>
      <c r="R271" s="48" t="str">
        <f t="shared" si="43"/>
        <v/>
      </c>
      <c r="S271" s="48" t="str">
        <f t="shared" si="48"/>
        <v/>
      </c>
      <c r="T271" s="48" t="str">
        <f t="shared" ca="1" si="44"/>
        <v/>
      </c>
      <c r="U271" s="48" t="str">
        <f>+IF(M271="","",IFERROR(+VLOOKUP(C271,materiales!$B$2:$E$1000,4,0),"DSZA"))</f>
        <v/>
      </c>
      <c r="V271" s="48" t="str">
        <f t="shared" si="45"/>
        <v/>
      </c>
      <c r="W271" s="48" t="str">
        <f t="shared" si="46"/>
        <v/>
      </c>
      <c r="X271" s="48" t="str">
        <f t="shared" si="47"/>
        <v/>
      </c>
      <c r="Y271" s="49" t="str">
        <f t="shared" si="49"/>
        <v/>
      </c>
      <c r="Z271" s="49" t="str">
        <f>IF(M271="no_cargado",VLOOKUP(B271,NAfiliado_NFarmacia!A:H,8,0),"")</f>
        <v/>
      </c>
      <c r="AA271" s="50"/>
    </row>
    <row r="272" spans="1:27" x14ac:dyDescent="0.55000000000000004">
      <c r="A272" s="34"/>
      <c r="G272" s="47" t="str">
        <f>+IF($B272="","",+IFERROR(+VLOOKUP(B272,padron!$A$2:$E$2,2,0),+IFERROR(VLOOKUP(B272,NAfiliado_NFarmacia!$A:$J,10,0),"Ingresar Nuevo Afiliado")))</f>
        <v/>
      </c>
      <c r="H272" s="48" t="str">
        <f>+IF(B272="","",+IFERROR(+VLOOKUP($C272,materiales!$B$2:$D$101,2,0),"9999"))</f>
        <v/>
      </c>
      <c r="I272" s="49" t="str">
        <f>+IF($B272="","",+IF(OR($F272="Si",$F272=""),IF(ISERROR(VLOOKUP($B272,padron!#REF!,9,0)),+IF(ISERROR(VLOOKUP($B272,NAfiliado_NFarmacia!$A$2:$J$497,5,0)),"Ingresa Farmacia",VLOOKUP($B272,NAfiliado_NFarmacia!$A$2:$J$497,5,0)),VLOOKUP($B272,padron!#REF!,9,0)),+IF(ISERROR(VLOOKUP($B272,NAfiliado_NFarmacia!$A$2:$J$497,5,0)),"Ingresa Farmacia",VLOOKUP($B272,NAfiliado_NFarmacia!$A$2:$J$497,5,0))))</f>
        <v/>
      </c>
      <c r="J272" s="49" t="str">
        <f>+IF($B272="","",+IF(OR($F272="Si",$F272=""),IF(ISERROR(VLOOKUP($B272,padron!#REF!,10,0)),+IF(ISERROR(VLOOKUP($B272,NAfiliado_NFarmacia!$A$2:$J$497,5,0)),"Ingresa Direccion de Farmacia",VLOOKUP($B272,NAfiliado_NFarmacia!$A$2:$J$497,6,0)),VLOOKUP($B272,padron!#REF!,10,0)),+IF(ISERROR(VLOOKUP($B272,NAfiliado_NFarmacia!$A$2:$J$497,6,0)),"Ingresa Direccion de Farmacia",VLOOKUP($B272,NAfiliado_NFarmacia!$A$2:$J$497,6,0))))</f>
        <v/>
      </c>
      <c r="K272" s="49" t="str">
        <f>+IF($B272="","",+IF(OR($F272="Si",$F272=""),IF(ISERROR(VLOOKUP($B272,padron!#REF!,10,0)),+IF(ISERROR(VLOOKUP($B272,NAfiliado_NFarmacia!$A$2:$J$497,5,0)),"Ingresa Localidad de Farmacia",VLOOKUP($B272,NAfiliado_NFarmacia!$A$2:$J$497,7,0)),VLOOKUP($B272,padron!#REF!,11,0)),+IF(ISERROR(VLOOKUP($B272,NAfiliado_NFarmacia!$A$2:$J$497,7,0)),"Ingresa Localidad de Farmacia",VLOOKUP($B272,NAfiliado_NFarmacia!$A$2:$J$497,7,0))))</f>
        <v/>
      </c>
      <c r="L272" s="48" t="str">
        <f>+IF(B272="","",IF(F272="No","84005541",+IFERROR(+VLOOKUP(inicio!B272,padron!$A$2:$H$2,8,0),"84005541")))</f>
        <v/>
      </c>
      <c r="M272" s="48" t="str">
        <f>+IF(B272="","",+IFERROR(+VLOOKUP(B272,padron!A:C,3,0),"no_cargado"))</f>
        <v/>
      </c>
      <c r="N272" s="48" t="str">
        <f>+IF(C272="","",+IFERROR(+VLOOKUP($C272,materiales!$A$2:$D$5000,4,0),"9999"))</f>
        <v/>
      </c>
      <c r="O272" s="48" t="str">
        <f t="shared" si="40"/>
        <v/>
      </c>
      <c r="P272" s="48" t="str">
        <f t="shared" si="41"/>
        <v/>
      </c>
      <c r="Q272" s="48" t="str">
        <f t="shared" si="42"/>
        <v/>
      </c>
      <c r="R272" s="48" t="str">
        <f t="shared" si="43"/>
        <v/>
      </c>
      <c r="S272" s="48" t="str">
        <f t="shared" si="48"/>
        <v/>
      </c>
      <c r="T272" s="48" t="str">
        <f t="shared" ca="1" si="44"/>
        <v/>
      </c>
      <c r="U272" s="48" t="str">
        <f>+IF(M272="","",IFERROR(+VLOOKUP(C272,materiales!$B$2:$E$1000,4,0),"DSZA"))</f>
        <v/>
      </c>
      <c r="V272" s="48" t="str">
        <f t="shared" si="45"/>
        <v/>
      </c>
      <c r="W272" s="48" t="str">
        <f t="shared" si="46"/>
        <v/>
      </c>
      <c r="X272" s="48" t="str">
        <f t="shared" si="47"/>
        <v/>
      </c>
      <c r="Y272" s="49" t="str">
        <f t="shared" si="49"/>
        <v/>
      </c>
      <c r="Z272" s="49" t="str">
        <f>IF(M272="no_cargado",VLOOKUP(B272,NAfiliado_NFarmacia!A:H,8,0),"")</f>
        <v/>
      </c>
      <c r="AA272" s="50"/>
    </row>
    <row r="273" spans="1:27" x14ac:dyDescent="0.55000000000000004">
      <c r="A273" s="34"/>
      <c r="G273" s="47" t="str">
        <f>+IF($B273="","",+IFERROR(+VLOOKUP(B273,padron!$A$2:$E$2,2,0),+IFERROR(VLOOKUP(B273,NAfiliado_NFarmacia!$A:$J,10,0),"Ingresar Nuevo Afiliado")))</f>
        <v/>
      </c>
      <c r="H273" s="48" t="str">
        <f>+IF(B273="","",+IFERROR(+VLOOKUP($C273,materiales!$B$2:$D$101,2,0),"9999"))</f>
        <v/>
      </c>
      <c r="I273" s="49" t="str">
        <f>+IF($B273="","",+IF(OR($F273="Si",$F273=""),IF(ISERROR(VLOOKUP($B273,padron!#REF!,9,0)),+IF(ISERROR(VLOOKUP($B273,NAfiliado_NFarmacia!$A$2:$J$497,5,0)),"Ingresa Farmacia",VLOOKUP($B273,NAfiliado_NFarmacia!$A$2:$J$497,5,0)),VLOOKUP($B273,padron!#REF!,9,0)),+IF(ISERROR(VLOOKUP($B273,NAfiliado_NFarmacia!$A$2:$J$497,5,0)),"Ingresa Farmacia",VLOOKUP($B273,NAfiliado_NFarmacia!$A$2:$J$497,5,0))))</f>
        <v/>
      </c>
      <c r="J273" s="49" t="str">
        <f>+IF($B273="","",+IF(OR($F273="Si",$F273=""),IF(ISERROR(VLOOKUP($B273,padron!#REF!,10,0)),+IF(ISERROR(VLOOKUP($B273,NAfiliado_NFarmacia!$A$2:$J$497,5,0)),"Ingresa Direccion de Farmacia",VLOOKUP($B273,NAfiliado_NFarmacia!$A$2:$J$497,6,0)),VLOOKUP($B273,padron!#REF!,10,0)),+IF(ISERROR(VLOOKUP($B273,NAfiliado_NFarmacia!$A$2:$J$497,6,0)),"Ingresa Direccion de Farmacia",VLOOKUP($B273,NAfiliado_NFarmacia!$A$2:$J$497,6,0))))</f>
        <v/>
      </c>
      <c r="K273" s="49" t="str">
        <f>+IF($B273="","",+IF(OR($F273="Si",$F273=""),IF(ISERROR(VLOOKUP($B273,padron!#REF!,10,0)),+IF(ISERROR(VLOOKUP($B273,NAfiliado_NFarmacia!$A$2:$J$497,5,0)),"Ingresa Localidad de Farmacia",VLOOKUP($B273,NAfiliado_NFarmacia!$A$2:$J$497,7,0)),VLOOKUP($B273,padron!#REF!,11,0)),+IF(ISERROR(VLOOKUP($B273,NAfiliado_NFarmacia!$A$2:$J$497,7,0)),"Ingresa Localidad de Farmacia",VLOOKUP($B273,NAfiliado_NFarmacia!$A$2:$J$497,7,0))))</f>
        <v/>
      </c>
      <c r="L273" s="48" t="str">
        <f>+IF(B273="","",IF(F273="No","84005541",+IFERROR(+VLOOKUP(inicio!B273,padron!$A$2:$H$2,8,0),"84005541")))</f>
        <v/>
      </c>
      <c r="M273" s="48" t="str">
        <f>+IF(B273="","",+IFERROR(+VLOOKUP(B273,padron!A:C,3,0),"no_cargado"))</f>
        <v/>
      </c>
      <c r="N273" s="48" t="str">
        <f>+IF(C273="","",+IFERROR(+VLOOKUP($C273,materiales!$A$2:$D$5000,4,0),"9999"))</f>
        <v/>
      </c>
      <c r="O273" s="48" t="str">
        <f t="shared" si="40"/>
        <v/>
      </c>
      <c r="P273" s="48" t="str">
        <f t="shared" si="41"/>
        <v/>
      </c>
      <c r="Q273" s="48" t="str">
        <f t="shared" si="42"/>
        <v/>
      </c>
      <c r="R273" s="48" t="str">
        <f t="shared" si="43"/>
        <v/>
      </c>
      <c r="S273" s="48" t="str">
        <f t="shared" si="48"/>
        <v/>
      </c>
      <c r="T273" s="48" t="str">
        <f t="shared" ca="1" si="44"/>
        <v/>
      </c>
      <c r="U273" s="48" t="str">
        <f>+IF(M273="","",IFERROR(+VLOOKUP(C273,materiales!$B$2:$E$1000,4,0),"DSZA"))</f>
        <v/>
      </c>
      <c r="V273" s="48" t="str">
        <f t="shared" si="45"/>
        <v/>
      </c>
      <c r="W273" s="48" t="str">
        <f t="shared" si="46"/>
        <v/>
      </c>
      <c r="X273" s="48" t="str">
        <f t="shared" si="47"/>
        <v/>
      </c>
      <c r="Y273" s="49" t="str">
        <f t="shared" si="49"/>
        <v/>
      </c>
      <c r="Z273" s="49" t="str">
        <f>IF(M273="no_cargado",VLOOKUP(B273,NAfiliado_NFarmacia!A:H,8,0),"")</f>
        <v/>
      </c>
      <c r="AA273" s="50"/>
    </row>
    <row r="274" spans="1:27" x14ac:dyDescent="0.55000000000000004">
      <c r="A274" s="34"/>
      <c r="G274" s="47" t="str">
        <f>+IF($B274="","",+IFERROR(+VLOOKUP(B274,padron!$A$2:$E$2,2,0),+IFERROR(VLOOKUP(B274,NAfiliado_NFarmacia!$A:$J,10,0),"Ingresar Nuevo Afiliado")))</f>
        <v/>
      </c>
      <c r="H274" s="48" t="str">
        <f>+IF(B274="","",+IFERROR(+VLOOKUP($C274,materiales!$B$2:$D$101,2,0),"9999"))</f>
        <v/>
      </c>
      <c r="I274" s="49" t="str">
        <f>+IF($B274="","",+IF(OR($F274="Si",$F274=""),IF(ISERROR(VLOOKUP($B274,padron!#REF!,9,0)),+IF(ISERROR(VLOOKUP($B274,NAfiliado_NFarmacia!$A$2:$J$497,5,0)),"Ingresa Farmacia",VLOOKUP($B274,NAfiliado_NFarmacia!$A$2:$J$497,5,0)),VLOOKUP($B274,padron!#REF!,9,0)),+IF(ISERROR(VLOOKUP($B274,NAfiliado_NFarmacia!$A$2:$J$497,5,0)),"Ingresa Farmacia",VLOOKUP($B274,NAfiliado_NFarmacia!$A$2:$J$497,5,0))))</f>
        <v/>
      </c>
      <c r="J274" s="49" t="str">
        <f>+IF($B274="","",+IF(OR($F274="Si",$F274=""),IF(ISERROR(VLOOKUP($B274,padron!#REF!,10,0)),+IF(ISERROR(VLOOKUP($B274,NAfiliado_NFarmacia!$A$2:$J$497,5,0)),"Ingresa Direccion de Farmacia",VLOOKUP($B274,NAfiliado_NFarmacia!$A$2:$J$497,6,0)),VLOOKUP($B274,padron!#REF!,10,0)),+IF(ISERROR(VLOOKUP($B274,NAfiliado_NFarmacia!$A$2:$J$497,6,0)),"Ingresa Direccion de Farmacia",VLOOKUP($B274,NAfiliado_NFarmacia!$A$2:$J$497,6,0))))</f>
        <v/>
      </c>
      <c r="K274" s="49" t="str">
        <f>+IF($B274="","",+IF(OR($F274="Si",$F274=""),IF(ISERROR(VLOOKUP($B274,padron!#REF!,10,0)),+IF(ISERROR(VLOOKUP($B274,NAfiliado_NFarmacia!$A$2:$J$497,5,0)),"Ingresa Localidad de Farmacia",VLOOKUP($B274,NAfiliado_NFarmacia!$A$2:$J$497,7,0)),VLOOKUP($B274,padron!#REF!,11,0)),+IF(ISERROR(VLOOKUP($B274,NAfiliado_NFarmacia!$A$2:$J$497,7,0)),"Ingresa Localidad de Farmacia",VLOOKUP($B274,NAfiliado_NFarmacia!$A$2:$J$497,7,0))))</f>
        <v/>
      </c>
      <c r="L274" s="48" t="str">
        <f>+IF(B274="","",IF(F274="No","84005541",+IFERROR(+VLOOKUP(inicio!B274,padron!$A$2:$H$2,8,0),"84005541")))</f>
        <v/>
      </c>
      <c r="M274" s="48" t="str">
        <f>+IF(B274="","",+IFERROR(+VLOOKUP(B274,padron!A:C,3,0),"no_cargado"))</f>
        <v/>
      </c>
      <c r="N274" s="48" t="str">
        <f>+IF(C274="","",+IFERROR(+VLOOKUP($C274,materiales!$A$2:$D$5000,4,0),"9999"))</f>
        <v/>
      </c>
      <c r="O274" s="48" t="str">
        <f t="shared" si="40"/>
        <v/>
      </c>
      <c r="P274" s="48" t="str">
        <f t="shared" si="41"/>
        <v/>
      </c>
      <c r="Q274" s="48" t="str">
        <f t="shared" si="42"/>
        <v/>
      </c>
      <c r="R274" s="48" t="str">
        <f t="shared" si="43"/>
        <v/>
      </c>
      <c r="S274" s="48" t="str">
        <f t="shared" si="48"/>
        <v/>
      </c>
      <c r="T274" s="48" t="str">
        <f t="shared" ca="1" si="44"/>
        <v/>
      </c>
      <c r="U274" s="48" t="str">
        <f>+IF(M274="","",IFERROR(+VLOOKUP(C274,materiales!$B$2:$E$1000,4,0),"DSZA"))</f>
        <v/>
      </c>
      <c r="V274" s="48" t="str">
        <f t="shared" si="45"/>
        <v/>
      </c>
      <c r="W274" s="48" t="str">
        <f t="shared" si="46"/>
        <v/>
      </c>
      <c r="X274" s="48" t="str">
        <f t="shared" si="47"/>
        <v/>
      </c>
      <c r="Y274" s="49" t="str">
        <f t="shared" si="49"/>
        <v/>
      </c>
      <c r="Z274" s="49" t="str">
        <f>IF(M274="no_cargado",VLOOKUP(B274,NAfiliado_NFarmacia!A:H,8,0),"")</f>
        <v/>
      </c>
      <c r="AA274" s="50"/>
    </row>
    <row r="275" spans="1:27" x14ac:dyDescent="0.55000000000000004">
      <c r="A275" s="34"/>
      <c r="G275" s="47" t="str">
        <f>+IF($B275="","",+IFERROR(+VLOOKUP(B275,padron!$A$2:$E$2,2,0),+IFERROR(VLOOKUP(B275,NAfiliado_NFarmacia!$A:$J,10,0),"Ingresar Nuevo Afiliado")))</f>
        <v/>
      </c>
      <c r="H275" s="48" t="str">
        <f>+IF(B275="","",+IFERROR(+VLOOKUP($C275,materiales!$B$2:$D$101,2,0),"9999"))</f>
        <v/>
      </c>
      <c r="I275" s="49" t="str">
        <f>+IF($B275="","",+IF(OR($F275="Si",$F275=""),IF(ISERROR(VLOOKUP($B275,padron!#REF!,9,0)),+IF(ISERROR(VLOOKUP($B275,NAfiliado_NFarmacia!$A$2:$J$497,5,0)),"Ingresa Farmacia",VLOOKUP($B275,NAfiliado_NFarmacia!$A$2:$J$497,5,0)),VLOOKUP($B275,padron!#REF!,9,0)),+IF(ISERROR(VLOOKUP($B275,NAfiliado_NFarmacia!$A$2:$J$497,5,0)),"Ingresa Farmacia",VLOOKUP($B275,NAfiliado_NFarmacia!$A$2:$J$497,5,0))))</f>
        <v/>
      </c>
      <c r="J275" s="49" t="str">
        <f>+IF($B275="","",+IF(OR($F275="Si",$F275=""),IF(ISERROR(VLOOKUP($B275,padron!#REF!,10,0)),+IF(ISERROR(VLOOKUP($B275,NAfiliado_NFarmacia!$A$2:$J$497,5,0)),"Ingresa Direccion de Farmacia",VLOOKUP($B275,NAfiliado_NFarmacia!$A$2:$J$497,6,0)),VLOOKUP($B275,padron!#REF!,10,0)),+IF(ISERROR(VLOOKUP($B275,NAfiliado_NFarmacia!$A$2:$J$497,6,0)),"Ingresa Direccion de Farmacia",VLOOKUP($B275,NAfiliado_NFarmacia!$A$2:$J$497,6,0))))</f>
        <v/>
      </c>
      <c r="K275" s="49" t="str">
        <f>+IF($B275="","",+IF(OR($F275="Si",$F275=""),IF(ISERROR(VLOOKUP($B275,padron!#REF!,10,0)),+IF(ISERROR(VLOOKUP($B275,NAfiliado_NFarmacia!$A$2:$J$497,5,0)),"Ingresa Localidad de Farmacia",VLOOKUP($B275,NAfiliado_NFarmacia!$A$2:$J$497,7,0)),VLOOKUP($B275,padron!#REF!,11,0)),+IF(ISERROR(VLOOKUP($B275,NAfiliado_NFarmacia!$A$2:$J$497,7,0)),"Ingresa Localidad de Farmacia",VLOOKUP($B275,NAfiliado_NFarmacia!$A$2:$J$497,7,0))))</f>
        <v/>
      </c>
      <c r="L275" s="48" t="str">
        <f>+IF(B275="","",IF(F275="No","84005541",+IFERROR(+VLOOKUP(inicio!B275,padron!$A$2:$H$2,8,0),"84005541")))</f>
        <v/>
      </c>
      <c r="M275" s="48" t="str">
        <f>+IF(B275="","",+IFERROR(+VLOOKUP(B275,padron!A:C,3,0),"no_cargado"))</f>
        <v/>
      </c>
      <c r="N275" s="48" t="str">
        <f>+IF(C275="","",+IFERROR(+VLOOKUP($C275,materiales!$A$2:$D$5000,4,0),"9999"))</f>
        <v/>
      </c>
      <c r="O275" s="48" t="str">
        <f t="shared" si="40"/>
        <v/>
      </c>
      <c r="P275" s="48" t="str">
        <f t="shared" si="41"/>
        <v/>
      </c>
      <c r="Q275" s="48" t="str">
        <f t="shared" si="42"/>
        <v/>
      </c>
      <c r="R275" s="48" t="str">
        <f t="shared" si="43"/>
        <v/>
      </c>
      <c r="S275" s="48" t="str">
        <f t="shared" si="48"/>
        <v/>
      </c>
      <c r="T275" s="48" t="str">
        <f t="shared" ca="1" si="44"/>
        <v/>
      </c>
      <c r="U275" s="48" t="str">
        <f>+IF(M275="","",IFERROR(+VLOOKUP(C275,materiales!$B$2:$E$1000,4,0),"DSZA"))</f>
        <v/>
      </c>
      <c r="V275" s="48" t="str">
        <f t="shared" si="45"/>
        <v/>
      </c>
      <c r="W275" s="48" t="str">
        <f t="shared" si="46"/>
        <v/>
      </c>
      <c r="X275" s="48" t="str">
        <f t="shared" si="47"/>
        <v/>
      </c>
      <c r="Y275" s="49" t="str">
        <f t="shared" si="49"/>
        <v/>
      </c>
      <c r="Z275" s="49" t="str">
        <f>IF(M275="no_cargado",VLOOKUP(B275,NAfiliado_NFarmacia!A:H,8,0),"")</f>
        <v/>
      </c>
      <c r="AA275" s="50"/>
    </row>
    <row r="276" spans="1:27" x14ac:dyDescent="0.55000000000000004">
      <c r="A276" s="34"/>
      <c r="G276" s="47" t="str">
        <f>+IF($B276="","",+IFERROR(+VLOOKUP(B276,padron!$A$2:$E$2,2,0),+IFERROR(VLOOKUP(B276,NAfiliado_NFarmacia!$A:$J,10,0),"Ingresar Nuevo Afiliado")))</f>
        <v/>
      </c>
      <c r="H276" s="48" t="str">
        <f>+IF(B276="","",+IFERROR(+VLOOKUP($C276,materiales!$B$2:$D$101,2,0),"9999"))</f>
        <v/>
      </c>
      <c r="I276" s="49" t="str">
        <f>+IF($B276="","",+IF(OR($F276="Si",$F276=""),IF(ISERROR(VLOOKUP($B276,padron!#REF!,9,0)),+IF(ISERROR(VLOOKUP($B276,NAfiliado_NFarmacia!$A$2:$J$497,5,0)),"Ingresa Farmacia",VLOOKUP($B276,NAfiliado_NFarmacia!$A$2:$J$497,5,0)),VLOOKUP($B276,padron!#REF!,9,0)),+IF(ISERROR(VLOOKUP($B276,NAfiliado_NFarmacia!$A$2:$J$497,5,0)),"Ingresa Farmacia",VLOOKUP($B276,NAfiliado_NFarmacia!$A$2:$J$497,5,0))))</f>
        <v/>
      </c>
      <c r="J276" s="49" t="str">
        <f>+IF($B276="","",+IF(OR($F276="Si",$F276=""),IF(ISERROR(VLOOKUP($B276,padron!#REF!,10,0)),+IF(ISERROR(VLOOKUP($B276,NAfiliado_NFarmacia!$A$2:$J$497,5,0)),"Ingresa Direccion de Farmacia",VLOOKUP($B276,NAfiliado_NFarmacia!$A$2:$J$497,6,0)),VLOOKUP($B276,padron!#REF!,10,0)),+IF(ISERROR(VLOOKUP($B276,NAfiliado_NFarmacia!$A$2:$J$497,6,0)),"Ingresa Direccion de Farmacia",VLOOKUP($B276,NAfiliado_NFarmacia!$A$2:$J$497,6,0))))</f>
        <v/>
      </c>
      <c r="K276" s="49" t="str">
        <f>+IF($B276="","",+IF(OR($F276="Si",$F276=""),IF(ISERROR(VLOOKUP($B276,padron!#REF!,10,0)),+IF(ISERROR(VLOOKUP($B276,NAfiliado_NFarmacia!$A$2:$J$497,5,0)),"Ingresa Localidad de Farmacia",VLOOKUP($B276,NAfiliado_NFarmacia!$A$2:$J$497,7,0)),VLOOKUP($B276,padron!#REF!,11,0)),+IF(ISERROR(VLOOKUP($B276,NAfiliado_NFarmacia!$A$2:$J$497,7,0)),"Ingresa Localidad de Farmacia",VLOOKUP($B276,NAfiliado_NFarmacia!$A$2:$J$497,7,0))))</f>
        <v/>
      </c>
      <c r="L276" s="48" t="str">
        <f>+IF(B276="","",IF(F276="No","84005541",+IFERROR(+VLOOKUP(inicio!B276,padron!$A$2:$H$2,8,0),"84005541")))</f>
        <v/>
      </c>
      <c r="M276" s="48" t="str">
        <f>+IF(B276="","",+IFERROR(+VLOOKUP(B276,padron!A:C,3,0),"no_cargado"))</f>
        <v/>
      </c>
      <c r="N276" s="48" t="str">
        <f>+IF(C276="","",+IFERROR(+VLOOKUP($C276,materiales!$A$2:$D$5000,4,0),"9999"))</f>
        <v/>
      </c>
      <c r="O276" s="48" t="str">
        <f t="shared" si="40"/>
        <v/>
      </c>
      <c r="P276" s="48" t="str">
        <f t="shared" si="41"/>
        <v/>
      </c>
      <c r="Q276" s="48" t="str">
        <f t="shared" si="42"/>
        <v/>
      </c>
      <c r="R276" s="48" t="str">
        <f t="shared" si="43"/>
        <v/>
      </c>
      <c r="S276" s="48" t="str">
        <f t="shared" si="48"/>
        <v/>
      </c>
      <c r="T276" s="48" t="str">
        <f t="shared" ca="1" si="44"/>
        <v/>
      </c>
      <c r="U276" s="48" t="str">
        <f>+IF(M276="","",IFERROR(+VLOOKUP(C276,materiales!$B$2:$E$1000,4,0),"DSZA"))</f>
        <v/>
      </c>
      <c r="V276" s="48" t="str">
        <f t="shared" si="45"/>
        <v/>
      </c>
      <c r="W276" s="48" t="str">
        <f t="shared" si="46"/>
        <v/>
      </c>
      <c r="X276" s="48" t="str">
        <f t="shared" si="47"/>
        <v/>
      </c>
      <c r="Y276" s="49" t="str">
        <f t="shared" si="49"/>
        <v/>
      </c>
      <c r="Z276" s="49" t="str">
        <f>IF(M276="no_cargado",VLOOKUP(B276,NAfiliado_NFarmacia!A:H,8,0),"")</f>
        <v/>
      </c>
      <c r="AA276" s="50"/>
    </row>
    <row r="277" spans="1:27" x14ac:dyDescent="0.55000000000000004">
      <c r="A277" s="34"/>
      <c r="G277" s="47" t="str">
        <f>+IF($B277="","",+IFERROR(+VLOOKUP(B277,padron!$A$2:$E$2,2,0),+IFERROR(VLOOKUP(B277,NAfiliado_NFarmacia!$A:$J,10,0),"Ingresar Nuevo Afiliado")))</f>
        <v/>
      </c>
      <c r="H277" s="48" t="str">
        <f>+IF(B277="","",+IFERROR(+VLOOKUP($C277,materiales!$B$2:$D$101,2,0),"9999"))</f>
        <v/>
      </c>
      <c r="I277" s="49" t="str">
        <f>+IF($B277="","",+IF(OR($F277="Si",$F277=""),IF(ISERROR(VLOOKUP($B277,padron!#REF!,9,0)),+IF(ISERROR(VLOOKUP($B277,NAfiliado_NFarmacia!$A$2:$J$497,5,0)),"Ingresa Farmacia",VLOOKUP($B277,NAfiliado_NFarmacia!$A$2:$J$497,5,0)),VLOOKUP($B277,padron!#REF!,9,0)),+IF(ISERROR(VLOOKUP($B277,NAfiliado_NFarmacia!$A$2:$J$497,5,0)),"Ingresa Farmacia",VLOOKUP($B277,NAfiliado_NFarmacia!$A$2:$J$497,5,0))))</f>
        <v/>
      </c>
      <c r="J277" s="49" t="str">
        <f>+IF($B277="","",+IF(OR($F277="Si",$F277=""),IF(ISERROR(VLOOKUP($B277,padron!#REF!,10,0)),+IF(ISERROR(VLOOKUP($B277,NAfiliado_NFarmacia!$A$2:$J$497,5,0)),"Ingresa Direccion de Farmacia",VLOOKUP($B277,NAfiliado_NFarmacia!$A$2:$J$497,6,0)),VLOOKUP($B277,padron!#REF!,10,0)),+IF(ISERROR(VLOOKUP($B277,NAfiliado_NFarmacia!$A$2:$J$497,6,0)),"Ingresa Direccion de Farmacia",VLOOKUP($B277,NAfiliado_NFarmacia!$A$2:$J$497,6,0))))</f>
        <v/>
      </c>
      <c r="K277" s="49" t="str">
        <f>+IF($B277="","",+IF(OR($F277="Si",$F277=""),IF(ISERROR(VLOOKUP($B277,padron!#REF!,10,0)),+IF(ISERROR(VLOOKUP($B277,NAfiliado_NFarmacia!$A$2:$J$497,5,0)),"Ingresa Localidad de Farmacia",VLOOKUP($B277,NAfiliado_NFarmacia!$A$2:$J$497,7,0)),VLOOKUP($B277,padron!#REF!,11,0)),+IF(ISERROR(VLOOKUP($B277,NAfiliado_NFarmacia!$A$2:$J$497,7,0)),"Ingresa Localidad de Farmacia",VLOOKUP($B277,NAfiliado_NFarmacia!$A$2:$J$497,7,0))))</f>
        <v/>
      </c>
      <c r="L277" s="48" t="str">
        <f>+IF(B277="","",IF(F277="No","84005541",+IFERROR(+VLOOKUP(inicio!B277,padron!$A$2:$H$2,8,0),"84005541")))</f>
        <v/>
      </c>
      <c r="M277" s="48" t="str">
        <f>+IF(B277="","",+IFERROR(+VLOOKUP(B277,padron!A:C,3,0),"no_cargado"))</f>
        <v/>
      </c>
      <c r="N277" s="48" t="str">
        <f>+IF(C277="","",+IFERROR(+VLOOKUP($C277,materiales!$A$2:$D$5000,4,0),"9999"))</f>
        <v/>
      </c>
      <c r="O277" s="48" t="str">
        <f t="shared" si="40"/>
        <v/>
      </c>
      <c r="P277" s="48" t="str">
        <f t="shared" si="41"/>
        <v/>
      </c>
      <c r="Q277" s="48" t="str">
        <f t="shared" si="42"/>
        <v/>
      </c>
      <c r="R277" s="48" t="str">
        <f t="shared" si="43"/>
        <v/>
      </c>
      <c r="S277" s="48" t="str">
        <f t="shared" si="48"/>
        <v/>
      </c>
      <c r="T277" s="48" t="str">
        <f t="shared" ca="1" si="44"/>
        <v/>
      </c>
      <c r="U277" s="48" t="str">
        <f>+IF(M277="","",IFERROR(+VLOOKUP(C277,materiales!$B$2:$E$1000,4,0),"DSZA"))</f>
        <v/>
      </c>
      <c r="V277" s="48" t="str">
        <f t="shared" si="45"/>
        <v/>
      </c>
      <c r="W277" s="48" t="str">
        <f t="shared" si="46"/>
        <v/>
      </c>
      <c r="X277" s="48" t="str">
        <f t="shared" si="47"/>
        <v/>
      </c>
      <c r="Y277" s="49" t="str">
        <f t="shared" si="49"/>
        <v/>
      </c>
      <c r="Z277" s="49" t="str">
        <f>IF(M277="no_cargado",VLOOKUP(B277,NAfiliado_NFarmacia!A:H,8,0),"")</f>
        <v/>
      </c>
      <c r="AA277" s="50"/>
    </row>
    <row r="278" spans="1:27" x14ac:dyDescent="0.55000000000000004">
      <c r="A278" s="34"/>
      <c r="G278" s="47" t="str">
        <f>+IF($B278="","",+IFERROR(+VLOOKUP(B278,padron!$A$2:$E$2,2,0),+IFERROR(VLOOKUP(B278,NAfiliado_NFarmacia!$A:$J,10,0),"Ingresar Nuevo Afiliado")))</f>
        <v/>
      </c>
      <c r="H278" s="48" t="str">
        <f>+IF(B278="","",+IFERROR(+VLOOKUP($C278,materiales!$B$2:$D$101,2,0),"9999"))</f>
        <v/>
      </c>
      <c r="I278" s="49" t="str">
        <f>+IF($B278="","",+IF(OR($F278="Si",$F278=""),IF(ISERROR(VLOOKUP($B278,padron!#REF!,9,0)),+IF(ISERROR(VLOOKUP($B278,NAfiliado_NFarmacia!$A$2:$J$497,5,0)),"Ingresa Farmacia",VLOOKUP($B278,NAfiliado_NFarmacia!$A$2:$J$497,5,0)),VLOOKUP($B278,padron!#REF!,9,0)),+IF(ISERROR(VLOOKUP($B278,NAfiliado_NFarmacia!$A$2:$J$497,5,0)),"Ingresa Farmacia",VLOOKUP($B278,NAfiliado_NFarmacia!$A$2:$J$497,5,0))))</f>
        <v/>
      </c>
      <c r="J278" s="49" t="str">
        <f>+IF($B278="","",+IF(OR($F278="Si",$F278=""),IF(ISERROR(VLOOKUP($B278,padron!#REF!,10,0)),+IF(ISERROR(VLOOKUP($B278,NAfiliado_NFarmacia!$A$2:$J$497,5,0)),"Ingresa Direccion de Farmacia",VLOOKUP($B278,NAfiliado_NFarmacia!$A$2:$J$497,6,0)),VLOOKUP($B278,padron!#REF!,10,0)),+IF(ISERROR(VLOOKUP($B278,NAfiliado_NFarmacia!$A$2:$J$497,6,0)),"Ingresa Direccion de Farmacia",VLOOKUP($B278,NAfiliado_NFarmacia!$A$2:$J$497,6,0))))</f>
        <v/>
      </c>
      <c r="K278" s="49" t="str">
        <f>+IF($B278="","",+IF(OR($F278="Si",$F278=""),IF(ISERROR(VLOOKUP($B278,padron!#REF!,10,0)),+IF(ISERROR(VLOOKUP($B278,NAfiliado_NFarmacia!$A$2:$J$497,5,0)),"Ingresa Localidad de Farmacia",VLOOKUP($B278,NAfiliado_NFarmacia!$A$2:$J$497,7,0)),VLOOKUP($B278,padron!#REF!,11,0)),+IF(ISERROR(VLOOKUP($B278,NAfiliado_NFarmacia!$A$2:$J$497,7,0)),"Ingresa Localidad de Farmacia",VLOOKUP($B278,NAfiliado_NFarmacia!$A$2:$J$497,7,0))))</f>
        <v/>
      </c>
      <c r="L278" s="48" t="str">
        <f>+IF(B278="","",IF(F278="No","84005541",+IFERROR(+VLOOKUP(inicio!B278,padron!$A$2:$H$2,8,0),"84005541")))</f>
        <v/>
      </c>
      <c r="M278" s="48" t="str">
        <f>+IF(B278="","",+IFERROR(+VLOOKUP(B278,padron!A:C,3,0),"no_cargado"))</f>
        <v/>
      </c>
      <c r="N278" s="48" t="str">
        <f>+IF(C278="","",+IFERROR(+VLOOKUP($C278,materiales!$A$2:$D$5000,4,0),"9999"))</f>
        <v/>
      </c>
      <c r="O278" s="48" t="str">
        <f t="shared" si="40"/>
        <v/>
      </c>
      <c r="P278" s="48" t="str">
        <f t="shared" si="41"/>
        <v/>
      </c>
      <c r="Q278" s="48" t="str">
        <f t="shared" si="42"/>
        <v/>
      </c>
      <c r="R278" s="48" t="str">
        <f t="shared" si="43"/>
        <v/>
      </c>
      <c r="S278" s="48" t="str">
        <f t="shared" si="48"/>
        <v/>
      </c>
      <c r="T278" s="48" t="str">
        <f t="shared" ca="1" si="44"/>
        <v/>
      </c>
      <c r="U278" s="48" t="str">
        <f>+IF(M278="","",IFERROR(+VLOOKUP(C278,materiales!$B$2:$E$1000,4,0),"DSZA"))</f>
        <v/>
      </c>
      <c r="V278" s="48" t="str">
        <f t="shared" si="45"/>
        <v/>
      </c>
      <c r="W278" s="48" t="str">
        <f t="shared" si="46"/>
        <v/>
      </c>
      <c r="X278" s="48" t="str">
        <f t="shared" si="47"/>
        <v/>
      </c>
      <c r="Y278" s="49" t="str">
        <f t="shared" si="49"/>
        <v/>
      </c>
      <c r="Z278" s="49" t="str">
        <f>IF(M278="no_cargado",VLOOKUP(B278,NAfiliado_NFarmacia!A:H,8,0),"")</f>
        <v/>
      </c>
      <c r="AA278" s="50"/>
    </row>
    <row r="279" spans="1:27" x14ac:dyDescent="0.55000000000000004">
      <c r="A279" s="34"/>
      <c r="G279" s="47" t="str">
        <f>+IF($B279="","",+IFERROR(+VLOOKUP(B279,padron!$A$2:$E$2,2,0),+IFERROR(VLOOKUP(B279,NAfiliado_NFarmacia!$A:$J,10,0),"Ingresar Nuevo Afiliado")))</f>
        <v/>
      </c>
      <c r="H279" s="48" t="str">
        <f>+IF(B279="","",+IFERROR(+VLOOKUP($C279,materiales!$B$2:$D$101,2,0),"9999"))</f>
        <v/>
      </c>
      <c r="I279" s="49" t="str">
        <f>+IF($B279="","",+IF(OR($F279="Si",$F279=""),IF(ISERROR(VLOOKUP($B279,padron!#REF!,9,0)),+IF(ISERROR(VLOOKUP($B279,NAfiliado_NFarmacia!$A$2:$J$497,5,0)),"Ingresa Farmacia",VLOOKUP($B279,NAfiliado_NFarmacia!$A$2:$J$497,5,0)),VLOOKUP($B279,padron!#REF!,9,0)),+IF(ISERROR(VLOOKUP($B279,NAfiliado_NFarmacia!$A$2:$J$497,5,0)),"Ingresa Farmacia",VLOOKUP($B279,NAfiliado_NFarmacia!$A$2:$J$497,5,0))))</f>
        <v/>
      </c>
      <c r="J279" s="49" t="str">
        <f>+IF($B279="","",+IF(OR($F279="Si",$F279=""),IF(ISERROR(VLOOKUP($B279,padron!#REF!,10,0)),+IF(ISERROR(VLOOKUP($B279,NAfiliado_NFarmacia!$A$2:$J$497,5,0)),"Ingresa Direccion de Farmacia",VLOOKUP($B279,NAfiliado_NFarmacia!$A$2:$J$497,6,0)),VLOOKUP($B279,padron!#REF!,10,0)),+IF(ISERROR(VLOOKUP($B279,NAfiliado_NFarmacia!$A$2:$J$497,6,0)),"Ingresa Direccion de Farmacia",VLOOKUP($B279,NAfiliado_NFarmacia!$A$2:$J$497,6,0))))</f>
        <v/>
      </c>
      <c r="K279" s="49" t="str">
        <f>+IF($B279="","",+IF(OR($F279="Si",$F279=""),IF(ISERROR(VLOOKUP($B279,padron!#REF!,10,0)),+IF(ISERROR(VLOOKUP($B279,NAfiliado_NFarmacia!$A$2:$J$497,5,0)),"Ingresa Localidad de Farmacia",VLOOKUP($B279,NAfiliado_NFarmacia!$A$2:$J$497,7,0)),VLOOKUP($B279,padron!#REF!,11,0)),+IF(ISERROR(VLOOKUP($B279,NAfiliado_NFarmacia!$A$2:$J$497,7,0)),"Ingresa Localidad de Farmacia",VLOOKUP($B279,NAfiliado_NFarmacia!$A$2:$J$497,7,0))))</f>
        <v/>
      </c>
      <c r="L279" s="48" t="str">
        <f>+IF(B279="","",IF(F279="No","84005541",+IFERROR(+VLOOKUP(inicio!B279,padron!$A$2:$H$2,8,0),"84005541")))</f>
        <v/>
      </c>
      <c r="M279" s="48" t="str">
        <f>+IF(B279="","",+IFERROR(+VLOOKUP(B279,padron!A:C,3,0),"no_cargado"))</f>
        <v/>
      </c>
      <c r="N279" s="48" t="str">
        <f>+IF(C279="","",+IFERROR(+VLOOKUP($C279,materiales!$A$2:$D$5000,4,0),"9999"))</f>
        <v/>
      </c>
      <c r="O279" s="48" t="str">
        <f t="shared" si="40"/>
        <v/>
      </c>
      <c r="P279" s="48" t="str">
        <f t="shared" si="41"/>
        <v/>
      </c>
      <c r="Q279" s="48" t="str">
        <f t="shared" si="42"/>
        <v/>
      </c>
      <c r="R279" s="48" t="str">
        <f t="shared" si="43"/>
        <v/>
      </c>
      <c r="S279" s="48" t="str">
        <f t="shared" si="48"/>
        <v/>
      </c>
      <c r="T279" s="48" t="str">
        <f t="shared" ca="1" si="44"/>
        <v/>
      </c>
      <c r="U279" s="48" t="str">
        <f>+IF(M279="","",IFERROR(+VLOOKUP(C279,materiales!$B$2:$E$1000,4,0),"DSZA"))</f>
        <v/>
      </c>
      <c r="V279" s="48" t="str">
        <f t="shared" si="45"/>
        <v/>
      </c>
      <c r="W279" s="48" t="str">
        <f t="shared" si="46"/>
        <v/>
      </c>
      <c r="X279" s="48" t="str">
        <f t="shared" si="47"/>
        <v/>
      </c>
      <c r="Y279" s="49" t="str">
        <f t="shared" si="49"/>
        <v/>
      </c>
      <c r="Z279" s="49" t="str">
        <f>IF(M279="no_cargado",VLOOKUP(B279,NAfiliado_NFarmacia!A:H,8,0),"")</f>
        <v/>
      </c>
      <c r="AA279" s="50"/>
    </row>
    <row r="280" spans="1:27" x14ac:dyDescent="0.55000000000000004">
      <c r="A280" s="34"/>
      <c r="G280" s="47" t="str">
        <f>+IF($B280="","",+IFERROR(+VLOOKUP(B280,padron!$A$2:$E$2,2,0),+IFERROR(VLOOKUP(B280,NAfiliado_NFarmacia!$A:$J,10,0),"Ingresar Nuevo Afiliado")))</f>
        <v/>
      </c>
      <c r="H280" s="48" t="str">
        <f>+IF(B280="","",+IFERROR(+VLOOKUP($C280,materiales!$B$2:$D$101,2,0),"9999"))</f>
        <v/>
      </c>
      <c r="I280" s="49" t="str">
        <f>+IF($B280="","",+IF(OR($F280="Si",$F280=""),IF(ISERROR(VLOOKUP($B280,padron!#REF!,9,0)),+IF(ISERROR(VLOOKUP($B280,NAfiliado_NFarmacia!$A$2:$J$497,5,0)),"Ingresa Farmacia",VLOOKUP($B280,NAfiliado_NFarmacia!$A$2:$J$497,5,0)),VLOOKUP($B280,padron!#REF!,9,0)),+IF(ISERROR(VLOOKUP($B280,NAfiliado_NFarmacia!$A$2:$J$497,5,0)),"Ingresa Farmacia",VLOOKUP($B280,NAfiliado_NFarmacia!$A$2:$J$497,5,0))))</f>
        <v/>
      </c>
      <c r="J280" s="49" t="str">
        <f>+IF($B280="","",+IF(OR($F280="Si",$F280=""),IF(ISERROR(VLOOKUP($B280,padron!#REF!,10,0)),+IF(ISERROR(VLOOKUP($B280,NAfiliado_NFarmacia!$A$2:$J$497,5,0)),"Ingresa Direccion de Farmacia",VLOOKUP($B280,NAfiliado_NFarmacia!$A$2:$J$497,6,0)),VLOOKUP($B280,padron!#REF!,10,0)),+IF(ISERROR(VLOOKUP($B280,NAfiliado_NFarmacia!$A$2:$J$497,6,0)),"Ingresa Direccion de Farmacia",VLOOKUP($B280,NAfiliado_NFarmacia!$A$2:$J$497,6,0))))</f>
        <v/>
      </c>
      <c r="K280" s="49" t="str">
        <f>+IF($B280="","",+IF(OR($F280="Si",$F280=""),IF(ISERROR(VLOOKUP($B280,padron!#REF!,10,0)),+IF(ISERROR(VLOOKUP($B280,NAfiliado_NFarmacia!$A$2:$J$497,5,0)),"Ingresa Localidad de Farmacia",VLOOKUP($B280,NAfiliado_NFarmacia!$A$2:$J$497,7,0)),VLOOKUP($B280,padron!#REF!,11,0)),+IF(ISERROR(VLOOKUP($B280,NAfiliado_NFarmacia!$A$2:$J$497,7,0)),"Ingresa Localidad de Farmacia",VLOOKUP($B280,NAfiliado_NFarmacia!$A$2:$J$497,7,0))))</f>
        <v/>
      </c>
      <c r="L280" s="48" t="str">
        <f>+IF(B280="","",IF(F280="No","84005541",+IFERROR(+VLOOKUP(inicio!B280,padron!$A$2:$H$2,8,0),"84005541")))</f>
        <v/>
      </c>
      <c r="M280" s="48" t="str">
        <f>+IF(B280="","",+IFERROR(+VLOOKUP(B280,padron!A:C,3,0),"no_cargado"))</f>
        <v/>
      </c>
      <c r="N280" s="48" t="str">
        <f>+IF(C280="","",+IFERROR(+VLOOKUP($C280,materiales!$A$2:$D$5000,4,0),"9999"))</f>
        <v/>
      </c>
      <c r="O280" s="48" t="str">
        <f t="shared" si="40"/>
        <v/>
      </c>
      <c r="P280" s="48" t="str">
        <f t="shared" si="41"/>
        <v/>
      </c>
      <c r="Q280" s="48" t="str">
        <f t="shared" si="42"/>
        <v/>
      </c>
      <c r="R280" s="48" t="str">
        <f t="shared" si="43"/>
        <v/>
      </c>
      <c r="S280" s="48" t="str">
        <f t="shared" si="48"/>
        <v/>
      </c>
      <c r="T280" s="48" t="str">
        <f t="shared" ca="1" si="44"/>
        <v/>
      </c>
      <c r="U280" s="48" t="str">
        <f>+IF(M280="","",IFERROR(+VLOOKUP(C280,materiales!$B$2:$E$1000,4,0),"DSZA"))</f>
        <v/>
      </c>
      <c r="V280" s="48" t="str">
        <f t="shared" si="45"/>
        <v/>
      </c>
      <c r="W280" s="48" t="str">
        <f t="shared" si="46"/>
        <v/>
      </c>
      <c r="X280" s="48" t="str">
        <f t="shared" si="47"/>
        <v/>
      </c>
      <c r="Y280" s="49" t="str">
        <f t="shared" si="49"/>
        <v/>
      </c>
      <c r="Z280" s="49" t="str">
        <f>IF(M280="no_cargado",VLOOKUP(B280,NAfiliado_NFarmacia!A:H,8,0),"")</f>
        <v/>
      </c>
      <c r="AA280" s="50"/>
    </row>
    <row r="281" spans="1:27" x14ac:dyDescent="0.55000000000000004">
      <c r="A281" s="34"/>
      <c r="G281" s="47" t="str">
        <f>+IF($B281="","",+IFERROR(+VLOOKUP(B281,padron!$A$2:$E$2,2,0),+IFERROR(VLOOKUP(B281,NAfiliado_NFarmacia!$A:$J,10,0),"Ingresar Nuevo Afiliado")))</f>
        <v/>
      </c>
      <c r="H281" s="48" t="str">
        <f>+IF(B281="","",+IFERROR(+VLOOKUP($C281,materiales!$B$2:$D$101,2,0),"9999"))</f>
        <v/>
      </c>
      <c r="I281" s="49" t="str">
        <f>+IF($B281="","",+IF(OR($F281="Si",$F281=""),IF(ISERROR(VLOOKUP($B281,padron!#REF!,9,0)),+IF(ISERROR(VLOOKUP($B281,NAfiliado_NFarmacia!$A$2:$J$497,5,0)),"Ingresa Farmacia",VLOOKUP($B281,NAfiliado_NFarmacia!$A$2:$J$497,5,0)),VLOOKUP($B281,padron!#REF!,9,0)),+IF(ISERROR(VLOOKUP($B281,NAfiliado_NFarmacia!$A$2:$J$497,5,0)),"Ingresa Farmacia",VLOOKUP($B281,NAfiliado_NFarmacia!$A$2:$J$497,5,0))))</f>
        <v/>
      </c>
      <c r="J281" s="49" t="str">
        <f>+IF($B281="","",+IF(OR($F281="Si",$F281=""),IF(ISERROR(VLOOKUP($B281,padron!#REF!,10,0)),+IF(ISERROR(VLOOKUP($B281,NAfiliado_NFarmacia!$A$2:$J$497,5,0)),"Ingresa Direccion de Farmacia",VLOOKUP($B281,NAfiliado_NFarmacia!$A$2:$J$497,6,0)),VLOOKUP($B281,padron!#REF!,10,0)),+IF(ISERROR(VLOOKUP($B281,NAfiliado_NFarmacia!$A$2:$J$497,6,0)),"Ingresa Direccion de Farmacia",VLOOKUP($B281,NAfiliado_NFarmacia!$A$2:$J$497,6,0))))</f>
        <v/>
      </c>
      <c r="K281" s="49" t="str">
        <f>+IF($B281="","",+IF(OR($F281="Si",$F281=""),IF(ISERROR(VLOOKUP($B281,padron!#REF!,10,0)),+IF(ISERROR(VLOOKUP($B281,NAfiliado_NFarmacia!$A$2:$J$497,5,0)),"Ingresa Localidad de Farmacia",VLOOKUP($B281,NAfiliado_NFarmacia!$A$2:$J$497,7,0)),VLOOKUP($B281,padron!#REF!,11,0)),+IF(ISERROR(VLOOKUP($B281,NAfiliado_NFarmacia!$A$2:$J$497,7,0)),"Ingresa Localidad de Farmacia",VLOOKUP($B281,NAfiliado_NFarmacia!$A$2:$J$497,7,0))))</f>
        <v/>
      </c>
      <c r="L281" s="48" t="str">
        <f>+IF(B281="","",IF(F281="No","84005541",+IFERROR(+VLOOKUP(inicio!B281,padron!$A$2:$H$2,8,0),"84005541")))</f>
        <v/>
      </c>
      <c r="M281" s="48" t="str">
        <f>+IF(B281="","",+IFERROR(+VLOOKUP(B281,padron!A:C,3,0),"no_cargado"))</f>
        <v/>
      </c>
      <c r="N281" s="48" t="str">
        <f>+IF(C281="","",+IFERROR(+VLOOKUP($C281,materiales!$A$2:$D$5000,4,0),"9999"))</f>
        <v/>
      </c>
      <c r="O281" s="48" t="str">
        <f t="shared" si="40"/>
        <v/>
      </c>
      <c r="P281" s="48" t="str">
        <f t="shared" si="41"/>
        <v/>
      </c>
      <c r="Q281" s="48" t="str">
        <f t="shared" si="42"/>
        <v/>
      </c>
      <c r="R281" s="48" t="str">
        <f t="shared" si="43"/>
        <v/>
      </c>
      <c r="S281" s="48" t="str">
        <f t="shared" si="48"/>
        <v/>
      </c>
      <c r="T281" s="48" t="str">
        <f t="shared" ca="1" si="44"/>
        <v/>
      </c>
      <c r="U281" s="48" t="str">
        <f>+IF(M281="","",IFERROR(+VLOOKUP(C281,materiales!$B$2:$E$1000,4,0),"DSZA"))</f>
        <v/>
      </c>
      <c r="V281" s="48" t="str">
        <f t="shared" si="45"/>
        <v/>
      </c>
      <c r="W281" s="48" t="str">
        <f t="shared" si="46"/>
        <v/>
      </c>
      <c r="X281" s="48" t="str">
        <f t="shared" si="47"/>
        <v/>
      </c>
      <c r="Y281" s="49" t="str">
        <f t="shared" si="49"/>
        <v/>
      </c>
      <c r="Z281" s="49" t="str">
        <f>IF(M281="no_cargado",VLOOKUP(B281,NAfiliado_NFarmacia!A:H,8,0),"")</f>
        <v/>
      </c>
      <c r="AA281" s="50"/>
    </row>
    <row r="282" spans="1:27" x14ac:dyDescent="0.55000000000000004">
      <c r="A282" s="34"/>
      <c r="G282" s="47" t="str">
        <f>+IF($B282="","",+IFERROR(+VLOOKUP(B282,padron!$A$2:$E$2,2,0),+IFERROR(VLOOKUP(B282,NAfiliado_NFarmacia!$A:$J,10,0),"Ingresar Nuevo Afiliado")))</f>
        <v/>
      </c>
      <c r="H282" s="48" t="str">
        <f>+IF(B282="","",+IFERROR(+VLOOKUP($C282,materiales!$B$2:$D$101,2,0),"9999"))</f>
        <v/>
      </c>
      <c r="I282" s="49" t="str">
        <f>+IF($B282="","",+IF(OR($F282="Si",$F282=""),IF(ISERROR(VLOOKUP($B282,padron!#REF!,9,0)),+IF(ISERROR(VLOOKUP($B282,NAfiliado_NFarmacia!$A$2:$J$497,5,0)),"Ingresa Farmacia",VLOOKUP($B282,NAfiliado_NFarmacia!$A$2:$J$497,5,0)),VLOOKUP($B282,padron!#REF!,9,0)),+IF(ISERROR(VLOOKUP($B282,NAfiliado_NFarmacia!$A$2:$J$497,5,0)),"Ingresa Farmacia",VLOOKUP($B282,NAfiliado_NFarmacia!$A$2:$J$497,5,0))))</f>
        <v/>
      </c>
      <c r="J282" s="49" t="str">
        <f>+IF($B282="","",+IF(OR($F282="Si",$F282=""),IF(ISERROR(VLOOKUP($B282,padron!#REF!,10,0)),+IF(ISERROR(VLOOKUP($B282,NAfiliado_NFarmacia!$A$2:$J$497,5,0)),"Ingresa Direccion de Farmacia",VLOOKUP($B282,NAfiliado_NFarmacia!$A$2:$J$497,6,0)),VLOOKUP($B282,padron!#REF!,10,0)),+IF(ISERROR(VLOOKUP($B282,NAfiliado_NFarmacia!$A$2:$J$497,6,0)),"Ingresa Direccion de Farmacia",VLOOKUP($B282,NAfiliado_NFarmacia!$A$2:$J$497,6,0))))</f>
        <v/>
      </c>
      <c r="K282" s="49" t="str">
        <f>+IF($B282="","",+IF(OR($F282="Si",$F282=""),IF(ISERROR(VLOOKUP($B282,padron!#REF!,10,0)),+IF(ISERROR(VLOOKUP($B282,NAfiliado_NFarmacia!$A$2:$J$497,5,0)),"Ingresa Localidad de Farmacia",VLOOKUP($B282,NAfiliado_NFarmacia!$A$2:$J$497,7,0)),VLOOKUP($B282,padron!#REF!,11,0)),+IF(ISERROR(VLOOKUP($B282,NAfiliado_NFarmacia!$A$2:$J$497,7,0)),"Ingresa Localidad de Farmacia",VLOOKUP($B282,NAfiliado_NFarmacia!$A$2:$J$497,7,0))))</f>
        <v/>
      </c>
      <c r="L282" s="48" t="str">
        <f>+IF(B282="","",IF(F282="No","84005541",+IFERROR(+VLOOKUP(inicio!B282,padron!$A$2:$H$2,8,0),"84005541")))</f>
        <v/>
      </c>
      <c r="M282" s="48" t="str">
        <f>+IF(B282="","",+IFERROR(+VLOOKUP(B282,padron!A:C,3,0),"no_cargado"))</f>
        <v/>
      </c>
      <c r="N282" s="48" t="str">
        <f>+IF(C282="","",+IFERROR(+VLOOKUP($C282,materiales!$A$2:$D$5000,4,0),"9999"))</f>
        <v/>
      </c>
      <c r="O282" s="48" t="str">
        <f t="shared" si="40"/>
        <v/>
      </c>
      <c r="P282" s="48" t="str">
        <f t="shared" si="41"/>
        <v/>
      </c>
      <c r="Q282" s="48" t="str">
        <f t="shared" si="42"/>
        <v/>
      </c>
      <c r="R282" s="48" t="str">
        <f t="shared" si="43"/>
        <v/>
      </c>
      <c r="S282" s="48" t="str">
        <f t="shared" si="48"/>
        <v/>
      </c>
      <c r="T282" s="48" t="str">
        <f t="shared" ca="1" si="44"/>
        <v/>
      </c>
      <c r="U282" s="48" t="str">
        <f>+IF(M282="","",IFERROR(+VLOOKUP(C282,materiales!$B$2:$E$1000,4,0),"DSZA"))</f>
        <v/>
      </c>
      <c r="V282" s="48" t="str">
        <f t="shared" si="45"/>
        <v/>
      </c>
      <c r="W282" s="48" t="str">
        <f t="shared" si="46"/>
        <v/>
      </c>
      <c r="X282" s="48" t="str">
        <f t="shared" si="47"/>
        <v/>
      </c>
      <c r="Y282" s="49" t="str">
        <f t="shared" si="49"/>
        <v/>
      </c>
      <c r="Z282" s="49" t="str">
        <f>IF(M282="no_cargado",VLOOKUP(B282,NAfiliado_NFarmacia!A:H,8,0),"")</f>
        <v/>
      </c>
      <c r="AA282" s="50"/>
    </row>
    <row r="283" spans="1:27" x14ac:dyDescent="0.55000000000000004">
      <c r="A283" s="34"/>
      <c r="G283" s="47" t="str">
        <f>+IF($B283="","",+IFERROR(+VLOOKUP(B283,padron!$A$2:$E$2,2,0),+IFERROR(VLOOKUP(B283,NAfiliado_NFarmacia!$A:$J,10,0),"Ingresar Nuevo Afiliado")))</f>
        <v/>
      </c>
      <c r="H283" s="48" t="str">
        <f>+IF(B283="","",+IFERROR(+VLOOKUP($C283,materiales!$B$2:$D$101,2,0),"9999"))</f>
        <v/>
      </c>
      <c r="I283" s="49" t="str">
        <f>+IF($B283="","",+IF(OR($F283="Si",$F283=""),IF(ISERROR(VLOOKUP($B283,padron!#REF!,9,0)),+IF(ISERROR(VLOOKUP($B283,NAfiliado_NFarmacia!$A$2:$J$497,5,0)),"Ingresa Farmacia",VLOOKUP($B283,NAfiliado_NFarmacia!$A$2:$J$497,5,0)),VLOOKUP($B283,padron!#REF!,9,0)),+IF(ISERROR(VLOOKUP($B283,NAfiliado_NFarmacia!$A$2:$J$497,5,0)),"Ingresa Farmacia",VLOOKUP($B283,NAfiliado_NFarmacia!$A$2:$J$497,5,0))))</f>
        <v/>
      </c>
      <c r="J283" s="49" t="str">
        <f>+IF($B283="","",+IF(OR($F283="Si",$F283=""),IF(ISERROR(VLOOKUP($B283,padron!#REF!,10,0)),+IF(ISERROR(VLOOKUP($B283,NAfiliado_NFarmacia!$A$2:$J$497,5,0)),"Ingresa Direccion de Farmacia",VLOOKUP($B283,NAfiliado_NFarmacia!$A$2:$J$497,6,0)),VLOOKUP($B283,padron!#REF!,10,0)),+IF(ISERROR(VLOOKUP($B283,NAfiliado_NFarmacia!$A$2:$J$497,6,0)),"Ingresa Direccion de Farmacia",VLOOKUP($B283,NAfiliado_NFarmacia!$A$2:$J$497,6,0))))</f>
        <v/>
      </c>
      <c r="K283" s="49" t="str">
        <f>+IF($B283="","",+IF(OR($F283="Si",$F283=""),IF(ISERROR(VLOOKUP($B283,padron!#REF!,10,0)),+IF(ISERROR(VLOOKUP($B283,NAfiliado_NFarmacia!$A$2:$J$497,5,0)),"Ingresa Localidad de Farmacia",VLOOKUP($B283,NAfiliado_NFarmacia!$A$2:$J$497,7,0)),VLOOKUP($B283,padron!#REF!,11,0)),+IF(ISERROR(VLOOKUP($B283,NAfiliado_NFarmacia!$A$2:$J$497,7,0)),"Ingresa Localidad de Farmacia",VLOOKUP($B283,NAfiliado_NFarmacia!$A$2:$J$497,7,0))))</f>
        <v/>
      </c>
      <c r="L283" s="48" t="str">
        <f>+IF(B283="","",IF(F283="No","84005541",+IFERROR(+VLOOKUP(inicio!B283,padron!$A$2:$H$2,8,0),"84005541")))</f>
        <v/>
      </c>
      <c r="M283" s="48" t="str">
        <f>+IF(B283="","",+IFERROR(+VLOOKUP(B283,padron!A:C,3,0),"no_cargado"))</f>
        <v/>
      </c>
      <c r="N283" s="48" t="str">
        <f>+IF(C283="","",+IFERROR(+VLOOKUP($C283,materiales!$A$2:$D$5000,4,0),"9999"))</f>
        <v/>
      </c>
      <c r="O283" s="48" t="str">
        <f t="shared" si="40"/>
        <v/>
      </c>
      <c r="P283" s="48" t="str">
        <f t="shared" si="41"/>
        <v/>
      </c>
      <c r="Q283" s="48" t="str">
        <f t="shared" si="42"/>
        <v/>
      </c>
      <c r="R283" s="48" t="str">
        <f t="shared" si="43"/>
        <v/>
      </c>
      <c r="S283" s="48" t="str">
        <f t="shared" si="48"/>
        <v/>
      </c>
      <c r="T283" s="48" t="str">
        <f t="shared" ca="1" si="44"/>
        <v/>
      </c>
      <c r="U283" s="48" t="str">
        <f>+IF(M283="","",IFERROR(+VLOOKUP(C283,materiales!$B$2:$E$1000,4,0),"DSZA"))</f>
        <v/>
      </c>
      <c r="V283" s="48" t="str">
        <f t="shared" si="45"/>
        <v/>
      </c>
      <c r="W283" s="48" t="str">
        <f t="shared" si="46"/>
        <v/>
      </c>
      <c r="X283" s="48" t="str">
        <f t="shared" si="47"/>
        <v/>
      </c>
      <c r="Y283" s="49" t="str">
        <f t="shared" si="49"/>
        <v/>
      </c>
      <c r="Z283" s="49" t="str">
        <f>IF(M283="no_cargado",VLOOKUP(B283,NAfiliado_NFarmacia!A:H,8,0),"")</f>
        <v/>
      </c>
      <c r="AA283" s="50"/>
    </row>
    <row r="284" spans="1:27" x14ac:dyDescent="0.55000000000000004">
      <c r="A284" s="34"/>
      <c r="G284" s="47" t="str">
        <f>+IF($B284="","",+IFERROR(+VLOOKUP(B284,padron!$A$2:$E$2,2,0),+IFERROR(VLOOKUP(B284,NAfiliado_NFarmacia!$A:$J,10,0),"Ingresar Nuevo Afiliado")))</f>
        <v/>
      </c>
      <c r="H284" s="48" t="str">
        <f>+IF(B284="","",+IFERROR(+VLOOKUP($C284,materiales!$B$2:$D$101,2,0),"9999"))</f>
        <v/>
      </c>
      <c r="I284" s="49" t="str">
        <f>+IF($B284="","",+IF(OR($F284="Si",$F284=""),IF(ISERROR(VLOOKUP($B284,padron!#REF!,9,0)),+IF(ISERROR(VLOOKUP($B284,NAfiliado_NFarmacia!$A$2:$J$497,5,0)),"Ingresa Farmacia",VLOOKUP($B284,NAfiliado_NFarmacia!$A$2:$J$497,5,0)),VLOOKUP($B284,padron!#REF!,9,0)),+IF(ISERROR(VLOOKUP($B284,NAfiliado_NFarmacia!$A$2:$J$497,5,0)),"Ingresa Farmacia",VLOOKUP($B284,NAfiliado_NFarmacia!$A$2:$J$497,5,0))))</f>
        <v/>
      </c>
      <c r="J284" s="49" t="str">
        <f>+IF($B284="","",+IF(OR($F284="Si",$F284=""),IF(ISERROR(VLOOKUP($B284,padron!#REF!,10,0)),+IF(ISERROR(VLOOKUP($B284,NAfiliado_NFarmacia!$A$2:$J$497,5,0)),"Ingresa Direccion de Farmacia",VLOOKUP($B284,NAfiliado_NFarmacia!$A$2:$J$497,6,0)),VLOOKUP($B284,padron!#REF!,10,0)),+IF(ISERROR(VLOOKUP($B284,NAfiliado_NFarmacia!$A$2:$J$497,6,0)),"Ingresa Direccion de Farmacia",VLOOKUP($B284,NAfiliado_NFarmacia!$A$2:$J$497,6,0))))</f>
        <v/>
      </c>
      <c r="K284" s="49" t="str">
        <f>+IF($B284="","",+IF(OR($F284="Si",$F284=""),IF(ISERROR(VLOOKUP($B284,padron!#REF!,10,0)),+IF(ISERROR(VLOOKUP($B284,NAfiliado_NFarmacia!$A$2:$J$497,5,0)),"Ingresa Localidad de Farmacia",VLOOKUP($B284,NAfiliado_NFarmacia!$A$2:$J$497,7,0)),VLOOKUP($B284,padron!#REF!,11,0)),+IF(ISERROR(VLOOKUP($B284,NAfiliado_NFarmacia!$A$2:$J$497,7,0)),"Ingresa Localidad de Farmacia",VLOOKUP($B284,NAfiliado_NFarmacia!$A$2:$J$497,7,0))))</f>
        <v/>
      </c>
      <c r="L284" s="48" t="str">
        <f>+IF(B284="","",IF(F284="No","84005541",+IFERROR(+VLOOKUP(inicio!B284,padron!$A$2:$H$2,8,0),"84005541")))</f>
        <v/>
      </c>
      <c r="M284" s="48" t="str">
        <f>+IF(B284="","",+IFERROR(+VLOOKUP(B284,padron!A:C,3,0),"no_cargado"))</f>
        <v/>
      </c>
      <c r="N284" s="48" t="str">
        <f>+IF(C284="","",+IFERROR(+VLOOKUP($C284,materiales!$A$2:$D$5000,4,0),"9999"))</f>
        <v/>
      </c>
      <c r="O284" s="48" t="str">
        <f t="shared" si="40"/>
        <v/>
      </c>
      <c r="P284" s="48" t="str">
        <f t="shared" si="41"/>
        <v/>
      </c>
      <c r="Q284" s="48" t="str">
        <f t="shared" si="42"/>
        <v/>
      </c>
      <c r="R284" s="48" t="str">
        <f t="shared" si="43"/>
        <v/>
      </c>
      <c r="S284" s="48" t="str">
        <f t="shared" si="48"/>
        <v/>
      </c>
      <c r="T284" s="48" t="str">
        <f t="shared" ca="1" si="44"/>
        <v/>
      </c>
      <c r="U284" s="48" t="str">
        <f>+IF(M284="","",IFERROR(+VLOOKUP(C284,materiales!$B$2:$E$1000,4,0),"DSZA"))</f>
        <v/>
      </c>
      <c r="V284" s="48" t="str">
        <f t="shared" si="45"/>
        <v/>
      </c>
      <c r="W284" s="48" t="str">
        <f t="shared" si="46"/>
        <v/>
      </c>
      <c r="X284" s="48" t="str">
        <f t="shared" si="47"/>
        <v/>
      </c>
      <c r="Y284" s="49" t="str">
        <f t="shared" si="49"/>
        <v/>
      </c>
      <c r="Z284" s="49" t="str">
        <f>IF(M284="no_cargado",VLOOKUP(B284,NAfiliado_NFarmacia!A:H,8,0),"")</f>
        <v/>
      </c>
      <c r="AA284" s="50"/>
    </row>
    <row r="285" spans="1:27" x14ac:dyDescent="0.55000000000000004">
      <c r="A285" s="34"/>
      <c r="G285" s="47" t="str">
        <f>+IF($B285="","",+IFERROR(+VLOOKUP(B285,padron!$A$2:$E$2,2,0),+IFERROR(VLOOKUP(B285,NAfiliado_NFarmacia!$A:$J,10,0),"Ingresar Nuevo Afiliado")))</f>
        <v/>
      </c>
      <c r="H285" s="48" t="str">
        <f>+IF(B285="","",+IFERROR(+VLOOKUP($C285,materiales!$B$2:$D$101,2,0),"9999"))</f>
        <v/>
      </c>
      <c r="I285" s="49" t="str">
        <f>+IF($B285="","",+IF(OR($F285="Si",$F285=""),IF(ISERROR(VLOOKUP($B285,padron!#REF!,9,0)),+IF(ISERROR(VLOOKUP($B285,NAfiliado_NFarmacia!$A$2:$J$497,5,0)),"Ingresa Farmacia",VLOOKUP($B285,NAfiliado_NFarmacia!$A$2:$J$497,5,0)),VLOOKUP($B285,padron!#REF!,9,0)),+IF(ISERROR(VLOOKUP($B285,NAfiliado_NFarmacia!$A$2:$J$497,5,0)),"Ingresa Farmacia",VLOOKUP($B285,NAfiliado_NFarmacia!$A$2:$J$497,5,0))))</f>
        <v/>
      </c>
      <c r="J285" s="49" t="str">
        <f>+IF($B285="","",+IF(OR($F285="Si",$F285=""),IF(ISERROR(VLOOKUP($B285,padron!#REF!,10,0)),+IF(ISERROR(VLOOKUP($B285,NAfiliado_NFarmacia!$A$2:$J$497,5,0)),"Ingresa Direccion de Farmacia",VLOOKUP($B285,NAfiliado_NFarmacia!$A$2:$J$497,6,0)),VLOOKUP($B285,padron!#REF!,10,0)),+IF(ISERROR(VLOOKUP($B285,NAfiliado_NFarmacia!$A$2:$J$497,6,0)),"Ingresa Direccion de Farmacia",VLOOKUP($B285,NAfiliado_NFarmacia!$A$2:$J$497,6,0))))</f>
        <v/>
      </c>
      <c r="K285" s="49" t="str">
        <f>+IF($B285="","",+IF(OR($F285="Si",$F285=""),IF(ISERROR(VLOOKUP($B285,padron!#REF!,10,0)),+IF(ISERROR(VLOOKUP($B285,NAfiliado_NFarmacia!$A$2:$J$497,5,0)),"Ingresa Localidad de Farmacia",VLOOKUP($B285,NAfiliado_NFarmacia!$A$2:$J$497,7,0)),VLOOKUP($B285,padron!#REF!,11,0)),+IF(ISERROR(VLOOKUP($B285,NAfiliado_NFarmacia!$A$2:$J$497,7,0)),"Ingresa Localidad de Farmacia",VLOOKUP($B285,NAfiliado_NFarmacia!$A$2:$J$497,7,0))))</f>
        <v/>
      </c>
      <c r="L285" s="48" t="str">
        <f>+IF(B285="","",IF(F285="No","84005541",+IFERROR(+VLOOKUP(inicio!B285,padron!$A$2:$H$2,8,0),"84005541")))</f>
        <v/>
      </c>
      <c r="M285" s="48" t="str">
        <f>+IF(B285="","",+IFERROR(+VLOOKUP(B285,padron!A:C,3,0),"no_cargado"))</f>
        <v/>
      </c>
      <c r="N285" s="48" t="str">
        <f>+IF(C285="","",+IFERROR(+VLOOKUP($C285,materiales!$A$2:$D$5000,4,0),"9999"))</f>
        <v/>
      </c>
      <c r="O285" s="48" t="str">
        <f t="shared" si="40"/>
        <v/>
      </c>
      <c r="P285" s="48" t="str">
        <f t="shared" si="41"/>
        <v/>
      </c>
      <c r="Q285" s="48" t="str">
        <f t="shared" si="42"/>
        <v/>
      </c>
      <c r="R285" s="48" t="str">
        <f t="shared" si="43"/>
        <v/>
      </c>
      <c r="S285" s="48" t="str">
        <f t="shared" si="48"/>
        <v/>
      </c>
      <c r="T285" s="48" t="str">
        <f t="shared" ca="1" si="44"/>
        <v/>
      </c>
      <c r="U285" s="48" t="str">
        <f>+IF(M285="","",IFERROR(+VLOOKUP(C285,materiales!$B$2:$E$1000,4,0),"DSZA"))</f>
        <v/>
      </c>
      <c r="V285" s="48" t="str">
        <f t="shared" si="45"/>
        <v/>
      </c>
      <c r="W285" s="48" t="str">
        <f t="shared" si="46"/>
        <v/>
      </c>
      <c r="X285" s="48" t="str">
        <f t="shared" si="47"/>
        <v/>
      </c>
      <c r="Y285" s="49" t="str">
        <f t="shared" si="49"/>
        <v/>
      </c>
      <c r="Z285" s="49" t="str">
        <f>IF(M285="no_cargado",VLOOKUP(B285,NAfiliado_NFarmacia!A:H,8,0),"")</f>
        <v/>
      </c>
      <c r="AA285" s="50"/>
    </row>
    <row r="286" spans="1:27" x14ac:dyDescent="0.55000000000000004">
      <c r="A286" s="34"/>
      <c r="G286" s="47" t="str">
        <f>+IF($B286="","",+IFERROR(+VLOOKUP(B286,padron!$A$2:$E$2,2,0),+IFERROR(VLOOKUP(B286,NAfiliado_NFarmacia!$A:$J,10,0),"Ingresar Nuevo Afiliado")))</f>
        <v/>
      </c>
      <c r="H286" s="48" t="str">
        <f>+IF(B286="","",+IFERROR(+VLOOKUP($C286,materiales!$B$2:$D$101,2,0),"9999"))</f>
        <v/>
      </c>
      <c r="I286" s="49" t="str">
        <f>+IF($B286="","",+IF(OR($F286="Si",$F286=""),IF(ISERROR(VLOOKUP($B286,padron!#REF!,9,0)),+IF(ISERROR(VLOOKUP($B286,NAfiliado_NFarmacia!$A$2:$J$497,5,0)),"Ingresa Farmacia",VLOOKUP($B286,NAfiliado_NFarmacia!$A$2:$J$497,5,0)),VLOOKUP($B286,padron!#REF!,9,0)),+IF(ISERROR(VLOOKUP($B286,NAfiliado_NFarmacia!$A$2:$J$497,5,0)),"Ingresa Farmacia",VLOOKUP($B286,NAfiliado_NFarmacia!$A$2:$J$497,5,0))))</f>
        <v/>
      </c>
      <c r="J286" s="49" t="str">
        <f>+IF($B286="","",+IF(OR($F286="Si",$F286=""),IF(ISERROR(VLOOKUP($B286,padron!#REF!,10,0)),+IF(ISERROR(VLOOKUP($B286,NAfiliado_NFarmacia!$A$2:$J$497,5,0)),"Ingresa Direccion de Farmacia",VLOOKUP($B286,NAfiliado_NFarmacia!$A$2:$J$497,6,0)),VLOOKUP($B286,padron!#REF!,10,0)),+IF(ISERROR(VLOOKUP($B286,NAfiliado_NFarmacia!$A$2:$J$497,6,0)),"Ingresa Direccion de Farmacia",VLOOKUP($B286,NAfiliado_NFarmacia!$A$2:$J$497,6,0))))</f>
        <v/>
      </c>
      <c r="K286" s="49" t="str">
        <f>+IF($B286="","",+IF(OR($F286="Si",$F286=""),IF(ISERROR(VLOOKUP($B286,padron!#REF!,10,0)),+IF(ISERROR(VLOOKUP($B286,NAfiliado_NFarmacia!$A$2:$J$497,5,0)),"Ingresa Localidad de Farmacia",VLOOKUP($B286,NAfiliado_NFarmacia!$A$2:$J$497,7,0)),VLOOKUP($B286,padron!#REF!,11,0)),+IF(ISERROR(VLOOKUP($B286,NAfiliado_NFarmacia!$A$2:$J$497,7,0)),"Ingresa Localidad de Farmacia",VLOOKUP($B286,NAfiliado_NFarmacia!$A$2:$J$497,7,0))))</f>
        <v/>
      </c>
      <c r="L286" s="48" t="str">
        <f>+IF(B286="","",IF(F286="No","84005541",+IFERROR(+VLOOKUP(inicio!B286,padron!$A$2:$H$2,8,0),"84005541")))</f>
        <v/>
      </c>
      <c r="M286" s="48" t="str">
        <f>+IF(B286="","",+IFERROR(+VLOOKUP(B286,padron!A:C,3,0),"no_cargado"))</f>
        <v/>
      </c>
      <c r="N286" s="48" t="str">
        <f>+IF(C286="","",+IFERROR(+VLOOKUP($C286,materiales!$A$2:$D$5000,4,0),"9999"))</f>
        <v/>
      </c>
      <c r="O286" s="48" t="str">
        <f t="shared" si="40"/>
        <v/>
      </c>
      <c r="P286" s="48" t="str">
        <f t="shared" si="41"/>
        <v/>
      </c>
      <c r="Q286" s="48" t="str">
        <f t="shared" si="42"/>
        <v/>
      </c>
      <c r="R286" s="48" t="str">
        <f t="shared" si="43"/>
        <v/>
      </c>
      <c r="S286" s="48" t="str">
        <f t="shared" si="48"/>
        <v/>
      </c>
      <c r="T286" s="48" t="str">
        <f t="shared" ca="1" si="44"/>
        <v/>
      </c>
      <c r="U286" s="48" t="str">
        <f>+IF(M286="","",IFERROR(+VLOOKUP(C286,materiales!$B$2:$E$1000,4,0),"DSZA"))</f>
        <v/>
      </c>
      <c r="V286" s="48" t="str">
        <f t="shared" si="45"/>
        <v/>
      </c>
      <c r="W286" s="48" t="str">
        <f t="shared" si="46"/>
        <v/>
      </c>
      <c r="X286" s="48" t="str">
        <f t="shared" si="47"/>
        <v/>
      </c>
      <c r="Y286" s="49" t="str">
        <f t="shared" si="49"/>
        <v/>
      </c>
      <c r="Z286" s="49" t="str">
        <f>IF(M286="no_cargado",VLOOKUP(B286,NAfiliado_NFarmacia!A:H,8,0),"")</f>
        <v/>
      </c>
      <c r="AA286" s="50"/>
    </row>
    <row r="287" spans="1:27" x14ac:dyDescent="0.55000000000000004">
      <c r="A287" s="34"/>
      <c r="G287" s="47" t="str">
        <f>+IF($B287="","",+IFERROR(+VLOOKUP(B287,padron!$A$2:$E$2,2,0),+IFERROR(VLOOKUP(B287,NAfiliado_NFarmacia!$A:$J,10,0),"Ingresar Nuevo Afiliado")))</f>
        <v/>
      </c>
      <c r="H287" s="48" t="str">
        <f>+IF(B287="","",+IFERROR(+VLOOKUP($C287,materiales!$B$2:$D$101,2,0),"9999"))</f>
        <v/>
      </c>
      <c r="I287" s="49" t="str">
        <f>+IF($B287="","",+IF(OR($F287="Si",$F287=""),IF(ISERROR(VLOOKUP($B287,padron!#REF!,9,0)),+IF(ISERROR(VLOOKUP($B287,NAfiliado_NFarmacia!$A$2:$J$497,5,0)),"Ingresa Farmacia",VLOOKUP($B287,NAfiliado_NFarmacia!$A$2:$J$497,5,0)),VLOOKUP($B287,padron!#REF!,9,0)),+IF(ISERROR(VLOOKUP($B287,NAfiliado_NFarmacia!$A$2:$J$497,5,0)),"Ingresa Farmacia",VLOOKUP($B287,NAfiliado_NFarmacia!$A$2:$J$497,5,0))))</f>
        <v/>
      </c>
      <c r="J287" s="49" t="str">
        <f>+IF($B287="","",+IF(OR($F287="Si",$F287=""),IF(ISERROR(VLOOKUP($B287,padron!#REF!,10,0)),+IF(ISERROR(VLOOKUP($B287,NAfiliado_NFarmacia!$A$2:$J$497,5,0)),"Ingresa Direccion de Farmacia",VLOOKUP($B287,NAfiliado_NFarmacia!$A$2:$J$497,6,0)),VLOOKUP($B287,padron!#REF!,10,0)),+IF(ISERROR(VLOOKUP($B287,NAfiliado_NFarmacia!$A$2:$J$497,6,0)),"Ingresa Direccion de Farmacia",VLOOKUP($B287,NAfiliado_NFarmacia!$A$2:$J$497,6,0))))</f>
        <v/>
      </c>
      <c r="K287" s="49" t="str">
        <f>+IF($B287="","",+IF(OR($F287="Si",$F287=""),IF(ISERROR(VLOOKUP($B287,padron!#REF!,10,0)),+IF(ISERROR(VLOOKUP($B287,NAfiliado_NFarmacia!$A$2:$J$497,5,0)),"Ingresa Localidad de Farmacia",VLOOKUP($B287,NAfiliado_NFarmacia!$A$2:$J$497,7,0)),VLOOKUP($B287,padron!#REF!,11,0)),+IF(ISERROR(VLOOKUP($B287,NAfiliado_NFarmacia!$A$2:$J$497,7,0)),"Ingresa Localidad de Farmacia",VLOOKUP($B287,NAfiliado_NFarmacia!$A$2:$J$497,7,0))))</f>
        <v/>
      </c>
      <c r="L287" s="48" t="str">
        <f>+IF(B287="","",IF(F287="No","84005541",+IFERROR(+VLOOKUP(inicio!B287,padron!$A$2:$H$2,8,0),"84005541")))</f>
        <v/>
      </c>
      <c r="M287" s="48" t="str">
        <f>+IF(B287="","",+IFERROR(+VLOOKUP(B287,padron!A:C,3,0),"no_cargado"))</f>
        <v/>
      </c>
      <c r="N287" s="48" t="str">
        <f>+IF(C287="","",+IFERROR(+VLOOKUP($C287,materiales!$A$2:$D$5000,4,0),"9999"))</f>
        <v/>
      </c>
      <c r="O287" s="48" t="str">
        <f t="shared" si="40"/>
        <v/>
      </c>
      <c r="P287" s="48" t="str">
        <f t="shared" si="41"/>
        <v/>
      </c>
      <c r="Q287" s="48" t="str">
        <f t="shared" si="42"/>
        <v/>
      </c>
      <c r="R287" s="48" t="str">
        <f t="shared" si="43"/>
        <v/>
      </c>
      <c r="S287" s="48" t="str">
        <f t="shared" si="48"/>
        <v/>
      </c>
      <c r="T287" s="48" t="str">
        <f t="shared" ca="1" si="44"/>
        <v/>
      </c>
      <c r="U287" s="48" t="str">
        <f>+IF(M287="","",IFERROR(+VLOOKUP(C287,materiales!$B$2:$E$1000,4,0),"DSZA"))</f>
        <v/>
      </c>
      <c r="V287" s="48" t="str">
        <f t="shared" si="45"/>
        <v/>
      </c>
      <c r="W287" s="48" t="str">
        <f t="shared" si="46"/>
        <v/>
      </c>
      <c r="X287" s="48" t="str">
        <f t="shared" si="47"/>
        <v/>
      </c>
      <c r="Y287" s="49" t="str">
        <f t="shared" si="49"/>
        <v/>
      </c>
      <c r="Z287" s="49" t="str">
        <f>IF(M287="no_cargado",VLOOKUP(B287,NAfiliado_NFarmacia!A:H,8,0),"")</f>
        <v/>
      </c>
      <c r="AA287" s="50"/>
    </row>
    <row r="288" spans="1:27" x14ac:dyDescent="0.55000000000000004">
      <c r="A288" s="34"/>
      <c r="G288" s="47" t="str">
        <f>+IF($B288="","",+IFERROR(+VLOOKUP(B288,padron!$A$2:$E$2,2,0),+IFERROR(VLOOKUP(B288,NAfiliado_NFarmacia!$A:$J,10,0),"Ingresar Nuevo Afiliado")))</f>
        <v/>
      </c>
      <c r="H288" s="48" t="str">
        <f>+IF(B288="","",+IFERROR(+VLOOKUP($C288,materiales!$B$2:$D$101,2,0),"9999"))</f>
        <v/>
      </c>
      <c r="I288" s="49" t="str">
        <f>+IF($B288="","",+IF(OR($F288="Si",$F288=""),IF(ISERROR(VLOOKUP($B288,padron!#REF!,9,0)),+IF(ISERROR(VLOOKUP($B288,NAfiliado_NFarmacia!$A$2:$J$497,5,0)),"Ingresa Farmacia",VLOOKUP($B288,NAfiliado_NFarmacia!$A$2:$J$497,5,0)),VLOOKUP($B288,padron!#REF!,9,0)),+IF(ISERROR(VLOOKUP($B288,NAfiliado_NFarmacia!$A$2:$J$497,5,0)),"Ingresa Farmacia",VLOOKUP($B288,NAfiliado_NFarmacia!$A$2:$J$497,5,0))))</f>
        <v/>
      </c>
      <c r="J288" s="49" t="str">
        <f>+IF($B288="","",+IF(OR($F288="Si",$F288=""),IF(ISERROR(VLOOKUP($B288,padron!#REF!,10,0)),+IF(ISERROR(VLOOKUP($B288,NAfiliado_NFarmacia!$A$2:$J$497,5,0)),"Ingresa Direccion de Farmacia",VLOOKUP($B288,NAfiliado_NFarmacia!$A$2:$J$497,6,0)),VLOOKUP($B288,padron!#REF!,10,0)),+IF(ISERROR(VLOOKUP($B288,NAfiliado_NFarmacia!$A$2:$J$497,6,0)),"Ingresa Direccion de Farmacia",VLOOKUP($B288,NAfiliado_NFarmacia!$A$2:$J$497,6,0))))</f>
        <v/>
      </c>
      <c r="K288" s="49" t="str">
        <f>+IF($B288="","",+IF(OR($F288="Si",$F288=""),IF(ISERROR(VLOOKUP($B288,padron!#REF!,10,0)),+IF(ISERROR(VLOOKUP($B288,NAfiliado_NFarmacia!$A$2:$J$497,5,0)),"Ingresa Localidad de Farmacia",VLOOKUP($B288,NAfiliado_NFarmacia!$A$2:$J$497,7,0)),VLOOKUP($B288,padron!#REF!,11,0)),+IF(ISERROR(VLOOKUP($B288,NAfiliado_NFarmacia!$A$2:$J$497,7,0)),"Ingresa Localidad de Farmacia",VLOOKUP($B288,NAfiliado_NFarmacia!$A$2:$J$497,7,0))))</f>
        <v/>
      </c>
      <c r="L288" s="48" t="str">
        <f>+IF(B288="","",IF(F288="No","84005541",+IFERROR(+VLOOKUP(inicio!B288,padron!$A$2:$H$2,8,0),"84005541")))</f>
        <v/>
      </c>
      <c r="M288" s="48" t="str">
        <f>+IF(B288="","",+IFERROR(+VLOOKUP(B288,padron!A:C,3,0),"no_cargado"))</f>
        <v/>
      </c>
      <c r="N288" s="48" t="str">
        <f>+IF(C288="","",+IFERROR(+VLOOKUP($C288,materiales!$A$2:$D$5000,4,0),"9999"))</f>
        <v/>
      </c>
      <c r="O288" s="48" t="str">
        <f t="shared" si="40"/>
        <v/>
      </c>
      <c r="P288" s="48" t="str">
        <f t="shared" si="41"/>
        <v/>
      </c>
      <c r="Q288" s="48" t="str">
        <f t="shared" si="42"/>
        <v/>
      </c>
      <c r="R288" s="48" t="str">
        <f t="shared" si="43"/>
        <v/>
      </c>
      <c r="S288" s="48" t="str">
        <f t="shared" si="48"/>
        <v/>
      </c>
      <c r="T288" s="48" t="str">
        <f t="shared" ca="1" si="44"/>
        <v/>
      </c>
      <c r="U288" s="48" t="str">
        <f>+IF(M288="","",IFERROR(+VLOOKUP(C288,materiales!$B$2:$E$1000,4,0),"DSZA"))</f>
        <v/>
      </c>
      <c r="V288" s="48" t="str">
        <f t="shared" si="45"/>
        <v/>
      </c>
      <c r="W288" s="48" t="str">
        <f t="shared" si="46"/>
        <v/>
      </c>
      <c r="X288" s="48" t="str">
        <f t="shared" si="47"/>
        <v/>
      </c>
      <c r="Y288" s="49" t="str">
        <f t="shared" si="49"/>
        <v/>
      </c>
      <c r="Z288" s="49" t="str">
        <f>IF(M288="no_cargado",VLOOKUP(B288,NAfiliado_NFarmacia!A:H,8,0),"")</f>
        <v/>
      </c>
      <c r="AA288" s="50"/>
    </row>
    <row r="289" spans="1:27" x14ac:dyDescent="0.55000000000000004">
      <c r="A289" s="34"/>
      <c r="G289" s="47" t="str">
        <f>+IF($B289="","",+IFERROR(+VLOOKUP(B289,padron!$A$2:$E$2,2,0),+IFERROR(VLOOKUP(B289,NAfiliado_NFarmacia!$A:$J,10,0),"Ingresar Nuevo Afiliado")))</f>
        <v/>
      </c>
      <c r="H289" s="48" t="str">
        <f>+IF(B289="","",+IFERROR(+VLOOKUP($C289,materiales!$B$2:$D$101,2,0),"9999"))</f>
        <v/>
      </c>
      <c r="I289" s="49" t="str">
        <f>+IF($B289="","",+IF(OR($F289="Si",$F289=""),IF(ISERROR(VLOOKUP($B289,padron!#REF!,9,0)),+IF(ISERROR(VLOOKUP($B289,NAfiliado_NFarmacia!$A$2:$J$497,5,0)),"Ingresa Farmacia",VLOOKUP($B289,NAfiliado_NFarmacia!$A$2:$J$497,5,0)),VLOOKUP($B289,padron!#REF!,9,0)),+IF(ISERROR(VLOOKUP($B289,NAfiliado_NFarmacia!$A$2:$J$497,5,0)),"Ingresa Farmacia",VLOOKUP($B289,NAfiliado_NFarmacia!$A$2:$J$497,5,0))))</f>
        <v/>
      </c>
      <c r="J289" s="49" t="str">
        <f>+IF($B289="","",+IF(OR($F289="Si",$F289=""),IF(ISERROR(VLOOKUP($B289,padron!#REF!,10,0)),+IF(ISERROR(VLOOKUP($B289,NAfiliado_NFarmacia!$A$2:$J$497,5,0)),"Ingresa Direccion de Farmacia",VLOOKUP($B289,NAfiliado_NFarmacia!$A$2:$J$497,6,0)),VLOOKUP($B289,padron!#REF!,10,0)),+IF(ISERROR(VLOOKUP($B289,NAfiliado_NFarmacia!$A$2:$J$497,6,0)),"Ingresa Direccion de Farmacia",VLOOKUP($B289,NAfiliado_NFarmacia!$A$2:$J$497,6,0))))</f>
        <v/>
      </c>
      <c r="K289" s="49" t="str">
        <f>+IF($B289="","",+IF(OR($F289="Si",$F289=""),IF(ISERROR(VLOOKUP($B289,padron!#REF!,10,0)),+IF(ISERROR(VLOOKUP($B289,NAfiliado_NFarmacia!$A$2:$J$497,5,0)),"Ingresa Localidad de Farmacia",VLOOKUP($B289,NAfiliado_NFarmacia!$A$2:$J$497,7,0)),VLOOKUP($B289,padron!#REF!,11,0)),+IF(ISERROR(VLOOKUP($B289,NAfiliado_NFarmacia!$A$2:$J$497,7,0)),"Ingresa Localidad de Farmacia",VLOOKUP($B289,NAfiliado_NFarmacia!$A$2:$J$497,7,0))))</f>
        <v/>
      </c>
      <c r="L289" s="48" t="str">
        <f>+IF(B289="","",IF(F289="No","84005541",+IFERROR(+VLOOKUP(inicio!B289,padron!$A$2:$H$2,8,0),"84005541")))</f>
        <v/>
      </c>
      <c r="M289" s="48" t="str">
        <f>+IF(B289="","",+IFERROR(+VLOOKUP(B289,padron!A:C,3,0),"no_cargado"))</f>
        <v/>
      </c>
      <c r="N289" s="48" t="str">
        <f>+IF(C289="","",+IFERROR(+VLOOKUP($C289,materiales!$A$2:$D$5000,4,0),"9999"))</f>
        <v/>
      </c>
      <c r="O289" s="48" t="str">
        <f t="shared" si="40"/>
        <v/>
      </c>
      <c r="P289" s="48" t="str">
        <f t="shared" si="41"/>
        <v/>
      </c>
      <c r="Q289" s="48" t="str">
        <f t="shared" si="42"/>
        <v/>
      </c>
      <c r="R289" s="48" t="str">
        <f t="shared" si="43"/>
        <v/>
      </c>
      <c r="S289" s="48" t="str">
        <f t="shared" si="48"/>
        <v/>
      </c>
      <c r="T289" s="48" t="str">
        <f t="shared" ca="1" si="44"/>
        <v/>
      </c>
      <c r="U289" s="48" t="str">
        <f>+IF(M289="","",IFERROR(+VLOOKUP(C289,materiales!$B$2:$E$1000,4,0),"DSZA"))</f>
        <v/>
      </c>
      <c r="V289" s="48" t="str">
        <f t="shared" si="45"/>
        <v/>
      </c>
      <c r="W289" s="48" t="str">
        <f t="shared" si="46"/>
        <v/>
      </c>
      <c r="X289" s="48" t="str">
        <f t="shared" si="47"/>
        <v/>
      </c>
      <c r="Y289" s="49" t="str">
        <f t="shared" si="49"/>
        <v/>
      </c>
      <c r="Z289" s="49" t="str">
        <f>IF(M289="no_cargado",VLOOKUP(B289,NAfiliado_NFarmacia!A:H,8,0),"")</f>
        <v/>
      </c>
      <c r="AA289" s="50"/>
    </row>
    <row r="290" spans="1:27" x14ac:dyDescent="0.55000000000000004">
      <c r="A290" s="34"/>
      <c r="G290" s="47" t="str">
        <f>+IF($B290="","",+IFERROR(+VLOOKUP(B290,padron!$A$2:$E$2,2,0),+IFERROR(VLOOKUP(B290,NAfiliado_NFarmacia!$A:$J,10,0),"Ingresar Nuevo Afiliado")))</f>
        <v/>
      </c>
      <c r="H290" s="48" t="str">
        <f>+IF(B290="","",+IFERROR(+VLOOKUP($C290,materiales!$B$2:$D$101,2,0),"9999"))</f>
        <v/>
      </c>
      <c r="I290" s="49" t="str">
        <f>+IF($B290="","",+IF(OR($F290="Si",$F290=""),IF(ISERROR(VLOOKUP($B290,padron!#REF!,9,0)),+IF(ISERROR(VLOOKUP($B290,NAfiliado_NFarmacia!$A$2:$J$497,5,0)),"Ingresa Farmacia",VLOOKUP($B290,NAfiliado_NFarmacia!$A$2:$J$497,5,0)),VLOOKUP($B290,padron!#REF!,9,0)),+IF(ISERROR(VLOOKUP($B290,NAfiliado_NFarmacia!$A$2:$J$497,5,0)),"Ingresa Farmacia",VLOOKUP($B290,NAfiliado_NFarmacia!$A$2:$J$497,5,0))))</f>
        <v/>
      </c>
      <c r="J290" s="49" t="str">
        <f>+IF($B290="","",+IF(OR($F290="Si",$F290=""),IF(ISERROR(VLOOKUP($B290,padron!#REF!,10,0)),+IF(ISERROR(VLOOKUP($B290,NAfiliado_NFarmacia!$A$2:$J$497,5,0)),"Ingresa Direccion de Farmacia",VLOOKUP($B290,NAfiliado_NFarmacia!$A$2:$J$497,6,0)),VLOOKUP($B290,padron!#REF!,10,0)),+IF(ISERROR(VLOOKUP($B290,NAfiliado_NFarmacia!$A$2:$J$497,6,0)),"Ingresa Direccion de Farmacia",VLOOKUP($B290,NAfiliado_NFarmacia!$A$2:$J$497,6,0))))</f>
        <v/>
      </c>
      <c r="K290" s="49" t="str">
        <f>+IF($B290="","",+IF(OR($F290="Si",$F290=""),IF(ISERROR(VLOOKUP($B290,padron!#REF!,10,0)),+IF(ISERROR(VLOOKUP($B290,NAfiliado_NFarmacia!$A$2:$J$497,5,0)),"Ingresa Localidad de Farmacia",VLOOKUP($B290,NAfiliado_NFarmacia!$A$2:$J$497,7,0)),VLOOKUP($B290,padron!#REF!,11,0)),+IF(ISERROR(VLOOKUP($B290,NAfiliado_NFarmacia!$A$2:$J$497,7,0)),"Ingresa Localidad de Farmacia",VLOOKUP($B290,NAfiliado_NFarmacia!$A$2:$J$497,7,0))))</f>
        <v/>
      </c>
      <c r="L290" s="48" t="str">
        <f>+IF(B290="","",IF(F290="No","84005541",+IFERROR(+VLOOKUP(inicio!B290,padron!$A$2:$H$2,8,0),"84005541")))</f>
        <v/>
      </c>
      <c r="M290" s="48" t="str">
        <f>+IF(B290="","",+IFERROR(+VLOOKUP(B290,padron!A:C,3,0),"no_cargado"))</f>
        <v/>
      </c>
      <c r="N290" s="48" t="str">
        <f>+IF(C290="","",+IFERROR(+VLOOKUP($C290,materiales!$A$2:$D$5000,4,0),"9999"))</f>
        <v/>
      </c>
      <c r="O290" s="48" t="str">
        <f t="shared" si="40"/>
        <v/>
      </c>
      <c r="P290" s="48" t="str">
        <f t="shared" si="41"/>
        <v/>
      </c>
      <c r="Q290" s="48" t="str">
        <f t="shared" si="42"/>
        <v/>
      </c>
      <c r="R290" s="48" t="str">
        <f t="shared" si="43"/>
        <v/>
      </c>
      <c r="S290" s="48" t="str">
        <f t="shared" si="48"/>
        <v/>
      </c>
      <c r="T290" s="48" t="str">
        <f t="shared" ca="1" si="44"/>
        <v/>
      </c>
      <c r="U290" s="48" t="str">
        <f>+IF(M290="","",IFERROR(+VLOOKUP(C290,materiales!$B$2:$E$1000,4,0),"DSZA"))</f>
        <v/>
      </c>
      <c r="V290" s="48" t="str">
        <f t="shared" si="45"/>
        <v/>
      </c>
      <c r="W290" s="48" t="str">
        <f t="shared" si="46"/>
        <v/>
      </c>
      <c r="X290" s="48" t="str">
        <f t="shared" si="47"/>
        <v/>
      </c>
      <c r="Y290" s="49" t="str">
        <f t="shared" si="49"/>
        <v/>
      </c>
      <c r="Z290" s="49" t="str">
        <f>IF(M290="no_cargado",VLOOKUP(B290,NAfiliado_NFarmacia!A:H,8,0),"")</f>
        <v/>
      </c>
      <c r="AA290" s="50"/>
    </row>
    <row r="291" spans="1:27" x14ac:dyDescent="0.55000000000000004">
      <c r="A291" s="34"/>
      <c r="G291" s="47" t="str">
        <f>+IF($B291="","",+IFERROR(+VLOOKUP(B291,padron!$A$2:$E$2,2,0),+IFERROR(VLOOKUP(B291,NAfiliado_NFarmacia!$A:$J,10,0),"Ingresar Nuevo Afiliado")))</f>
        <v/>
      </c>
      <c r="H291" s="48" t="str">
        <f>+IF(B291="","",+IFERROR(+VLOOKUP($C291,materiales!$B$2:$D$101,2,0),"9999"))</f>
        <v/>
      </c>
      <c r="I291" s="49" t="str">
        <f>+IF($B291="","",+IF(OR($F291="Si",$F291=""),IF(ISERROR(VLOOKUP($B291,padron!#REF!,9,0)),+IF(ISERROR(VLOOKUP($B291,NAfiliado_NFarmacia!$A$2:$J$497,5,0)),"Ingresa Farmacia",VLOOKUP($B291,NAfiliado_NFarmacia!$A$2:$J$497,5,0)),VLOOKUP($B291,padron!#REF!,9,0)),+IF(ISERROR(VLOOKUP($B291,NAfiliado_NFarmacia!$A$2:$J$497,5,0)),"Ingresa Farmacia",VLOOKUP($B291,NAfiliado_NFarmacia!$A$2:$J$497,5,0))))</f>
        <v/>
      </c>
      <c r="J291" s="49" t="str">
        <f>+IF($B291="","",+IF(OR($F291="Si",$F291=""),IF(ISERROR(VLOOKUP($B291,padron!#REF!,10,0)),+IF(ISERROR(VLOOKUP($B291,NAfiliado_NFarmacia!$A$2:$J$497,5,0)),"Ingresa Direccion de Farmacia",VLOOKUP($B291,NAfiliado_NFarmacia!$A$2:$J$497,6,0)),VLOOKUP($B291,padron!#REF!,10,0)),+IF(ISERROR(VLOOKUP($B291,NAfiliado_NFarmacia!$A$2:$J$497,6,0)),"Ingresa Direccion de Farmacia",VLOOKUP($B291,NAfiliado_NFarmacia!$A$2:$J$497,6,0))))</f>
        <v/>
      </c>
      <c r="K291" s="49" t="str">
        <f>+IF($B291="","",+IF(OR($F291="Si",$F291=""),IF(ISERROR(VLOOKUP($B291,padron!#REF!,10,0)),+IF(ISERROR(VLOOKUP($B291,NAfiliado_NFarmacia!$A$2:$J$497,5,0)),"Ingresa Localidad de Farmacia",VLOOKUP($B291,NAfiliado_NFarmacia!$A$2:$J$497,7,0)),VLOOKUP($B291,padron!#REF!,11,0)),+IF(ISERROR(VLOOKUP($B291,NAfiliado_NFarmacia!$A$2:$J$497,7,0)),"Ingresa Localidad de Farmacia",VLOOKUP($B291,NAfiliado_NFarmacia!$A$2:$J$497,7,0))))</f>
        <v/>
      </c>
      <c r="L291" s="48" t="str">
        <f>+IF(B291="","",IF(F291="No","84005541",+IFERROR(+VLOOKUP(inicio!B291,padron!$A$2:$H$2,8,0),"84005541")))</f>
        <v/>
      </c>
      <c r="M291" s="48" t="str">
        <f>+IF(B291="","",+IFERROR(+VLOOKUP(B291,padron!A:C,3,0),"no_cargado"))</f>
        <v/>
      </c>
      <c r="N291" s="48" t="str">
        <f>+IF(C291="","",+IFERROR(+VLOOKUP($C291,materiales!$A$2:$D$5000,4,0),"9999"))</f>
        <v/>
      </c>
      <c r="O291" s="48" t="str">
        <f t="shared" si="40"/>
        <v/>
      </c>
      <c r="P291" s="48" t="str">
        <f t="shared" si="41"/>
        <v/>
      </c>
      <c r="Q291" s="48" t="str">
        <f t="shared" si="42"/>
        <v/>
      </c>
      <c r="R291" s="48" t="str">
        <f t="shared" si="43"/>
        <v/>
      </c>
      <c r="S291" s="48" t="str">
        <f t="shared" si="48"/>
        <v/>
      </c>
      <c r="T291" s="48" t="str">
        <f t="shared" ca="1" si="44"/>
        <v/>
      </c>
      <c r="U291" s="48" t="str">
        <f>+IF(M291="","",IFERROR(+VLOOKUP(C291,materiales!$B$2:$E$1000,4,0),"DSZA"))</f>
        <v/>
      </c>
      <c r="V291" s="48" t="str">
        <f t="shared" si="45"/>
        <v/>
      </c>
      <c r="W291" s="48" t="str">
        <f t="shared" si="46"/>
        <v/>
      </c>
      <c r="X291" s="48" t="str">
        <f t="shared" si="47"/>
        <v/>
      </c>
      <c r="Y291" s="49" t="str">
        <f t="shared" si="49"/>
        <v/>
      </c>
      <c r="Z291" s="49" t="str">
        <f>IF(M291="no_cargado",VLOOKUP(B291,NAfiliado_NFarmacia!A:H,8,0),"")</f>
        <v/>
      </c>
      <c r="AA291" s="50"/>
    </row>
    <row r="292" spans="1:27" x14ac:dyDescent="0.55000000000000004">
      <c r="A292" s="34"/>
      <c r="G292" s="47" t="str">
        <f>+IF($B292="","",+IFERROR(+VLOOKUP(B292,padron!$A$2:$E$2,2,0),+IFERROR(VLOOKUP(B292,NAfiliado_NFarmacia!$A:$J,10,0),"Ingresar Nuevo Afiliado")))</f>
        <v/>
      </c>
      <c r="H292" s="48" t="str">
        <f>+IF(B292="","",+IFERROR(+VLOOKUP($C292,materiales!$B$2:$D$101,2,0),"9999"))</f>
        <v/>
      </c>
      <c r="I292" s="49" t="str">
        <f>+IF($B292="","",+IF(OR($F292="Si",$F292=""),IF(ISERROR(VLOOKUP($B292,padron!#REF!,9,0)),+IF(ISERROR(VLOOKUP($B292,NAfiliado_NFarmacia!$A$2:$J$497,5,0)),"Ingresa Farmacia",VLOOKUP($B292,NAfiliado_NFarmacia!$A$2:$J$497,5,0)),VLOOKUP($B292,padron!#REF!,9,0)),+IF(ISERROR(VLOOKUP($B292,NAfiliado_NFarmacia!$A$2:$J$497,5,0)),"Ingresa Farmacia",VLOOKUP($B292,NAfiliado_NFarmacia!$A$2:$J$497,5,0))))</f>
        <v/>
      </c>
      <c r="J292" s="49" t="str">
        <f>+IF($B292="","",+IF(OR($F292="Si",$F292=""),IF(ISERROR(VLOOKUP($B292,padron!#REF!,10,0)),+IF(ISERROR(VLOOKUP($B292,NAfiliado_NFarmacia!$A$2:$J$497,5,0)),"Ingresa Direccion de Farmacia",VLOOKUP($B292,NAfiliado_NFarmacia!$A$2:$J$497,6,0)),VLOOKUP($B292,padron!#REF!,10,0)),+IF(ISERROR(VLOOKUP($B292,NAfiliado_NFarmacia!$A$2:$J$497,6,0)),"Ingresa Direccion de Farmacia",VLOOKUP($B292,NAfiliado_NFarmacia!$A$2:$J$497,6,0))))</f>
        <v/>
      </c>
      <c r="K292" s="49" t="str">
        <f>+IF($B292="","",+IF(OR($F292="Si",$F292=""),IF(ISERROR(VLOOKUP($B292,padron!#REF!,10,0)),+IF(ISERROR(VLOOKUP($B292,NAfiliado_NFarmacia!$A$2:$J$497,5,0)),"Ingresa Localidad de Farmacia",VLOOKUP($B292,NAfiliado_NFarmacia!$A$2:$J$497,7,0)),VLOOKUP($B292,padron!#REF!,11,0)),+IF(ISERROR(VLOOKUP($B292,NAfiliado_NFarmacia!$A$2:$J$497,7,0)),"Ingresa Localidad de Farmacia",VLOOKUP($B292,NAfiliado_NFarmacia!$A$2:$J$497,7,0))))</f>
        <v/>
      </c>
      <c r="L292" s="48" t="str">
        <f>+IF(B292="","",IF(F292="No","84005541",+IFERROR(+VLOOKUP(inicio!B292,padron!$A$2:$H$2,8,0),"84005541")))</f>
        <v/>
      </c>
      <c r="M292" s="48" t="str">
        <f>+IF(B292="","",+IFERROR(+VLOOKUP(B292,padron!A:C,3,0),"no_cargado"))</f>
        <v/>
      </c>
      <c r="N292" s="48" t="str">
        <f>+IF(C292="","",+IFERROR(+VLOOKUP($C292,materiales!$A$2:$D$5000,4,0),"9999"))</f>
        <v/>
      </c>
      <c r="O292" s="48" t="str">
        <f t="shared" si="40"/>
        <v/>
      </c>
      <c r="P292" s="48" t="str">
        <f t="shared" si="41"/>
        <v/>
      </c>
      <c r="Q292" s="48" t="str">
        <f t="shared" si="42"/>
        <v/>
      </c>
      <c r="R292" s="48" t="str">
        <f t="shared" si="43"/>
        <v/>
      </c>
      <c r="S292" s="48" t="str">
        <f t="shared" si="48"/>
        <v/>
      </c>
      <c r="T292" s="48" t="str">
        <f t="shared" ca="1" si="44"/>
        <v/>
      </c>
      <c r="U292" s="48" t="str">
        <f>+IF(M292="","",IFERROR(+VLOOKUP(C292,materiales!$B$2:$E$1000,4,0),"DSZA"))</f>
        <v/>
      </c>
      <c r="V292" s="48" t="str">
        <f t="shared" si="45"/>
        <v/>
      </c>
      <c r="W292" s="48" t="str">
        <f t="shared" si="46"/>
        <v/>
      </c>
      <c r="X292" s="48" t="str">
        <f t="shared" si="47"/>
        <v/>
      </c>
      <c r="Y292" s="49" t="str">
        <f t="shared" si="49"/>
        <v/>
      </c>
      <c r="Z292" s="49" t="str">
        <f>IF(M292="no_cargado",VLOOKUP(B292,NAfiliado_NFarmacia!A:H,8,0),"")</f>
        <v/>
      </c>
      <c r="AA292" s="50"/>
    </row>
    <row r="293" spans="1:27" x14ac:dyDescent="0.55000000000000004">
      <c r="A293" s="34"/>
      <c r="G293" s="47" t="str">
        <f>+IF($B293="","",+IFERROR(+VLOOKUP(B293,padron!$A$2:$E$2,2,0),+IFERROR(VLOOKUP(B293,NAfiliado_NFarmacia!$A:$J,10,0),"Ingresar Nuevo Afiliado")))</f>
        <v/>
      </c>
      <c r="H293" s="48" t="str">
        <f>+IF(B293="","",+IFERROR(+VLOOKUP($C293,materiales!$B$2:$D$101,2,0),"9999"))</f>
        <v/>
      </c>
      <c r="I293" s="49" t="str">
        <f>+IF($B293="","",+IF(OR($F293="Si",$F293=""),IF(ISERROR(VLOOKUP($B293,padron!#REF!,9,0)),+IF(ISERROR(VLOOKUP($B293,NAfiliado_NFarmacia!$A$2:$J$497,5,0)),"Ingresa Farmacia",VLOOKUP($B293,NAfiliado_NFarmacia!$A$2:$J$497,5,0)),VLOOKUP($B293,padron!#REF!,9,0)),+IF(ISERROR(VLOOKUP($B293,NAfiliado_NFarmacia!$A$2:$J$497,5,0)),"Ingresa Farmacia",VLOOKUP($B293,NAfiliado_NFarmacia!$A$2:$J$497,5,0))))</f>
        <v/>
      </c>
      <c r="J293" s="49" t="str">
        <f>+IF($B293="","",+IF(OR($F293="Si",$F293=""),IF(ISERROR(VLOOKUP($B293,padron!#REF!,10,0)),+IF(ISERROR(VLOOKUP($B293,NAfiliado_NFarmacia!$A$2:$J$497,5,0)),"Ingresa Direccion de Farmacia",VLOOKUP($B293,NAfiliado_NFarmacia!$A$2:$J$497,6,0)),VLOOKUP($B293,padron!#REF!,10,0)),+IF(ISERROR(VLOOKUP($B293,NAfiliado_NFarmacia!$A$2:$J$497,6,0)),"Ingresa Direccion de Farmacia",VLOOKUP($B293,NAfiliado_NFarmacia!$A$2:$J$497,6,0))))</f>
        <v/>
      </c>
      <c r="K293" s="49" t="str">
        <f>+IF($B293="","",+IF(OR($F293="Si",$F293=""),IF(ISERROR(VLOOKUP($B293,padron!#REF!,10,0)),+IF(ISERROR(VLOOKUP($B293,NAfiliado_NFarmacia!$A$2:$J$497,5,0)),"Ingresa Localidad de Farmacia",VLOOKUP($B293,NAfiliado_NFarmacia!$A$2:$J$497,7,0)),VLOOKUP($B293,padron!#REF!,11,0)),+IF(ISERROR(VLOOKUP($B293,NAfiliado_NFarmacia!$A$2:$J$497,7,0)),"Ingresa Localidad de Farmacia",VLOOKUP($B293,NAfiliado_NFarmacia!$A$2:$J$497,7,0))))</f>
        <v/>
      </c>
      <c r="L293" s="48" t="str">
        <f>+IF(B293="","",IF(F293="No","84005541",+IFERROR(+VLOOKUP(inicio!B293,padron!$A$2:$H$2,8,0),"84005541")))</f>
        <v/>
      </c>
      <c r="M293" s="48" t="str">
        <f>+IF(B293="","",+IFERROR(+VLOOKUP(B293,padron!A:C,3,0),"no_cargado"))</f>
        <v/>
      </c>
      <c r="N293" s="48" t="str">
        <f>+IF(C293="","",+IFERROR(+VLOOKUP($C293,materiales!$A$2:$D$5000,4,0),"9999"))</f>
        <v/>
      </c>
      <c r="O293" s="48" t="str">
        <f t="shared" si="40"/>
        <v/>
      </c>
      <c r="P293" s="48" t="str">
        <f t="shared" si="41"/>
        <v/>
      </c>
      <c r="Q293" s="48" t="str">
        <f t="shared" si="42"/>
        <v/>
      </c>
      <c r="R293" s="48" t="str">
        <f t="shared" si="43"/>
        <v/>
      </c>
      <c r="S293" s="48" t="str">
        <f t="shared" si="48"/>
        <v/>
      </c>
      <c r="T293" s="48" t="str">
        <f t="shared" ca="1" si="44"/>
        <v/>
      </c>
      <c r="U293" s="48" t="str">
        <f>+IF(M293="","",IFERROR(+VLOOKUP(C293,materiales!$B$2:$E$1000,4,0),"DSZA"))</f>
        <v/>
      </c>
      <c r="V293" s="48" t="str">
        <f t="shared" si="45"/>
        <v/>
      </c>
      <c r="W293" s="48" t="str">
        <f t="shared" si="46"/>
        <v/>
      </c>
      <c r="X293" s="48" t="str">
        <f t="shared" si="47"/>
        <v/>
      </c>
      <c r="Y293" s="49" t="str">
        <f t="shared" si="49"/>
        <v/>
      </c>
      <c r="Z293" s="49" t="str">
        <f>IF(M293="no_cargado",VLOOKUP(B293,NAfiliado_NFarmacia!A:H,8,0),"")</f>
        <v/>
      </c>
      <c r="AA293" s="50"/>
    </row>
    <row r="294" spans="1:27" x14ac:dyDescent="0.55000000000000004">
      <c r="A294" s="34"/>
      <c r="G294" s="47" t="str">
        <f>+IF($B294="","",+IFERROR(+VLOOKUP(B294,padron!$A$2:$E$2,2,0),+IFERROR(VLOOKUP(B294,NAfiliado_NFarmacia!$A:$J,10,0),"Ingresar Nuevo Afiliado")))</f>
        <v/>
      </c>
      <c r="H294" s="48" t="str">
        <f>+IF(B294="","",+IFERROR(+VLOOKUP($C294,materiales!$B$2:$D$101,2,0),"9999"))</f>
        <v/>
      </c>
      <c r="I294" s="49" t="str">
        <f>+IF($B294="","",+IF(OR($F294="Si",$F294=""),IF(ISERROR(VLOOKUP($B294,padron!#REF!,9,0)),+IF(ISERROR(VLOOKUP($B294,NAfiliado_NFarmacia!$A$2:$J$497,5,0)),"Ingresa Farmacia",VLOOKUP($B294,NAfiliado_NFarmacia!$A$2:$J$497,5,0)),VLOOKUP($B294,padron!#REF!,9,0)),+IF(ISERROR(VLOOKUP($B294,NAfiliado_NFarmacia!$A$2:$J$497,5,0)),"Ingresa Farmacia",VLOOKUP($B294,NAfiliado_NFarmacia!$A$2:$J$497,5,0))))</f>
        <v/>
      </c>
      <c r="J294" s="49" t="str">
        <f>+IF($B294="","",+IF(OR($F294="Si",$F294=""),IF(ISERROR(VLOOKUP($B294,padron!#REF!,10,0)),+IF(ISERROR(VLOOKUP($B294,NAfiliado_NFarmacia!$A$2:$J$497,5,0)),"Ingresa Direccion de Farmacia",VLOOKUP($B294,NAfiliado_NFarmacia!$A$2:$J$497,6,0)),VLOOKUP($B294,padron!#REF!,10,0)),+IF(ISERROR(VLOOKUP($B294,NAfiliado_NFarmacia!$A$2:$J$497,6,0)),"Ingresa Direccion de Farmacia",VLOOKUP($B294,NAfiliado_NFarmacia!$A$2:$J$497,6,0))))</f>
        <v/>
      </c>
      <c r="K294" s="49" t="str">
        <f>+IF($B294="","",+IF(OR($F294="Si",$F294=""),IF(ISERROR(VLOOKUP($B294,padron!#REF!,10,0)),+IF(ISERROR(VLOOKUP($B294,NAfiliado_NFarmacia!$A$2:$J$497,5,0)),"Ingresa Localidad de Farmacia",VLOOKUP($B294,NAfiliado_NFarmacia!$A$2:$J$497,7,0)),VLOOKUP($B294,padron!#REF!,11,0)),+IF(ISERROR(VLOOKUP($B294,NAfiliado_NFarmacia!$A$2:$J$497,7,0)),"Ingresa Localidad de Farmacia",VLOOKUP($B294,NAfiliado_NFarmacia!$A$2:$J$497,7,0))))</f>
        <v/>
      </c>
      <c r="L294" s="48" t="str">
        <f>+IF(B294="","",IF(F294="No","84005541",+IFERROR(+VLOOKUP(inicio!B294,padron!$A$2:$H$2,8,0),"84005541")))</f>
        <v/>
      </c>
      <c r="M294" s="48" t="str">
        <f>+IF(B294="","",+IFERROR(+VLOOKUP(B294,padron!A:C,3,0),"no_cargado"))</f>
        <v/>
      </c>
      <c r="N294" s="48" t="str">
        <f>+IF(C294="","",+IFERROR(+VLOOKUP($C294,materiales!$A$2:$D$5000,4,0),"9999"))</f>
        <v/>
      </c>
      <c r="O294" s="48" t="str">
        <f t="shared" si="40"/>
        <v/>
      </c>
      <c r="P294" s="48" t="str">
        <f t="shared" si="41"/>
        <v/>
      </c>
      <c r="Q294" s="48" t="str">
        <f t="shared" si="42"/>
        <v/>
      </c>
      <c r="R294" s="48" t="str">
        <f t="shared" si="43"/>
        <v/>
      </c>
      <c r="S294" s="48" t="str">
        <f t="shared" si="48"/>
        <v/>
      </c>
      <c r="T294" s="48" t="str">
        <f t="shared" ca="1" si="44"/>
        <v/>
      </c>
      <c r="U294" s="48" t="str">
        <f>+IF(M294="","",IFERROR(+VLOOKUP(C294,materiales!$B$2:$E$1000,4,0),"DSZA"))</f>
        <v/>
      </c>
      <c r="V294" s="48" t="str">
        <f t="shared" si="45"/>
        <v/>
      </c>
      <c r="W294" s="48" t="str">
        <f t="shared" si="46"/>
        <v/>
      </c>
      <c r="X294" s="48" t="str">
        <f t="shared" si="47"/>
        <v/>
      </c>
      <c r="Y294" s="49" t="str">
        <f t="shared" si="49"/>
        <v/>
      </c>
      <c r="Z294" s="49" t="str">
        <f>IF(M294="no_cargado",VLOOKUP(B294,NAfiliado_NFarmacia!A:H,8,0),"")</f>
        <v/>
      </c>
      <c r="AA294" s="50"/>
    </row>
    <row r="295" spans="1:27" x14ac:dyDescent="0.55000000000000004">
      <c r="A295" s="34"/>
      <c r="G295" s="47" t="str">
        <f>+IF($B295="","",+IFERROR(+VLOOKUP(B295,padron!$A$2:$E$2,2,0),+IFERROR(VLOOKUP(B295,NAfiliado_NFarmacia!$A:$J,10,0),"Ingresar Nuevo Afiliado")))</f>
        <v/>
      </c>
      <c r="H295" s="48" t="str">
        <f>+IF(B295="","",+IFERROR(+VLOOKUP($C295,materiales!$B$2:$D$101,2,0),"9999"))</f>
        <v/>
      </c>
      <c r="I295" s="49" t="str">
        <f>+IF($B295="","",+IF(OR($F295="Si",$F295=""),IF(ISERROR(VLOOKUP($B295,padron!#REF!,9,0)),+IF(ISERROR(VLOOKUP($B295,NAfiliado_NFarmacia!$A$2:$J$497,5,0)),"Ingresa Farmacia",VLOOKUP($B295,NAfiliado_NFarmacia!$A$2:$J$497,5,0)),VLOOKUP($B295,padron!#REF!,9,0)),+IF(ISERROR(VLOOKUP($B295,NAfiliado_NFarmacia!$A$2:$J$497,5,0)),"Ingresa Farmacia",VLOOKUP($B295,NAfiliado_NFarmacia!$A$2:$J$497,5,0))))</f>
        <v/>
      </c>
      <c r="J295" s="49" t="str">
        <f>+IF($B295="","",+IF(OR($F295="Si",$F295=""),IF(ISERROR(VLOOKUP($B295,padron!#REF!,10,0)),+IF(ISERROR(VLOOKUP($B295,NAfiliado_NFarmacia!$A$2:$J$497,5,0)),"Ingresa Direccion de Farmacia",VLOOKUP($B295,NAfiliado_NFarmacia!$A$2:$J$497,6,0)),VLOOKUP($B295,padron!#REF!,10,0)),+IF(ISERROR(VLOOKUP($B295,NAfiliado_NFarmacia!$A$2:$J$497,6,0)),"Ingresa Direccion de Farmacia",VLOOKUP($B295,NAfiliado_NFarmacia!$A$2:$J$497,6,0))))</f>
        <v/>
      </c>
      <c r="K295" s="49" t="str">
        <f>+IF($B295="","",+IF(OR($F295="Si",$F295=""),IF(ISERROR(VLOOKUP($B295,padron!#REF!,10,0)),+IF(ISERROR(VLOOKUP($B295,NAfiliado_NFarmacia!$A$2:$J$497,5,0)),"Ingresa Localidad de Farmacia",VLOOKUP($B295,NAfiliado_NFarmacia!$A$2:$J$497,7,0)),VLOOKUP($B295,padron!#REF!,11,0)),+IF(ISERROR(VLOOKUP($B295,NAfiliado_NFarmacia!$A$2:$J$497,7,0)),"Ingresa Localidad de Farmacia",VLOOKUP($B295,NAfiliado_NFarmacia!$A$2:$J$497,7,0))))</f>
        <v/>
      </c>
      <c r="L295" s="48" t="str">
        <f>+IF(B295="","",IF(F295="No","84005541",+IFERROR(+VLOOKUP(inicio!B295,padron!$A$2:$H$2,8,0),"84005541")))</f>
        <v/>
      </c>
      <c r="M295" s="48" t="str">
        <f>+IF(B295="","",+IFERROR(+VLOOKUP(B295,padron!A:C,3,0),"no_cargado"))</f>
        <v/>
      </c>
      <c r="N295" s="48" t="str">
        <f>+IF(C295="","",+IFERROR(+VLOOKUP($C295,materiales!$A$2:$D$5000,4,0),"9999"))</f>
        <v/>
      </c>
      <c r="O295" s="48" t="str">
        <f t="shared" si="40"/>
        <v/>
      </c>
      <c r="P295" s="48" t="str">
        <f t="shared" si="41"/>
        <v/>
      </c>
      <c r="Q295" s="48" t="str">
        <f t="shared" si="42"/>
        <v/>
      </c>
      <c r="R295" s="48" t="str">
        <f t="shared" si="43"/>
        <v/>
      </c>
      <c r="S295" s="48" t="str">
        <f t="shared" si="48"/>
        <v/>
      </c>
      <c r="T295" s="48" t="str">
        <f t="shared" ca="1" si="44"/>
        <v/>
      </c>
      <c r="U295" s="48" t="str">
        <f>+IF(M295="","",IFERROR(+VLOOKUP(C295,materiales!$B$2:$E$1000,4,0),"DSZA"))</f>
        <v/>
      </c>
      <c r="V295" s="48" t="str">
        <f t="shared" si="45"/>
        <v/>
      </c>
      <c r="W295" s="48" t="str">
        <f t="shared" si="46"/>
        <v/>
      </c>
      <c r="X295" s="48" t="str">
        <f t="shared" si="47"/>
        <v/>
      </c>
      <c r="Y295" s="49" t="str">
        <f t="shared" si="49"/>
        <v/>
      </c>
      <c r="Z295" s="49" t="str">
        <f>IF(M295="no_cargado",VLOOKUP(B295,NAfiliado_NFarmacia!A:H,8,0),"")</f>
        <v/>
      </c>
      <c r="AA295" s="50"/>
    </row>
    <row r="296" spans="1:27" x14ac:dyDescent="0.55000000000000004">
      <c r="A296" s="34"/>
      <c r="G296" s="47" t="str">
        <f>+IF($B296="","",+IFERROR(+VLOOKUP(B296,padron!$A$2:$E$2,2,0),+IFERROR(VLOOKUP(B296,NAfiliado_NFarmacia!$A:$J,10,0),"Ingresar Nuevo Afiliado")))</f>
        <v/>
      </c>
      <c r="H296" s="48" t="str">
        <f>+IF(B296="","",+IFERROR(+VLOOKUP($C296,materiales!$B$2:$D$101,2,0),"9999"))</f>
        <v/>
      </c>
      <c r="I296" s="49" t="str">
        <f>+IF($B296="","",+IF(OR($F296="Si",$F296=""),IF(ISERROR(VLOOKUP($B296,padron!#REF!,9,0)),+IF(ISERROR(VLOOKUP($B296,NAfiliado_NFarmacia!$A$2:$J$497,5,0)),"Ingresa Farmacia",VLOOKUP($B296,NAfiliado_NFarmacia!$A$2:$J$497,5,0)),VLOOKUP($B296,padron!#REF!,9,0)),+IF(ISERROR(VLOOKUP($B296,NAfiliado_NFarmacia!$A$2:$J$497,5,0)),"Ingresa Farmacia",VLOOKUP($B296,NAfiliado_NFarmacia!$A$2:$J$497,5,0))))</f>
        <v/>
      </c>
      <c r="J296" s="49" t="str">
        <f>+IF($B296="","",+IF(OR($F296="Si",$F296=""),IF(ISERROR(VLOOKUP($B296,padron!#REF!,10,0)),+IF(ISERROR(VLOOKUP($B296,NAfiliado_NFarmacia!$A$2:$J$497,5,0)),"Ingresa Direccion de Farmacia",VLOOKUP($B296,NAfiliado_NFarmacia!$A$2:$J$497,6,0)),VLOOKUP($B296,padron!#REF!,10,0)),+IF(ISERROR(VLOOKUP($B296,NAfiliado_NFarmacia!$A$2:$J$497,6,0)),"Ingresa Direccion de Farmacia",VLOOKUP($B296,NAfiliado_NFarmacia!$A$2:$J$497,6,0))))</f>
        <v/>
      </c>
      <c r="K296" s="49" t="str">
        <f>+IF($B296="","",+IF(OR($F296="Si",$F296=""),IF(ISERROR(VLOOKUP($B296,padron!#REF!,10,0)),+IF(ISERROR(VLOOKUP($B296,NAfiliado_NFarmacia!$A$2:$J$497,5,0)),"Ingresa Localidad de Farmacia",VLOOKUP($B296,NAfiliado_NFarmacia!$A$2:$J$497,7,0)),VLOOKUP($B296,padron!#REF!,11,0)),+IF(ISERROR(VLOOKUP($B296,NAfiliado_NFarmacia!$A$2:$J$497,7,0)),"Ingresa Localidad de Farmacia",VLOOKUP($B296,NAfiliado_NFarmacia!$A$2:$J$497,7,0))))</f>
        <v/>
      </c>
      <c r="L296" s="48" t="str">
        <f>+IF(B296="","",IF(F296="No","84005541",+IFERROR(+VLOOKUP(inicio!B296,padron!$A$2:$H$2,8,0),"84005541")))</f>
        <v/>
      </c>
      <c r="M296" s="48" t="str">
        <f>+IF(B296="","",+IFERROR(+VLOOKUP(B296,padron!A:C,3,0),"no_cargado"))</f>
        <v/>
      </c>
      <c r="N296" s="48" t="str">
        <f>+IF(C296="","",+IFERROR(+VLOOKUP($C296,materiales!$A$2:$D$5000,4,0),"9999"))</f>
        <v/>
      </c>
      <c r="O296" s="48" t="str">
        <f t="shared" si="40"/>
        <v/>
      </c>
      <c r="P296" s="48" t="str">
        <f t="shared" si="41"/>
        <v/>
      </c>
      <c r="Q296" s="48" t="str">
        <f t="shared" si="42"/>
        <v/>
      </c>
      <c r="R296" s="48" t="str">
        <f t="shared" si="43"/>
        <v/>
      </c>
      <c r="S296" s="48" t="str">
        <f t="shared" si="48"/>
        <v/>
      </c>
      <c r="T296" s="48" t="str">
        <f t="shared" ca="1" si="44"/>
        <v/>
      </c>
      <c r="U296" s="48" t="str">
        <f>+IF(M296="","",IFERROR(+VLOOKUP(C296,materiales!$B$2:$E$1000,4,0),"DSZA"))</f>
        <v/>
      </c>
      <c r="V296" s="48" t="str">
        <f t="shared" si="45"/>
        <v/>
      </c>
      <c r="W296" s="48" t="str">
        <f t="shared" si="46"/>
        <v/>
      </c>
      <c r="X296" s="48" t="str">
        <f t="shared" si="47"/>
        <v/>
      </c>
      <c r="Y296" s="49" t="str">
        <f t="shared" si="49"/>
        <v/>
      </c>
      <c r="Z296" s="49" t="str">
        <f>IF(M296="no_cargado",VLOOKUP(B296,NAfiliado_NFarmacia!A:H,8,0),"")</f>
        <v/>
      </c>
      <c r="AA296" s="50"/>
    </row>
    <row r="297" spans="1:27" x14ac:dyDescent="0.55000000000000004">
      <c r="A297" s="34"/>
      <c r="G297" s="47" t="str">
        <f>+IF($B297="","",+IFERROR(+VLOOKUP(B297,padron!$A$2:$E$2,2,0),+IFERROR(VLOOKUP(B297,NAfiliado_NFarmacia!$A:$J,10,0),"Ingresar Nuevo Afiliado")))</f>
        <v/>
      </c>
      <c r="H297" s="48" t="str">
        <f>+IF(B297="","",+IFERROR(+VLOOKUP($C297,materiales!$B$2:$D$101,2,0),"9999"))</f>
        <v/>
      </c>
      <c r="I297" s="49" t="str">
        <f>+IF($B297="","",+IF(OR($F297="Si",$F297=""),IF(ISERROR(VLOOKUP($B297,padron!#REF!,9,0)),+IF(ISERROR(VLOOKUP($B297,NAfiliado_NFarmacia!$A$2:$J$497,5,0)),"Ingresa Farmacia",VLOOKUP($B297,NAfiliado_NFarmacia!$A$2:$J$497,5,0)),VLOOKUP($B297,padron!#REF!,9,0)),+IF(ISERROR(VLOOKUP($B297,NAfiliado_NFarmacia!$A$2:$J$497,5,0)),"Ingresa Farmacia",VLOOKUP($B297,NAfiliado_NFarmacia!$A$2:$J$497,5,0))))</f>
        <v/>
      </c>
      <c r="J297" s="49" t="str">
        <f>+IF($B297="","",+IF(OR($F297="Si",$F297=""),IF(ISERROR(VLOOKUP($B297,padron!#REF!,10,0)),+IF(ISERROR(VLOOKUP($B297,NAfiliado_NFarmacia!$A$2:$J$497,5,0)),"Ingresa Direccion de Farmacia",VLOOKUP($B297,NAfiliado_NFarmacia!$A$2:$J$497,6,0)),VLOOKUP($B297,padron!#REF!,10,0)),+IF(ISERROR(VLOOKUP($B297,NAfiliado_NFarmacia!$A$2:$J$497,6,0)),"Ingresa Direccion de Farmacia",VLOOKUP($B297,NAfiliado_NFarmacia!$A$2:$J$497,6,0))))</f>
        <v/>
      </c>
      <c r="K297" s="49" t="str">
        <f>+IF($B297="","",+IF(OR($F297="Si",$F297=""),IF(ISERROR(VLOOKUP($B297,padron!#REF!,10,0)),+IF(ISERROR(VLOOKUP($B297,NAfiliado_NFarmacia!$A$2:$J$497,5,0)),"Ingresa Localidad de Farmacia",VLOOKUP($B297,NAfiliado_NFarmacia!$A$2:$J$497,7,0)),VLOOKUP($B297,padron!#REF!,11,0)),+IF(ISERROR(VLOOKUP($B297,NAfiliado_NFarmacia!$A$2:$J$497,7,0)),"Ingresa Localidad de Farmacia",VLOOKUP($B297,NAfiliado_NFarmacia!$A$2:$J$497,7,0))))</f>
        <v/>
      </c>
      <c r="L297" s="48" t="str">
        <f>+IF(B297="","",IF(F297="No","84005541",+IFERROR(+VLOOKUP(inicio!B297,padron!$A$2:$H$2,8,0),"84005541")))</f>
        <v/>
      </c>
      <c r="M297" s="48" t="str">
        <f>+IF(B297="","",+IFERROR(+VLOOKUP(B297,padron!A:C,3,0),"no_cargado"))</f>
        <v/>
      </c>
      <c r="N297" s="48" t="str">
        <f>+IF(C297="","",+IFERROR(+VLOOKUP($C297,materiales!$A$2:$D$5000,4,0),"9999"))</f>
        <v/>
      </c>
      <c r="O297" s="48" t="str">
        <f t="shared" si="40"/>
        <v/>
      </c>
      <c r="P297" s="48" t="str">
        <f t="shared" si="41"/>
        <v/>
      </c>
      <c r="Q297" s="48" t="str">
        <f t="shared" si="42"/>
        <v/>
      </c>
      <c r="R297" s="48" t="str">
        <f t="shared" si="43"/>
        <v/>
      </c>
      <c r="S297" s="48" t="str">
        <f t="shared" si="48"/>
        <v/>
      </c>
      <c r="T297" s="48" t="str">
        <f t="shared" ca="1" si="44"/>
        <v/>
      </c>
      <c r="U297" s="48" t="str">
        <f>+IF(M297="","",IFERROR(+VLOOKUP(C297,materiales!$B$2:$E$1000,4,0),"DSZA"))</f>
        <v/>
      </c>
      <c r="V297" s="48" t="str">
        <f t="shared" si="45"/>
        <v/>
      </c>
      <c r="W297" s="48" t="str">
        <f t="shared" si="46"/>
        <v/>
      </c>
      <c r="X297" s="48" t="str">
        <f t="shared" si="47"/>
        <v/>
      </c>
      <c r="Y297" s="49" t="str">
        <f t="shared" si="49"/>
        <v/>
      </c>
      <c r="Z297" s="49" t="str">
        <f>IF(M297="no_cargado",VLOOKUP(B297,NAfiliado_NFarmacia!A:H,8,0),"")</f>
        <v/>
      </c>
      <c r="AA297" s="50"/>
    </row>
    <row r="298" spans="1:27" x14ac:dyDescent="0.55000000000000004">
      <c r="A298" s="34"/>
      <c r="G298" s="47" t="str">
        <f>+IF($B298="","",+IFERROR(+VLOOKUP(B298,padron!$A$2:$E$2,2,0),+IFERROR(VLOOKUP(B298,NAfiliado_NFarmacia!$A:$J,10,0),"Ingresar Nuevo Afiliado")))</f>
        <v/>
      </c>
      <c r="H298" s="48" t="str">
        <f>+IF(B298="","",+IFERROR(+VLOOKUP($C298,materiales!$B$2:$D$101,2,0),"9999"))</f>
        <v/>
      </c>
      <c r="I298" s="49" t="str">
        <f>+IF($B298="","",+IF(OR($F298="Si",$F298=""),IF(ISERROR(VLOOKUP($B298,padron!#REF!,9,0)),+IF(ISERROR(VLOOKUP($B298,NAfiliado_NFarmacia!$A$2:$J$497,5,0)),"Ingresa Farmacia",VLOOKUP($B298,NAfiliado_NFarmacia!$A$2:$J$497,5,0)),VLOOKUP($B298,padron!#REF!,9,0)),+IF(ISERROR(VLOOKUP($B298,NAfiliado_NFarmacia!$A$2:$J$497,5,0)),"Ingresa Farmacia",VLOOKUP($B298,NAfiliado_NFarmacia!$A$2:$J$497,5,0))))</f>
        <v/>
      </c>
      <c r="J298" s="49" t="str">
        <f>+IF($B298="","",+IF(OR($F298="Si",$F298=""),IF(ISERROR(VLOOKUP($B298,padron!#REF!,10,0)),+IF(ISERROR(VLOOKUP($B298,NAfiliado_NFarmacia!$A$2:$J$497,5,0)),"Ingresa Direccion de Farmacia",VLOOKUP($B298,NAfiliado_NFarmacia!$A$2:$J$497,6,0)),VLOOKUP($B298,padron!#REF!,10,0)),+IF(ISERROR(VLOOKUP($B298,NAfiliado_NFarmacia!$A$2:$J$497,6,0)),"Ingresa Direccion de Farmacia",VLOOKUP($B298,NAfiliado_NFarmacia!$A$2:$J$497,6,0))))</f>
        <v/>
      </c>
      <c r="K298" s="49" t="str">
        <f>+IF($B298="","",+IF(OR($F298="Si",$F298=""),IF(ISERROR(VLOOKUP($B298,padron!#REF!,10,0)),+IF(ISERROR(VLOOKUP($B298,NAfiliado_NFarmacia!$A$2:$J$497,5,0)),"Ingresa Localidad de Farmacia",VLOOKUP($B298,NAfiliado_NFarmacia!$A$2:$J$497,7,0)),VLOOKUP($B298,padron!#REF!,11,0)),+IF(ISERROR(VLOOKUP($B298,NAfiliado_NFarmacia!$A$2:$J$497,7,0)),"Ingresa Localidad de Farmacia",VLOOKUP($B298,NAfiliado_NFarmacia!$A$2:$J$497,7,0))))</f>
        <v/>
      </c>
      <c r="L298" s="48" t="str">
        <f>+IF(B298="","",IF(F298="No","84005541",+IFERROR(+VLOOKUP(inicio!B298,padron!$A$2:$H$2,8,0),"84005541")))</f>
        <v/>
      </c>
      <c r="M298" s="48" t="str">
        <f>+IF(B298="","",+IFERROR(+VLOOKUP(B298,padron!A:C,3,0),"no_cargado"))</f>
        <v/>
      </c>
      <c r="N298" s="48" t="str">
        <f>+IF(C298="","",+IFERROR(+VLOOKUP($C298,materiales!$A$2:$D$5000,4,0),"9999"))</f>
        <v/>
      </c>
      <c r="O298" s="48" t="str">
        <f t="shared" si="40"/>
        <v/>
      </c>
      <c r="P298" s="48" t="str">
        <f t="shared" si="41"/>
        <v/>
      </c>
      <c r="Q298" s="48" t="str">
        <f t="shared" si="42"/>
        <v/>
      </c>
      <c r="R298" s="48" t="str">
        <f t="shared" si="43"/>
        <v/>
      </c>
      <c r="S298" s="48" t="str">
        <f t="shared" si="48"/>
        <v/>
      </c>
      <c r="T298" s="48" t="str">
        <f t="shared" ca="1" si="44"/>
        <v/>
      </c>
      <c r="U298" s="48" t="str">
        <f>+IF(M298="","",IFERROR(+VLOOKUP(C298,materiales!$B$2:$E$1000,4,0),"DSZA"))</f>
        <v/>
      </c>
      <c r="V298" s="48" t="str">
        <f t="shared" si="45"/>
        <v/>
      </c>
      <c r="W298" s="48" t="str">
        <f t="shared" si="46"/>
        <v/>
      </c>
      <c r="X298" s="48" t="str">
        <f t="shared" si="47"/>
        <v/>
      </c>
      <c r="Y298" s="49" t="str">
        <f t="shared" si="49"/>
        <v/>
      </c>
      <c r="Z298" s="49" t="str">
        <f>IF(M298="no_cargado",VLOOKUP(B298,NAfiliado_NFarmacia!A:H,8,0),"")</f>
        <v/>
      </c>
      <c r="AA298" s="50"/>
    </row>
    <row r="299" spans="1:27" x14ac:dyDescent="0.55000000000000004">
      <c r="A299" s="34"/>
      <c r="G299" s="47" t="str">
        <f>+IF($B299="","",+IFERROR(+VLOOKUP(B299,padron!$A$2:$E$2,2,0),+IFERROR(VLOOKUP(B299,NAfiliado_NFarmacia!$A:$J,10,0),"Ingresar Nuevo Afiliado")))</f>
        <v/>
      </c>
      <c r="H299" s="48" t="str">
        <f>+IF(B299="","",+IFERROR(+VLOOKUP($C299,materiales!$B$2:$D$101,2,0),"9999"))</f>
        <v/>
      </c>
      <c r="I299" s="49" t="str">
        <f>+IF($B299="","",+IF(OR($F299="Si",$F299=""),IF(ISERROR(VLOOKUP($B299,padron!#REF!,9,0)),+IF(ISERROR(VLOOKUP($B299,NAfiliado_NFarmacia!$A$2:$J$497,5,0)),"Ingresa Farmacia",VLOOKUP($B299,NAfiliado_NFarmacia!$A$2:$J$497,5,0)),VLOOKUP($B299,padron!#REF!,9,0)),+IF(ISERROR(VLOOKUP($B299,NAfiliado_NFarmacia!$A$2:$J$497,5,0)),"Ingresa Farmacia",VLOOKUP($B299,NAfiliado_NFarmacia!$A$2:$J$497,5,0))))</f>
        <v/>
      </c>
      <c r="J299" s="49" t="str">
        <f>+IF($B299="","",+IF(OR($F299="Si",$F299=""),IF(ISERROR(VLOOKUP($B299,padron!#REF!,10,0)),+IF(ISERROR(VLOOKUP($B299,NAfiliado_NFarmacia!$A$2:$J$497,5,0)),"Ingresa Direccion de Farmacia",VLOOKUP($B299,NAfiliado_NFarmacia!$A$2:$J$497,6,0)),VLOOKUP($B299,padron!#REF!,10,0)),+IF(ISERROR(VLOOKUP($B299,NAfiliado_NFarmacia!$A$2:$J$497,6,0)),"Ingresa Direccion de Farmacia",VLOOKUP($B299,NAfiliado_NFarmacia!$A$2:$J$497,6,0))))</f>
        <v/>
      </c>
      <c r="K299" s="49" t="str">
        <f>+IF($B299="","",+IF(OR($F299="Si",$F299=""),IF(ISERROR(VLOOKUP($B299,padron!#REF!,10,0)),+IF(ISERROR(VLOOKUP($B299,NAfiliado_NFarmacia!$A$2:$J$497,5,0)),"Ingresa Localidad de Farmacia",VLOOKUP($B299,NAfiliado_NFarmacia!$A$2:$J$497,7,0)),VLOOKUP($B299,padron!#REF!,11,0)),+IF(ISERROR(VLOOKUP($B299,NAfiliado_NFarmacia!$A$2:$J$497,7,0)),"Ingresa Localidad de Farmacia",VLOOKUP($B299,NAfiliado_NFarmacia!$A$2:$J$497,7,0))))</f>
        <v/>
      </c>
      <c r="L299" s="48" t="str">
        <f>+IF(B299="","",IF(F299="No","84005541",+IFERROR(+VLOOKUP(inicio!B299,padron!$A$2:$H$2,8,0),"84005541")))</f>
        <v/>
      </c>
      <c r="M299" s="48" t="str">
        <f>+IF(B299="","",+IFERROR(+VLOOKUP(B299,padron!A:C,3,0),"no_cargado"))</f>
        <v/>
      </c>
      <c r="N299" s="48" t="str">
        <f>+IF(C299="","",+IFERROR(+VLOOKUP($C299,materiales!$A$2:$D$5000,4,0),"9999"))</f>
        <v/>
      </c>
      <c r="O299" s="48" t="str">
        <f t="shared" si="40"/>
        <v/>
      </c>
      <c r="P299" s="48" t="str">
        <f t="shared" si="41"/>
        <v/>
      </c>
      <c r="Q299" s="48" t="str">
        <f t="shared" si="42"/>
        <v/>
      </c>
      <c r="R299" s="48" t="str">
        <f t="shared" si="43"/>
        <v/>
      </c>
      <c r="S299" s="48" t="str">
        <f t="shared" si="48"/>
        <v/>
      </c>
      <c r="T299" s="48" t="str">
        <f t="shared" ca="1" si="44"/>
        <v/>
      </c>
      <c r="U299" s="48" t="str">
        <f>+IF(M299="","",IFERROR(+VLOOKUP(C299,materiales!$B$2:$E$1000,4,0),"DSZA"))</f>
        <v/>
      </c>
      <c r="V299" s="48" t="str">
        <f t="shared" si="45"/>
        <v/>
      </c>
      <c r="W299" s="48" t="str">
        <f t="shared" si="46"/>
        <v/>
      </c>
      <c r="X299" s="48" t="str">
        <f t="shared" si="47"/>
        <v/>
      </c>
      <c r="Y299" s="49" t="str">
        <f t="shared" si="49"/>
        <v/>
      </c>
      <c r="Z299" s="49" t="str">
        <f>IF(M299="no_cargado",VLOOKUP(B299,NAfiliado_NFarmacia!A:H,8,0),"")</f>
        <v/>
      </c>
      <c r="AA299" s="50"/>
    </row>
    <row r="300" spans="1:27" x14ac:dyDescent="0.55000000000000004">
      <c r="A300" s="34"/>
      <c r="G300" s="47" t="str">
        <f>+IF($B300="","",+IFERROR(+VLOOKUP(B300,padron!$A$2:$E$2,2,0),+IFERROR(VLOOKUP(B300,NAfiliado_NFarmacia!$A:$J,10,0),"Ingresar Nuevo Afiliado")))</f>
        <v/>
      </c>
      <c r="H300" s="48" t="str">
        <f>+IF(B300="","",+IFERROR(+VLOOKUP($C300,materiales!$B$2:$D$101,2,0),"9999"))</f>
        <v/>
      </c>
      <c r="I300" s="49" t="str">
        <f>+IF($B300="","",+IF(OR($F300="Si",$F300=""),IF(ISERROR(VLOOKUP($B300,padron!#REF!,9,0)),+IF(ISERROR(VLOOKUP($B300,NAfiliado_NFarmacia!$A$2:$J$497,5,0)),"Ingresa Farmacia",VLOOKUP($B300,NAfiliado_NFarmacia!$A$2:$J$497,5,0)),VLOOKUP($B300,padron!#REF!,9,0)),+IF(ISERROR(VLOOKUP($B300,NAfiliado_NFarmacia!$A$2:$J$497,5,0)),"Ingresa Farmacia",VLOOKUP($B300,NAfiliado_NFarmacia!$A$2:$J$497,5,0))))</f>
        <v/>
      </c>
      <c r="J300" s="49" t="str">
        <f>+IF($B300="","",+IF(OR($F300="Si",$F300=""),IF(ISERROR(VLOOKUP($B300,padron!#REF!,10,0)),+IF(ISERROR(VLOOKUP($B300,NAfiliado_NFarmacia!$A$2:$J$497,5,0)),"Ingresa Direccion de Farmacia",VLOOKUP($B300,NAfiliado_NFarmacia!$A$2:$J$497,6,0)),VLOOKUP($B300,padron!#REF!,10,0)),+IF(ISERROR(VLOOKUP($B300,NAfiliado_NFarmacia!$A$2:$J$497,6,0)),"Ingresa Direccion de Farmacia",VLOOKUP($B300,NAfiliado_NFarmacia!$A$2:$J$497,6,0))))</f>
        <v/>
      </c>
      <c r="K300" s="49" t="str">
        <f>+IF($B300="","",+IF(OR($F300="Si",$F300=""),IF(ISERROR(VLOOKUP($B300,padron!#REF!,10,0)),+IF(ISERROR(VLOOKUP($B300,NAfiliado_NFarmacia!$A$2:$J$497,5,0)),"Ingresa Localidad de Farmacia",VLOOKUP($B300,NAfiliado_NFarmacia!$A$2:$J$497,7,0)),VLOOKUP($B300,padron!#REF!,11,0)),+IF(ISERROR(VLOOKUP($B300,NAfiliado_NFarmacia!$A$2:$J$497,7,0)),"Ingresa Localidad de Farmacia",VLOOKUP($B300,NAfiliado_NFarmacia!$A$2:$J$497,7,0))))</f>
        <v/>
      </c>
      <c r="L300" s="48" t="str">
        <f>+IF(B300="","",IF(F300="No","84005541",+IFERROR(+VLOOKUP(inicio!B300,padron!$A$2:$H$2,8,0),"84005541")))</f>
        <v/>
      </c>
      <c r="M300" s="48" t="str">
        <f>+IF(B300="","",+IFERROR(+VLOOKUP(B300,padron!A:C,3,0),"no_cargado"))</f>
        <v/>
      </c>
      <c r="N300" s="48" t="str">
        <f>+IF(C300="","",+IFERROR(+VLOOKUP($C300,materiales!$A$2:$D$5000,4,0),"9999"))</f>
        <v/>
      </c>
      <c r="O300" s="48" t="str">
        <f t="shared" si="40"/>
        <v/>
      </c>
      <c r="P300" s="48" t="str">
        <f t="shared" si="41"/>
        <v/>
      </c>
      <c r="Q300" s="48" t="str">
        <f t="shared" si="42"/>
        <v/>
      </c>
      <c r="R300" s="48" t="str">
        <f t="shared" si="43"/>
        <v/>
      </c>
      <c r="S300" s="48" t="str">
        <f t="shared" si="48"/>
        <v/>
      </c>
      <c r="T300" s="48" t="str">
        <f t="shared" ca="1" si="44"/>
        <v/>
      </c>
      <c r="U300" s="48" t="str">
        <f>+IF(M300="","",IFERROR(+VLOOKUP(C300,materiales!$B$2:$E$1000,4,0),"DSZA"))</f>
        <v/>
      </c>
      <c r="V300" s="48" t="str">
        <f t="shared" si="45"/>
        <v/>
      </c>
      <c r="W300" s="48" t="str">
        <f t="shared" si="46"/>
        <v/>
      </c>
      <c r="X300" s="48" t="str">
        <f t="shared" si="47"/>
        <v/>
      </c>
      <c r="Y300" s="49" t="str">
        <f t="shared" si="49"/>
        <v/>
      </c>
      <c r="Z300" s="49" t="str">
        <f>IF(M300="no_cargado",VLOOKUP(B300,NAfiliado_NFarmacia!A:H,8,0),"")</f>
        <v/>
      </c>
      <c r="AA300" s="50"/>
    </row>
    <row r="301" spans="1:27" x14ac:dyDescent="0.55000000000000004">
      <c r="A301" s="34"/>
      <c r="G301" s="47" t="str">
        <f>+IF($B301="","",+IFERROR(+VLOOKUP(B301,padron!$A$2:$E$2,2,0),+IFERROR(VLOOKUP(B301,NAfiliado_NFarmacia!$A:$J,10,0),"Ingresar Nuevo Afiliado")))</f>
        <v/>
      </c>
      <c r="H301" s="48" t="str">
        <f>+IF(B301="","",+IFERROR(+VLOOKUP($C301,materiales!$B$2:$D$101,2,0),"9999"))</f>
        <v/>
      </c>
      <c r="I301" s="49" t="str">
        <f>+IF($B301="","",+IF(OR($F301="Si",$F301=""),IF(ISERROR(VLOOKUP($B301,padron!#REF!,9,0)),+IF(ISERROR(VLOOKUP($B301,NAfiliado_NFarmacia!$A$2:$J$497,5,0)),"Ingresa Farmacia",VLOOKUP($B301,NAfiliado_NFarmacia!$A$2:$J$497,5,0)),VLOOKUP($B301,padron!#REF!,9,0)),+IF(ISERROR(VLOOKUP($B301,NAfiliado_NFarmacia!$A$2:$J$497,5,0)),"Ingresa Farmacia",VLOOKUP($B301,NAfiliado_NFarmacia!$A$2:$J$497,5,0))))</f>
        <v/>
      </c>
      <c r="J301" s="49" t="str">
        <f>+IF($B301="","",+IF(OR($F301="Si",$F301=""),IF(ISERROR(VLOOKUP($B301,padron!#REF!,10,0)),+IF(ISERROR(VLOOKUP($B301,NAfiliado_NFarmacia!$A$2:$J$497,5,0)),"Ingresa Direccion de Farmacia",VLOOKUP($B301,NAfiliado_NFarmacia!$A$2:$J$497,6,0)),VLOOKUP($B301,padron!#REF!,10,0)),+IF(ISERROR(VLOOKUP($B301,NAfiliado_NFarmacia!$A$2:$J$497,6,0)),"Ingresa Direccion de Farmacia",VLOOKUP($B301,NAfiliado_NFarmacia!$A$2:$J$497,6,0))))</f>
        <v/>
      </c>
      <c r="K301" s="49" t="str">
        <f>+IF($B301="","",+IF(OR($F301="Si",$F301=""),IF(ISERROR(VLOOKUP($B301,padron!#REF!,10,0)),+IF(ISERROR(VLOOKUP($B301,NAfiliado_NFarmacia!$A$2:$J$497,5,0)),"Ingresa Localidad de Farmacia",VLOOKUP($B301,NAfiliado_NFarmacia!$A$2:$J$497,7,0)),VLOOKUP($B301,padron!#REF!,11,0)),+IF(ISERROR(VLOOKUP($B301,NAfiliado_NFarmacia!$A$2:$J$497,7,0)),"Ingresa Localidad de Farmacia",VLOOKUP($B301,NAfiliado_NFarmacia!$A$2:$J$497,7,0))))</f>
        <v/>
      </c>
      <c r="L301" s="48" t="str">
        <f>+IF(B301="","",IF(F301="No","84005541",+IFERROR(+VLOOKUP(inicio!B301,padron!$A$2:$H$2,8,0),"84005541")))</f>
        <v/>
      </c>
      <c r="M301" s="48" t="str">
        <f>+IF(B301="","",+IFERROR(+VLOOKUP(B301,padron!A:C,3,0),"no_cargado"))</f>
        <v/>
      </c>
      <c r="N301" s="48" t="str">
        <f>+IF(C301="","",+IFERROR(+VLOOKUP($C301,materiales!$A$2:$D$5000,4,0),"9999"))</f>
        <v/>
      </c>
      <c r="O301" s="48" t="str">
        <f t="shared" si="40"/>
        <v/>
      </c>
      <c r="P301" s="48" t="str">
        <f t="shared" si="41"/>
        <v/>
      </c>
      <c r="Q301" s="48" t="str">
        <f t="shared" si="42"/>
        <v/>
      </c>
      <c r="R301" s="48" t="str">
        <f t="shared" si="43"/>
        <v/>
      </c>
      <c r="S301" s="48" t="str">
        <f t="shared" si="48"/>
        <v/>
      </c>
      <c r="T301" s="48" t="str">
        <f t="shared" ca="1" si="44"/>
        <v/>
      </c>
      <c r="U301" s="48" t="str">
        <f>+IF(M301="","",IFERROR(+VLOOKUP(C301,materiales!$B$2:$E$1000,4,0),"DSZA"))</f>
        <v/>
      </c>
      <c r="V301" s="48" t="str">
        <f t="shared" si="45"/>
        <v/>
      </c>
      <c r="W301" s="48" t="str">
        <f t="shared" si="46"/>
        <v/>
      </c>
      <c r="X301" s="48" t="str">
        <f t="shared" si="47"/>
        <v/>
      </c>
      <c r="Y301" s="49" t="str">
        <f t="shared" si="49"/>
        <v/>
      </c>
      <c r="Z301" s="49" t="str">
        <f>IF(M301="no_cargado",VLOOKUP(B301,NAfiliado_NFarmacia!A:H,8,0),"")</f>
        <v/>
      </c>
      <c r="AA301" s="50"/>
    </row>
    <row r="302" spans="1:27" x14ac:dyDescent="0.55000000000000004">
      <c r="A302" s="34"/>
      <c r="G302" s="47" t="str">
        <f>+IF($B302="","",+IFERROR(+VLOOKUP(B302,padron!$A$2:$E$2,2,0),+IFERROR(VLOOKUP(B302,NAfiliado_NFarmacia!$A:$J,10,0),"Ingresar Nuevo Afiliado")))</f>
        <v/>
      </c>
      <c r="H302" s="48" t="str">
        <f>+IF(B302="","",+IFERROR(+VLOOKUP($C302,materiales!$B$2:$D$101,2,0),"9999"))</f>
        <v/>
      </c>
      <c r="I302" s="49" t="str">
        <f>+IF($B302="","",+IF(OR($F302="Si",$F302=""),IF(ISERROR(VLOOKUP($B302,padron!#REF!,9,0)),+IF(ISERROR(VLOOKUP($B302,NAfiliado_NFarmacia!$A$2:$J$497,5,0)),"Ingresa Farmacia",VLOOKUP($B302,NAfiliado_NFarmacia!$A$2:$J$497,5,0)),VLOOKUP($B302,padron!#REF!,9,0)),+IF(ISERROR(VLOOKUP($B302,NAfiliado_NFarmacia!$A$2:$J$497,5,0)),"Ingresa Farmacia",VLOOKUP($B302,NAfiliado_NFarmacia!$A$2:$J$497,5,0))))</f>
        <v/>
      </c>
      <c r="J302" s="49" t="str">
        <f>+IF($B302="","",+IF(OR($F302="Si",$F302=""),IF(ISERROR(VLOOKUP($B302,padron!#REF!,10,0)),+IF(ISERROR(VLOOKUP($B302,NAfiliado_NFarmacia!$A$2:$J$497,5,0)),"Ingresa Direccion de Farmacia",VLOOKUP($B302,NAfiliado_NFarmacia!$A$2:$J$497,6,0)),VLOOKUP($B302,padron!#REF!,10,0)),+IF(ISERROR(VLOOKUP($B302,NAfiliado_NFarmacia!$A$2:$J$497,6,0)),"Ingresa Direccion de Farmacia",VLOOKUP($B302,NAfiliado_NFarmacia!$A$2:$J$497,6,0))))</f>
        <v/>
      </c>
      <c r="K302" s="49" t="str">
        <f>+IF($B302="","",+IF(OR($F302="Si",$F302=""),IF(ISERROR(VLOOKUP($B302,padron!#REF!,10,0)),+IF(ISERROR(VLOOKUP($B302,NAfiliado_NFarmacia!$A$2:$J$497,5,0)),"Ingresa Localidad de Farmacia",VLOOKUP($B302,NAfiliado_NFarmacia!$A$2:$J$497,7,0)),VLOOKUP($B302,padron!#REF!,11,0)),+IF(ISERROR(VLOOKUP($B302,NAfiliado_NFarmacia!$A$2:$J$497,7,0)),"Ingresa Localidad de Farmacia",VLOOKUP($B302,NAfiliado_NFarmacia!$A$2:$J$497,7,0))))</f>
        <v/>
      </c>
      <c r="L302" s="48" t="str">
        <f>+IF(B302="","",IF(F302="No","84005541",+IFERROR(+VLOOKUP(inicio!B302,padron!$A$2:$H$2,8,0),"84005541")))</f>
        <v/>
      </c>
      <c r="M302" s="48" t="str">
        <f>+IF(B302="","",+IFERROR(+VLOOKUP(B302,padron!A:C,3,0),"no_cargado"))</f>
        <v/>
      </c>
      <c r="N302" s="48" t="str">
        <f>+IF(C302="","",+IFERROR(+VLOOKUP($C302,materiales!$A$2:$D$5000,4,0),"9999"))</f>
        <v/>
      </c>
      <c r="O302" s="48" t="str">
        <f t="shared" si="40"/>
        <v/>
      </c>
      <c r="P302" s="48" t="str">
        <f t="shared" si="41"/>
        <v/>
      </c>
      <c r="Q302" s="48" t="str">
        <f t="shared" si="42"/>
        <v/>
      </c>
      <c r="R302" s="48" t="str">
        <f t="shared" si="43"/>
        <v/>
      </c>
      <c r="S302" s="48" t="str">
        <f t="shared" si="48"/>
        <v/>
      </c>
      <c r="T302" s="48" t="str">
        <f t="shared" ca="1" si="44"/>
        <v/>
      </c>
      <c r="U302" s="48" t="str">
        <f>+IF(M302="","",IFERROR(+VLOOKUP(C302,materiales!$B$2:$E$1000,4,0),"DSZA"))</f>
        <v/>
      </c>
      <c r="V302" s="48" t="str">
        <f t="shared" si="45"/>
        <v/>
      </c>
      <c r="W302" s="48" t="str">
        <f t="shared" si="46"/>
        <v/>
      </c>
      <c r="X302" s="48" t="str">
        <f t="shared" si="47"/>
        <v/>
      </c>
      <c r="Y302" s="49" t="str">
        <f t="shared" si="49"/>
        <v/>
      </c>
      <c r="Z302" s="49" t="str">
        <f>IF(M302="no_cargado",VLOOKUP(B302,NAfiliado_NFarmacia!A:H,8,0),"")</f>
        <v/>
      </c>
      <c r="AA302" s="50"/>
    </row>
    <row r="303" spans="1:27" x14ac:dyDescent="0.55000000000000004">
      <c r="A303" s="34"/>
      <c r="G303" s="47" t="str">
        <f>+IF($B303="","",+IFERROR(+VLOOKUP(B303,padron!$A$2:$E$2,2,0),+IFERROR(VLOOKUP(B303,NAfiliado_NFarmacia!$A:$J,10,0),"Ingresar Nuevo Afiliado")))</f>
        <v/>
      </c>
      <c r="H303" s="48" t="str">
        <f>+IF(B303="","",+IFERROR(+VLOOKUP($C303,materiales!$B$2:$D$101,2,0),"9999"))</f>
        <v/>
      </c>
      <c r="I303" s="49" t="str">
        <f>+IF($B303="","",+IF(OR($F303="Si",$F303=""),IF(ISERROR(VLOOKUP($B303,padron!#REF!,9,0)),+IF(ISERROR(VLOOKUP($B303,NAfiliado_NFarmacia!$A$2:$J$497,5,0)),"Ingresa Farmacia",VLOOKUP($B303,NAfiliado_NFarmacia!$A$2:$J$497,5,0)),VLOOKUP($B303,padron!#REF!,9,0)),+IF(ISERROR(VLOOKUP($B303,NAfiliado_NFarmacia!$A$2:$J$497,5,0)),"Ingresa Farmacia",VLOOKUP($B303,NAfiliado_NFarmacia!$A$2:$J$497,5,0))))</f>
        <v/>
      </c>
      <c r="J303" s="49" t="str">
        <f>+IF($B303="","",+IF(OR($F303="Si",$F303=""),IF(ISERROR(VLOOKUP($B303,padron!#REF!,10,0)),+IF(ISERROR(VLOOKUP($B303,NAfiliado_NFarmacia!$A$2:$J$497,5,0)),"Ingresa Direccion de Farmacia",VLOOKUP($B303,NAfiliado_NFarmacia!$A$2:$J$497,6,0)),VLOOKUP($B303,padron!#REF!,10,0)),+IF(ISERROR(VLOOKUP($B303,NAfiliado_NFarmacia!$A$2:$J$497,6,0)),"Ingresa Direccion de Farmacia",VLOOKUP($B303,NAfiliado_NFarmacia!$A$2:$J$497,6,0))))</f>
        <v/>
      </c>
      <c r="K303" s="49" t="str">
        <f>+IF($B303="","",+IF(OR($F303="Si",$F303=""),IF(ISERROR(VLOOKUP($B303,padron!#REF!,10,0)),+IF(ISERROR(VLOOKUP($B303,NAfiliado_NFarmacia!$A$2:$J$497,5,0)),"Ingresa Localidad de Farmacia",VLOOKUP($B303,NAfiliado_NFarmacia!$A$2:$J$497,7,0)),VLOOKUP($B303,padron!#REF!,11,0)),+IF(ISERROR(VLOOKUP($B303,NAfiliado_NFarmacia!$A$2:$J$497,7,0)),"Ingresa Localidad de Farmacia",VLOOKUP($B303,NAfiliado_NFarmacia!$A$2:$J$497,7,0))))</f>
        <v/>
      </c>
      <c r="L303" s="48" t="str">
        <f>+IF(B303="","",IF(F303="No","84005541",+IFERROR(+VLOOKUP(inicio!B303,padron!$A$2:$H$2,8,0),"84005541")))</f>
        <v/>
      </c>
      <c r="M303" s="48" t="str">
        <f>+IF(B303="","",+IFERROR(+VLOOKUP(B303,padron!A:C,3,0),"no_cargado"))</f>
        <v/>
      </c>
      <c r="N303" s="48" t="str">
        <f>+IF(C303="","",+IFERROR(+VLOOKUP($C303,materiales!$A$2:$D$5000,4,0),"9999"))</f>
        <v/>
      </c>
      <c r="O303" s="48" t="str">
        <f t="shared" si="40"/>
        <v/>
      </c>
      <c r="P303" s="48" t="str">
        <f t="shared" si="41"/>
        <v/>
      </c>
      <c r="Q303" s="48" t="str">
        <f t="shared" si="42"/>
        <v/>
      </c>
      <c r="R303" s="48" t="str">
        <f t="shared" si="43"/>
        <v/>
      </c>
      <c r="S303" s="48" t="str">
        <f t="shared" si="48"/>
        <v/>
      </c>
      <c r="T303" s="48" t="str">
        <f t="shared" ca="1" si="44"/>
        <v/>
      </c>
      <c r="U303" s="48" t="str">
        <f>+IF(M303="","",IFERROR(+VLOOKUP(C303,materiales!$B$2:$E$1000,4,0),"DSZA"))</f>
        <v/>
      </c>
      <c r="V303" s="48" t="str">
        <f t="shared" si="45"/>
        <v/>
      </c>
      <c r="W303" s="48" t="str">
        <f t="shared" si="46"/>
        <v/>
      </c>
      <c r="X303" s="48" t="str">
        <f t="shared" si="47"/>
        <v/>
      </c>
      <c r="Y303" s="49" t="str">
        <f t="shared" si="49"/>
        <v/>
      </c>
      <c r="Z303" s="49" t="str">
        <f>IF(M303="no_cargado",VLOOKUP(B303,NAfiliado_NFarmacia!A:H,8,0),"")</f>
        <v/>
      </c>
      <c r="AA303" s="50"/>
    </row>
    <row r="304" spans="1:27" x14ac:dyDescent="0.55000000000000004">
      <c r="A304" s="34"/>
      <c r="G304" s="47" t="str">
        <f>+IF($B304="","",+IFERROR(+VLOOKUP(B304,padron!$A$2:$E$2,2,0),+IFERROR(VLOOKUP(B304,NAfiliado_NFarmacia!$A:$J,10,0),"Ingresar Nuevo Afiliado")))</f>
        <v/>
      </c>
      <c r="H304" s="48" t="str">
        <f>+IF(B304="","",+IFERROR(+VLOOKUP($C304,materiales!$B$2:$D$101,2,0),"9999"))</f>
        <v/>
      </c>
      <c r="I304" s="49" t="str">
        <f>+IF($B304="","",+IF(OR($F304="Si",$F304=""),IF(ISERROR(VLOOKUP($B304,padron!#REF!,9,0)),+IF(ISERROR(VLOOKUP($B304,NAfiliado_NFarmacia!$A$2:$J$497,5,0)),"Ingresa Farmacia",VLOOKUP($B304,NAfiliado_NFarmacia!$A$2:$J$497,5,0)),VLOOKUP($B304,padron!#REF!,9,0)),+IF(ISERROR(VLOOKUP($B304,NAfiliado_NFarmacia!$A$2:$J$497,5,0)),"Ingresa Farmacia",VLOOKUP($B304,NAfiliado_NFarmacia!$A$2:$J$497,5,0))))</f>
        <v/>
      </c>
      <c r="J304" s="49" t="str">
        <f>+IF($B304="","",+IF(OR($F304="Si",$F304=""),IF(ISERROR(VLOOKUP($B304,padron!#REF!,10,0)),+IF(ISERROR(VLOOKUP($B304,NAfiliado_NFarmacia!$A$2:$J$497,5,0)),"Ingresa Direccion de Farmacia",VLOOKUP($B304,NAfiliado_NFarmacia!$A$2:$J$497,6,0)),VLOOKUP($B304,padron!#REF!,10,0)),+IF(ISERROR(VLOOKUP($B304,NAfiliado_NFarmacia!$A$2:$J$497,6,0)),"Ingresa Direccion de Farmacia",VLOOKUP($B304,NAfiliado_NFarmacia!$A$2:$J$497,6,0))))</f>
        <v/>
      </c>
      <c r="K304" s="49" t="str">
        <f>+IF($B304="","",+IF(OR($F304="Si",$F304=""),IF(ISERROR(VLOOKUP($B304,padron!#REF!,10,0)),+IF(ISERROR(VLOOKUP($B304,NAfiliado_NFarmacia!$A$2:$J$497,5,0)),"Ingresa Localidad de Farmacia",VLOOKUP($B304,NAfiliado_NFarmacia!$A$2:$J$497,7,0)),VLOOKUP($B304,padron!#REF!,11,0)),+IF(ISERROR(VLOOKUP($B304,NAfiliado_NFarmacia!$A$2:$J$497,7,0)),"Ingresa Localidad de Farmacia",VLOOKUP($B304,NAfiliado_NFarmacia!$A$2:$J$497,7,0))))</f>
        <v/>
      </c>
      <c r="L304" s="48" t="str">
        <f>+IF(B304="","",IF(F304="No","84005541",+IFERROR(+VLOOKUP(inicio!B304,padron!$A$2:$H$2,8,0),"84005541")))</f>
        <v/>
      </c>
      <c r="M304" s="48" t="str">
        <f>+IF(B304="","",+IFERROR(+VLOOKUP(B304,padron!A:C,3,0),"no_cargado"))</f>
        <v/>
      </c>
      <c r="N304" s="48" t="str">
        <f>+IF(C304="","",+IFERROR(+VLOOKUP($C304,materiales!$A$2:$D$5000,4,0),"9999"))</f>
        <v/>
      </c>
      <c r="O304" s="48" t="str">
        <f t="shared" si="40"/>
        <v/>
      </c>
      <c r="P304" s="48" t="str">
        <f t="shared" si="41"/>
        <v/>
      </c>
      <c r="Q304" s="48" t="str">
        <f t="shared" si="42"/>
        <v/>
      </c>
      <c r="R304" s="48" t="str">
        <f t="shared" si="43"/>
        <v/>
      </c>
      <c r="S304" s="48" t="str">
        <f t="shared" si="48"/>
        <v/>
      </c>
      <c r="T304" s="48" t="str">
        <f t="shared" ca="1" si="44"/>
        <v/>
      </c>
      <c r="U304" s="48" t="str">
        <f>+IF(M304="","",IFERROR(+VLOOKUP(C304,materiales!$B$2:$E$1000,4,0),"DSZA"))</f>
        <v/>
      </c>
      <c r="V304" s="48" t="str">
        <f t="shared" si="45"/>
        <v/>
      </c>
      <c r="W304" s="48" t="str">
        <f t="shared" si="46"/>
        <v/>
      </c>
      <c r="X304" s="48" t="str">
        <f t="shared" si="47"/>
        <v/>
      </c>
      <c r="Y304" s="49" t="str">
        <f t="shared" si="49"/>
        <v/>
      </c>
      <c r="Z304" s="49" t="str">
        <f>IF(M304="no_cargado",VLOOKUP(B304,NAfiliado_NFarmacia!A:H,8,0),"")</f>
        <v/>
      </c>
      <c r="AA304" s="50"/>
    </row>
    <row r="305" spans="1:27" x14ac:dyDescent="0.55000000000000004">
      <c r="A305" s="34"/>
      <c r="G305" s="47" t="str">
        <f>+IF($B305="","",+IFERROR(+VLOOKUP(B305,padron!$A$2:$E$2,2,0),+IFERROR(VLOOKUP(B305,NAfiliado_NFarmacia!$A:$J,10,0),"Ingresar Nuevo Afiliado")))</f>
        <v/>
      </c>
      <c r="H305" s="48" t="str">
        <f>+IF(B305="","",+IFERROR(+VLOOKUP($C305,materiales!$B$2:$D$101,2,0),"9999"))</f>
        <v/>
      </c>
      <c r="I305" s="49" t="str">
        <f>+IF($B305="","",+IF(OR($F305="Si",$F305=""),IF(ISERROR(VLOOKUP($B305,padron!#REF!,9,0)),+IF(ISERROR(VLOOKUP($B305,NAfiliado_NFarmacia!$A$2:$J$497,5,0)),"Ingresa Farmacia",VLOOKUP($B305,NAfiliado_NFarmacia!$A$2:$J$497,5,0)),VLOOKUP($B305,padron!#REF!,9,0)),+IF(ISERROR(VLOOKUP($B305,NAfiliado_NFarmacia!$A$2:$J$497,5,0)),"Ingresa Farmacia",VLOOKUP($B305,NAfiliado_NFarmacia!$A$2:$J$497,5,0))))</f>
        <v/>
      </c>
      <c r="J305" s="49" t="str">
        <f>+IF($B305="","",+IF(OR($F305="Si",$F305=""),IF(ISERROR(VLOOKUP($B305,padron!#REF!,10,0)),+IF(ISERROR(VLOOKUP($B305,NAfiliado_NFarmacia!$A$2:$J$497,5,0)),"Ingresa Direccion de Farmacia",VLOOKUP($B305,NAfiliado_NFarmacia!$A$2:$J$497,6,0)),VLOOKUP($B305,padron!#REF!,10,0)),+IF(ISERROR(VLOOKUP($B305,NAfiliado_NFarmacia!$A$2:$J$497,6,0)),"Ingresa Direccion de Farmacia",VLOOKUP($B305,NAfiliado_NFarmacia!$A$2:$J$497,6,0))))</f>
        <v/>
      </c>
      <c r="K305" s="49" t="str">
        <f>+IF($B305="","",+IF(OR($F305="Si",$F305=""),IF(ISERROR(VLOOKUP($B305,padron!#REF!,10,0)),+IF(ISERROR(VLOOKUP($B305,NAfiliado_NFarmacia!$A$2:$J$497,5,0)),"Ingresa Localidad de Farmacia",VLOOKUP($B305,NAfiliado_NFarmacia!$A$2:$J$497,7,0)),VLOOKUP($B305,padron!#REF!,11,0)),+IF(ISERROR(VLOOKUP($B305,NAfiliado_NFarmacia!$A$2:$J$497,7,0)),"Ingresa Localidad de Farmacia",VLOOKUP($B305,NAfiliado_NFarmacia!$A$2:$J$497,7,0))))</f>
        <v/>
      </c>
      <c r="L305" s="48" t="str">
        <f>+IF(B305="","",IF(F305="No","84005541",+IFERROR(+VLOOKUP(inicio!B305,padron!$A$2:$H$2,8,0),"84005541")))</f>
        <v/>
      </c>
      <c r="M305" s="48" t="str">
        <f>+IF(B305="","",+IFERROR(+VLOOKUP(B305,padron!A:C,3,0),"no_cargado"))</f>
        <v/>
      </c>
      <c r="N305" s="48" t="str">
        <f>+IF(C305="","",+IFERROR(+VLOOKUP($C305,materiales!$A$2:$D$5000,4,0),"9999"))</f>
        <v/>
      </c>
      <c r="O305" s="48" t="str">
        <f t="shared" si="40"/>
        <v/>
      </c>
      <c r="P305" s="48" t="str">
        <f t="shared" si="41"/>
        <v/>
      </c>
      <c r="Q305" s="48" t="str">
        <f t="shared" si="42"/>
        <v/>
      </c>
      <c r="R305" s="48" t="str">
        <f t="shared" si="43"/>
        <v/>
      </c>
      <c r="S305" s="48" t="str">
        <f t="shared" si="48"/>
        <v/>
      </c>
      <c r="T305" s="48" t="str">
        <f t="shared" ca="1" si="44"/>
        <v/>
      </c>
      <c r="U305" s="48" t="str">
        <f>+IF(M305="","",IFERROR(+VLOOKUP(C305,materiales!$B$2:$E$1000,4,0),"DSZA"))</f>
        <v/>
      </c>
      <c r="V305" s="48" t="str">
        <f t="shared" si="45"/>
        <v/>
      </c>
      <c r="W305" s="48" t="str">
        <f t="shared" si="46"/>
        <v/>
      </c>
      <c r="X305" s="48" t="str">
        <f t="shared" si="47"/>
        <v/>
      </c>
      <c r="Y305" s="49" t="str">
        <f t="shared" si="49"/>
        <v/>
      </c>
      <c r="Z305" s="49" t="str">
        <f>IF(M305="no_cargado",VLOOKUP(B305,NAfiliado_NFarmacia!A:H,8,0),"")</f>
        <v/>
      </c>
      <c r="AA305" s="50"/>
    </row>
    <row r="306" spans="1:27" x14ac:dyDescent="0.55000000000000004">
      <c r="A306" s="34"/>
      <c r="G306" s="47" t="str">
        <f>+IF($B306="","",+IFERROR(+VLOOKUP(B306,padron!$A$2:$E$2,2,0),+IFERROR(VLOOKUP(B306,NAfiliado_NFarmacia!$A:$J,10,0),"Ingresar Nuevo Afiliado")))</f>
        <v/>
      </c>
      <c r="H306" s="48" t="str">
        <f>+IF(B306="","",+IFERROR(+VLOOKUP($C306,materiales!$B$2:$D$101,2,0),"9999"))</f>
        <v/>
      </c>
      <c r="I306" s="49" t="str">
        <f>+IF($B306="","",+IF(OR($F306="Si",$F306=""),IF(ISERROR(VLOOKUP($B306,padron!#REF!,9,0)),+IF(ISERROR(VLOOKUP($B306,NAfiliado_NFarmacia!$A$2:$J$497,5,0)),"Ingresa Farmacia",VLOOKUP($B306,NAfiliado_NFarmacia!$A$2:$J$497,5,0)),VLOOKUP($B306,padron!#REF!,9,0)),+IF(ISERROR(VLOOKUP($B306,NAfiliado_NFarmacia!$A$2:$J$497,5,0)),"Ingresa Farmacia",VLOOKUP($B306,NAfiliado_NFarmacia!$A$2:$J$497,5,0))))</f>
        <v/>
      </c>
      <c r="J306" s="49" t="str">
        <f>+IF($B306="","",+IF(OR($F306="Si",$F306=""),IF(ISERROR(VLOOKUP($B306,padron!#REF!,10,0)),+IF(ISERROR(VLOOKUP($B306,NAfiliado_NFarmacia!$A$2:$J$497,5,0)),"Ingresa Direccion de Farmacia",VLOOKUP($B306,NAfiliado_NFarmacia!$A$2:$J$497,6,0)),VLOOKUP($B306,padron!#REF!,10,0)),+IF(ISERROR(VLOOKUP($B306,NAfiliado_NFarmacia!$A$2:$J$497,6,0)),"Ingresa Direccion de Farmacia",VLOOKUP($B306,NAfiliado_NFarmacia!$A$2:$J$497,6,0))))</f>
        <v/>
      </c>
      <c r="K306" s="49" t="str">
        <f>+IF($B306="","",+IF(OR($F306="Si",$F306=""),IF(ISERROR(VLOOKUP($B306,padron!#REF!,10,0)),+IF(ISERROR(VLOOKUP($B306,NAfiliado_NFarmacia!$A$2:$J$497,5,0)),"Ingresa Localidad de Farmacia",VLOOKUP($B306,NAfiliado_NFarmacia!$A$2:$J$497,7,0)),VLOOKUP($B306,padron!#REF!,11,0)),+IF(ISERROR(VLOOKUP($B306,NAfiliado_NFarmacia!$A$2:$J$497,7,0)),"Ingresa Localidad de Farmacia",VLOOKUP($B306,NAfiliado_NFarmacia!$A$2:$J$497,7,0))))</f>
        <v/>
      </c>
      <c r="L306" s="48" t="str">
        <f>+IF(B306="","",IF(F306="No","84005541",+IFERROR(+VLOOKUP(inicio!B306,padron!$A$2:$H$2,8,0),"84005541")))</f>
        <v/>
      </c>
      <c r="M306" s="48" t="str">
        <f>+IF(B306="","",+IFERROR(+VLOOKUP(B306,padron!A:C,3,0),"no_cargado"))</f>
        <v/>
      </c>
      <c r="N306" s="48" t="str">
        <f>+IF(C306="","",+IFERROR(+VLOOKUP($C306,materiales!$A$2:$D$5000,4,0),"9999"))</f>
        <v/>
      </c>
      <c r="O306" s="48" t="str">
        <f t="shared" si="40"/>
        <v/>
      </c>
      <c r="P306" s="48" t="str">
        <f t="shared" si="41"/>
        <v/>
      </c>
      <c r="Q306" s="48" t="str">
        <f t="shared" si="42"/>
        <v/>
      </c>
      <c r="R306" s="48" t="str">
        <f t="shared" si="43"/>
        <v/>
      </c>
      <c r="S306" s="48" t="str">
        <f t="shared" si="48"/>
        <v/>
      </c>
      <c r="T306" s="48" t="str">
        <f t="shared" ca="1" si="44"/>
        <v/>
      </c>
      <c r="U306" s="48" t="str">
        <f>+IF(M306="","",IFERROR(+VLOOKUP(C306,materiales!$B$2:$E$1000,4,0),"DSZA"))</f>
        <v/>
      </c>
      <c r="V306" s="48" t="str">
        <f t="shared" si="45"/>
        <v/>
      </c>
      <c r="W306" s="48" t="str">
        <f t="shared" si="46"/>
        <v/>
      </c>
      <c r="X306" s="48" t="str">
        <f t="shared" si="47"/>
        <v/>
      </c>
      <c r="Y306" s="49" t="str">
        <f t="shared" si="49"/>
        <v/>
      </c>
      <c r="Z306" s="49" t="str">
        <f>IF(M306="no_cargado",VLOOKUP(B306,NAfiliado_NFarmacia!A:H,8,0),"")</f>
        <v/>
      </c>
      <c r="AA306" s="50"/>
    </row>
    <row r="307" spans="1:27" x14ac:dyDescent="0.55000000000000004">
      <c r="A307" s="34"/>
      <c r="G307" s="47" t="str">
        <f>+IF($B307="","",+IFERROR(+VLOOKUP(B307,padron!$A$2:$E$2,2,0),+IFERROR(VLOOKUP(B307,NAfiliado_NFarmacia!$A:$J,10,0),"Ingresar Nuevo Afiliado")))</f>
        <v/>
      </c>
      <c r="H307" s="48" t="str">
        <f>+IF(B307="","",+IFERROR(+VLOOKUP($C307,materiales!$B$2:$D$101,2,0),"9999"))</f>
        <v/>
      </c>
      <c r="I307" s="49" t="str">
        <f>+IF($B307="","",+IF(OR($F307="Si",$F307=""),IF(ISERROR(VLOOKUP($B307,padron!#REF!,9,0)),+IF(ISERROR(VLOOKUP($B307,NAfiliado_NFarmacia!$A$2:$J$497,5,0)),"Ingresa Farmacia",VLOOKUP($B307,NAfiliado_NFarmacia!$A$2:$J$497,5,0)),VLOOKUP($B307,padron!#REF!,9,0)),+IF(ISERROR(VLOOKUP($B307,NAfiliado_NFarmacia!$A$2:$J$497,5,0)),"Ingresa Farmacia",VLOOKUP($B307,NAfiliado_NFarmacia!$A$2:$J$497,5,0))))</f>
        <v/>
      </c>
      <c r="J307" s="49" t="str">
        <f>+IF($B307="","",+IF(OR($F307="Si",$F307=""),IF(ISERROR(VLOOKUP($B307,padron!#REF!,10,0)),+IF(ISERROR(VLOOKUP($B307,NAfiliado_NFarmacia!$A$2:$J$497,5,0)),"Ingresa Direccion de Farmacia",VLOOKUP($B307,NAfiliado_NFarmacia!$A$2:$J$497,6,0)),VLOOKUP($B307,padron!#REF!,10,0)),+IF(ISERROR(VLOOKUP($B307,NAfiliado_NFarmacia!$A$2:$J$497,6,0)),"Ingresa Direccion de Farmacia",VLOOKUP($B307,NAfiliado_NFarmacia!$A$2:$J$497,6,0))))</f>
        <v/>
      </c>
      <c r="K307" s="49" t="str">
        <f>+IF($B307="","",+IF(OR($F307="Si",$F307=""),IF(ISERROR(VLOOKUP($B307,padron!#REF!,10,0)),+IF(ISERROR(VLOOKUP($B307,NAfiliado_NFarmacia!$A$2:$J$497,5,0)),"Ingresa Localidad de Farmacia",VLOOKUP($B307,NAfiliado_NFarmacia!$A$2:$J$497,7,0)),VLOOKUP($B307,padron!#REF!,11,0)),+IF(ISERROR(VLOOKUP($B307,NAfiliado_NFarmacia!$A$2:$J$497,7,0)),"Ingresa Localidad de Farmacia",VLOOKUP($B307,NAfiliado_NFarmacia!$A$2:$J$497,7,0))))</f>
        <v/>
      </c>
      <c r="L307" s="48" t="str">
        <f>+IF(B307="","",IF(F307="No","84005541",+IFERROR(+VLOOKUP(inicio!B307,padron!$A$2:$H$2,8,0),"84005541")))</f>
        <v/>
      </c>
      <c r="M307" s="48" t="str">
        <f>+IF(B307="","",+IFERROR(+VLOOKUP(B307,padron!A:C,3,0),"no_cargado"))</f>
        <v/>
      </c>
      <c r="N307" s="48" t="str">
        <f>+IF(C307="","",+IFERROR(+VLOOKUP($C307,materiales!$A$2:$D$5000,4,0),"9999"))</f>
        <v/>
      </c>
      <c r="O307" s="48" t="str">
        <f t="shared" si="40"/>
        <v/>
      </c>
      <c r="P307" s="48" t="str">
        <f t="shared" si="41"/>
        <v/>
      </c>
      <c r="Q307" s="48" t="str">
        <f t="shared" si="42"/>
        <v/>
      </c>
      <c r="R307" s="48" t="str">
        <f t="shared" si="43"/>
        <v/>
      </c>
      <c r="S307" s="48" t="str">
        <f t="shared" si="48"/>
        <v/>
      </c>
      <c r="T307" s="48" t="str">
        <f t="shared" ca="1" si="44"/>
        <v/>
      </c>
      <c r="U307" s="48" t="str">
        <f>+IF(M307="","",IFERROR(+VLOOKUP(C307,materiales!$B$2:$E$1000,4,0),"DSZA"))</f>
        <v/>
      </c>
      <c r="V307" s="48" t="str">
        <f t="shared" si="45"/>
        <v/>
      </c>
      <c r="W307" s="48" t="str">
        <f t="shared" si="46"/>
        <v/>
      </c>
      <c r="X307" s="48" t="str">
        <f t="shared" si="47"/>
        <v/>
      </c>
      <c r="Y307" s="49" t="str">
        <f t="shared" si="49"/>
        <v/>
      </c>
      <c r="Z307" s="49" t="str">
        <f>IF(M307="no_cargado",VLOOKUP(B307,NAfiliado_NFarmacia!A:H,8,0),"")</f>
        <v/>
      </c>
      <c r="AA307" s="50"/>
    </row>
    <row r="308" spans="1:27" x14ac:dyDescent="0.55000000000000004">
      <c r="A308" s="34"/>
      <c r="G308" s="47" t="str">
        <f>+IF($B308="","",+IFERROR(+VLOOKUP(B308,padron!$A$2:$E$2,2,0),+IFERROR(VLOOKUP(B308,NAfiliado_NFarmacia!$A:$J,10,0),"Ingresar Nuevo Afiliado")))</f>
        <v/>
      </c>
      <c r="H308" s="48" t="str">
        <f>+IF(B308="","",+IFERROR(+VLOOKUP($C308,materiales!$B$2:$D$101,2,0),"9999"))</f>
        <v/>
      </c>
      <c r="I308" s="49" t="str">
        <f>+IF($B308="","",+IF(OR($F308="Si",$F308=""),IF(ISERROR(VLOOKUP($B308,padron!#REF!,9,0)),+IF(ISERROR(VLOOKUP($B308,NAfiliado_NFarmacia!$A$2:$J$497,5,0)),"Ingresa Farmacia",VLOOKUP($B308,NAfiliado_NFarmacia!$A$2:$J$497,5,0)),VLOOKUP($B308,padron!#REF!,9,0)),+IF(ISERROR(VLOOKUP($B308,NAfiliado_NFarmacia!$A$2:$J$497,5,0)),"Ingresa Farmacia",VLOOKUP($B308,NAfiliado_NFarmacia!$A$2:$J$497,5,0))))</f>
        <v/>
      </c>
      <c r="J308" s="49" t="str">
        <f>+IF($B308="","",+IF(OR($F308="Si",$F308=""),IF(ISERROR(VLOOKUP($B308,padron!#REF!,10,0)),+IF(ISERROR(VLOOKUP($B308,NAfiliado_NFarmacia!$A$2:$J$497,5,0)),"Ingresa Direccion de Farmacia",VLOOKUP($B308,NAfiliado_NFarmacia!$A$2:$J$497,6,0)),VLOOKUP($B308,padron!#REF!,10,0)),+IF(ISERROR(VLOOKUP($B308,NAfiliado_NFarmacia!$A$2:$J$497,6,0)),"Ingresa Direccion de Farmacia",VLOOKUP($B308,NAfiliado_NFarmacia!$A$2:$J$497,6,0))))</f>
        <v/>
      </c>
      <c r="K308" s="49" t="str">
        <f>+IF($B308="","",+IF(OR($F308="Si",$F308=""),IF(ISERROR(VLOOKUP($B308,padron!#REF!,10,0)),+IF(ISERROR(VLOOKUP($B308,NAfiliado_NFarmacia!$A$2:$J$497,5,0)),"Ingresa Localidad de Farmacia",VLOOKUP($B308,NAfiliado_NFarmacia!$A$2:$J$497,7,0)),VLOOKUP($B308,padron!#REF!,11,0)),+IF(ISERROR(VLOOKUP($B308,NAfiliado_NFarmacia!$A$2:$J$497,7,0)),"Ingresa Localidad de Farmacia",VLOOKUP($B308,NAfiliado_NFarmacia!$A$2:$J$497,7,0))))</f>
        <v/>
      </c>
      <c r="L308" s="48" t="str">
        <f>+IF(B308="","",IF(F308="No","84005541",+IFERROR(+VLOOKUP(inicio!B308,padron!$A$2:$H$2,8,0),"84005541")))</f>
        <v/>
      </c>
      <c r="M308" s="48" t="str">
        <f>+IF(B308="","",+IFERROR(+VLOOKUP(B308,padron!A:C,3,0),"no_cargado"))</f>
        <v/>
      </c>
      <c r="N308" s="48" t="str">
        <f>+IF(C308="","",+IFERROR(+VLOOKUP($C308,materiales!$A$2:$D$5000,4,0),"9999"))</f>
        <v/>
      </c>
      <c r="O308" s="48" t="str">
        <f t="shared" si="40"/>
        <v/>
      </c>
      <c r="P308" s="48" t="str">
        <f t="shared" si="41"/>
        <v/>
      </c>
      <c r="Q308" s="48" t="str">
        <f t="shared" si="42"/>
        <v/>
      </c>
      <c r="R308" s="48" t="str">
        <f t="shared" si="43"/>
        <v/>
      </c>
      <c r="S308" s="48" t="str">
        <f t="shared" si="48"/>
        <v/>
      </c>
      <c r="T308" s="48" t="str">
        <f t="shared" ca="1" si="44"/>
        <v/>
      </c>
      <c r="U308" s="48" t="str">
        <f>+IF(M308="","",IFERROR(+VLOOKUP(C308,materiales!$B$2:$E$1000,4,0),"DSZA"))</f>
        <v/>
      </c>
      <c r="V308" s="48" t="str">
        <f t="shared" si="45"/>
        <v/>
      </c>
      <c r="W308" s="48" t="str">
        <f t="shared" si="46"/>
        <v/>
      </c>
      <c r="X308" s="48" t="str">
        <f t="shared" si="47"/>
        <v/>
      </c>
      <c r="Y308" s="49" t="str">
        <f t="shared" si="49"/>
        <v/>
      </c>
      <c r="Z308" s="49" t="str">
        <f>IF(M308="no_cargado",VLOOKUP(B308,NAfiliado_NFarmacia!A:H,8,0),"")</f>
        <v/>
      </c>
      <c r="AA308" s="50"/>
    </row>
    <row r="309" spans="1:27" x14ac:dyDescent="0.55000000000000004">
      <c r="A309" s="34"/>
      <c r="G309" s="47" t="str">
        <f>+IF($B309="","",+IFERROR(+VLOOKUP(B309,padron!$A$2:$E$2,2,0),+IFERROR(VLOOKUP(B309,NAfiliado_NFarmacia!$A:$J,10,0),"Ingresar Nuevo Afiliado")))</f>
        <v/>
      </c>
      <c r="H309" s="48" t="str">
        <f>+IF(B309="","",+IFERROR(+VLOOKUP($C309,materiales!$B$2:$D$101,2,0),"9999"))</f>
        <v/>
      </c>
      <c r="I309" s="49" t="str">
        <f>+IF($B309="","",+IF(OR($F309="Si",$F309=""),IF(ISERROR(VLOOKUP($B309,padron!#REF!,9,0)),+IF(ISERROR(VLOOKUP($B309,NAfiliado_NFarmacia!$A$2:$J$497,5,0)),"Ingresa Farmacia",VLOOKUP($B309,NAfiliado_NFarmacia!$A$2:$J$497,5,0)),VLOOKUP($B309,padron!#REF!,9,0)),+IF(ISERROR(VLOOKUP($B309,NAfiliado_NFarmacia!$A$2:$J$497,5,0)),"Ingresa Farmacia",VLOOKUP($B309,NAfiliado_NFarmacia!$A$2:$J$497,5,0))))</f>
        <v/>
      </c>
      <c r="J309" s="49" t="str">
        <f>+IF($B309="","",+IF(OR($F309="Si",$F309=""),IF(ISERROR(VLOOKUP($B309,padron!#REF!,10,0)),+IF(ISERROR(VLOOKUP($B309,NAfiliado_NFarmacia!$A$2:$J$497,5,0)),"Ingresa Direccion de Farmacia",VLOOKUP($B309,NAfiliado_NFarmacia!$A$2:$J$497,6,0)),VLOOKUP($B309,padron!#REF!,10,0)),+IF(ISERROR(VLOOKUP($B309,NAfiliado_NFarmacia!$A$2:$J$497,6,0)),"Ingresa Direccion de Farmacia",VLOOKUP($B309,NAfiliado_NFarmacia!$A$2:$J$497,6,0))))</f>
        <v/>
      </c>
      <c r="K309" s="49" t="str">
        <f>+IF($B309="","",+IF(OR($F309="Si",$F309=""),IF(ISERROR(VLOOKUP($B309,padron!#REF!,10,0)),+IF(ISERROR(VLOOKUP($B309,NAfiliado_NFarmacia!$A$2:$J$497,5,0)),"Ingresa Localidad de Farmacia",VLOOKUP($B309,NAfiliado_NFarmacia!$A$2:$J$497,7,0)),VLOOKUP($B309,padron!#REF!,11,0)),+IF(ISERROR(VLOOKUP($B309,NAfiliado_NFarmacia!$A$2:$J$497,7,0)),"Ingresa Localidad de Farmacia",VLOOKUP($B309,NAfiliado_NFarmacia!$A$2:$J$497,7,0))))</f>
        <v/>
      </c>
      <c r="L309" s="48" t="str">
        <f>+IF(B309="","",IF(F309="No","84005541",+IFERROR(+VLOOKUP(inicio!B309,padron!$A$2:$H$2,8,0),"84005541")))</f>
        <v/>
      </c>
      <c r="M309" s="48" t="str">
        <f>+IF(B309="","",+IFERROR(+VLOOKUP(B309,padron!A:C,3,0),"no_cargado"))</f>
        <v/>
      </c>
      <c r="N309" s="48" t="str">
        <f>+IF(C309="","",+IFERROR(+VLOOKUP($C309,materiales!$A$2:$D$5000,4,0),"9999"))</f>
        <v/>
      </c>
      <c r="O309" s="48" t="str">
        <f t="shared" si="40"/>
        <v/>
      </c>
      <c r="P309" s="48" t="str">
        <f t="shared" si="41"/>
        <v/>
      </c>
      <c r="Q309" s="48" t="str">
        <f t="shared" si="42"/>
        <v/>
      </c>
      <c r="R309" s="48" t="str">
        <f t="shared" si="43"/>
        <v/>
      </c>
      <c r="S309" s="48" t="str">
        <f t="shared" si="48"/>
        <v/>
      </c>
      <c r="T309" s="48" t="str">
        <f t="shared" ca="1" si="44"/>
        <v/>
      </c>
      <c r="U309" s="48" t="str">
        <f>+IF(M309="","",IFERROR(+VLOOKUP(C309,materiales!$B$2:$E$1000,4,0),"DSZA"))</f>
        <v/>
      </c>
      <c r="V309" s="48" t="str">
        <f t="shared" si="45"/>
        <v/>
      </c>
      <c r="W309" s="48" t="str">
        <f t="shared" si="46"/>
        <v/>
      </c>
      <c r="X309" s="48" t="str">
        <f t="shared" si="47"/>
        <v/>
      </c>
      <c r="Y309" s="49" t="str">
        <f t="shared" si="49"/>
        <v/>
      </c>
      <c r="Z309" s="49" t="str">
        <f>IF(M309="no_cargado",VLOOKUP(B309,NAfiliado_NFarmacia!A:H,8,0),"")</f>
        <v/>
      </c>
      <c r="AA309" s="50"/>
    </row>
    <row r="310" spans="1:27" x14ac:dyDescent="0.55000000000000004">
      <c r="A310" s="34"/>
      <c r="G310" s="47" t="str">
        <f>+IF($B310="","",+IFERROR(+VLOOKUP(B310,padron!$A$2:$E$2,2,0),+IFERROR(VLOOKUP(B310,NAfiliado_NFarmacia!$A:$J,10,0),"Ingresar Nuevo Afiliado")))</f>
        <v/>
      </c>
      <c r="H310" s="48" t="str">
        <f>+IF(B310="","",+IFERROR(+VLOOKUP($C310,materiales!$B$2:$D$101,2,0),"9999"))</f>
        <v/>
      </c>
      <c r="I310" s="49" t="str">
        <f>+IF($B310="","",+IF(OR($F310="Si",$F310=""),IF(ISERROR(VLOOKUP($B310,padron!#REF!,9,0)),+IF(ISERROR(VLOOKUP($B310,NAfiliado_NFarmacia!$A$2:$J$497,5,0)),"Ingresa Farmacia",VLOOKUP($B310,NAfiliado_NFarmacia!$A$2:$J$497,5,0)),VLOOKUP($B310,padron!#REF!,9,0)),+IF(ISERROR(VLOOKUP($B310,NAfiliado_NFarmacia!$A$2:$J$497,5,0)),"Ingresa Farmacia",VLOOKUP($B310,NAfiliado_NFarmacia!$A$2:$J$497,5,0))))</f>
        <v/>
      </c>
      <c r="J310" s="49" t="str">
        <f>+IF($B310="","",+IF(OR($F310="Si",$F310=""),IF(ISERROR(VLOOKUP($B310,padron!#REF!,10,0)),+IF(ISERROR(VLOOKUP($B310,NAfiliado_NFarmacia!$A$2:$J$497,5,0)),"Ingresa Direccion de Farmacia",VLOOKUP($B310,NAfiliado_NFarmacia!$A$2:$J$497,6,0)),VLOOKUP($B310,padron!#REF!,10,0)),+IF(ISERROR(VLOOKUP($B310,NAfiliado_NFarmacia!$A$2:$J$497,6,0)),"Ingresa Direccion de Farmacia",VLOOKUP($B310,NAfiliado_NFarmacia!$A$2:$J$497,6,0))))</f>
        <v/>
      </c>
      <c r="K310" s="49" t="str">
        <f>+IF($B310="","",+IF(OR($F310="Si",$F310=""),IF(ISERROR(VLOOKUP($B310,padron!#REF!,10,0)),+IF(ISERROR(VLOOKUP($B310,NAfiliado_NFarmacia!$A$2:$J$497,5,0)),"Ingresa Localidad de Farmacia",VLOOKUP($B310,NAfiliado_NFarmacia!$A$2:$J$497,7,0)),VLOOKUP($B310,padron!#REF!,11,0)),+IF(ISERROR(VLOOKUP($B310,NAfiliado_NFarmacia!$A$2:$J$497,7,0)),"Ingresa Localidad de Farmacia",VLOOKUP($B310,NAfiliado_NFarmacia!$A$2:$J$497,7,0))))</f>
        <v/>
      </c>
      <c r="L310" s="48" t="str">
        <f>+IF(B310="","",IF(F310="No","84005541",+IFERROR(+VLOOKUP(inicio!B310,padron!$A$2:$H$2,8,0),"84005541")))</f>
        <v/>
      </c>
      <c r="M310" s="48" t="str">
        <f>+IF(B310="","",+IFERROR(+VLOOKUP(B310,padron!A:C,3,0),"no_cargado"))</f>
        <v/>
      </c>
      <c r="N310" s="48" t="str">
        <f>+IF(C310="","",+IFERROR(+VLOOKUP($C310,materiales!$A$2:$D$5000,4,0),"9999"))</f>
        <v/>
      </c>
      <c r="O310" s="48" t="str">
        <f t="shared" si="40"/>
        <v/>
      </c>
      <c r="P310" s="48" t="str">
        <f t="shared" si="41"/>
        <v/>
      </c>
      <c r="Q310" s="48" t="str">
        <f t="shared" si="42"/>
        <v/>
      </c>
      <c r="R310" s="48" t="str">
        <f t="shared" si="43"/>
        <v/>
      </c>
      <c r="S310" s="48" t="str">
        <f t="shared" si="48"/>
        <v/>
      </c>
      <c r="T310" s="48" t="str">
        <f t="shared" ca="1" si="44"/>
        <v/>
      </c>
      <c r="U310" s="48" t="str">
        <f>+IF(M310="","",IFERROR(+VLOOKUP(C310,materiales!$B$2:$E$1000,4,0),"DSZA"))</f>
        <v/>
      </c>
      <c r="V310" s="48" t="str">
        <f t="shared" si="45"/>
        <v/>
      </c>
      <c r="W310" s="48" t="str">
        <f t="shared" si="46"/>
        <v/>
      </c>
      <c r="X310" s="48" t="str">
        <f t="shared" si="47"/>
        <v/>
      </c>
      <c r="Y310" s="49" t="str">
        <f t="shared" si="49"/>
        <v/>
      </c>
      <c r="Z310" s="49" t="str">
        <f>IF(M310="no_cargado",VLOOKUP(B310,NAfiliado_NFarmacia!A:H,8,0),"")</f>
        <v/>
      </c>
      <c r="AA310" s="50"/>
    </row>
    <row r="311" spans="1:27" x14ac:dyDescent="0.55000000000000004">
      <c r="A311" s="34"/>
      <c r="G311" s="47" t="str">
        <f>+IF($B311="","",+IFERROR(+VLOOKUP(B311,padron!$A$2:$E$2,2,0),+IFERROR(VLOOKUP(B311,NAfiliado_NFarmacia!$A:$J,10,0),"Ingresar Nuevo Afiliado")))</f>
        <v/>
      </c>
      <c r="H311" s="48" t="str">
        <f>+IF(B311="","",+IFERROR(+VLOOKUP($C311,materiales!$B$2:$D$101,2,0),"9999"))</f>
        <v/>
      </c>
      <c r="I311" s="49" t="str">
        <f>+IF($B311="","",+IF(OR($F311="Si",$F311=""),IF(ISERROR(VLOOKUP($B311,padron!#REF!,9,0)),+IF(ISERROR(VLOOKUP($B311,NAfiliado_NFarmacia!$A$2:$J$497,5,0)),"Ingresa Farmacia",VLOOKUP($B311,NAfiliado_NFarmacia!$A$2:$J$497,5,0)),VLOOKUP($B311,padron!#REF!,9,0)),+IF(ISERROR(VLOOKUP($B311,NAfiliado_NFarmacia!$A$2:$J$497,5,0)),"Ingresa Farmacia",VLOOKUP($B311,NAfiliado_NFarmacia!$A$2:$J$497,5,0))))</f>
        <v/>
      </c>
      <c r="J311" s="49" t="str">
        <f>+IF($B311="","",+IF(OR($F311="Si",$F311=""),IF(ISERROR(VLOOKUP($B311,padron!#REF!,10,0)),+IF(ISERROR(VLOOKUP($B311,NAfiliado_NFarmacia!$A$2:$J$497,5,0)),"Ingresa Direccion de Farmacia",VLOOKUP($B311,NAfiliado_NFarmacia!$A$2:$J$497,6,0)),VLOOKUP($B311,padron!#REF!,10,0)),+IF(ISERROR(VLOOKUP($B311,NAfiliado_NFarmacia!$A$2:$J$497,6,0)),"Ingresa Direccion de Farmacia",VLOOKUP($B311,NAfiliado_NFarmacia!$A$2:$J$497,6,0))))</f>
        <v/>
      </c>
      <c r="K311" s="49" t="str">
        <f>+IF($B311="","",+IF(OR($F311="Si",$F311=""),IF(ISERROR(VLOOKUP($B311,padron!#REF!,10,0)),+IF(ISERROR(VLOOKUP($B311,NAfiliado_NFarmacia!$A$2:$J$497,5,0)),"Ingresa Localidad de Farmacia",VLOOKUP($B311,NAfiliado_NFarmacia!$A$2:$J$497,7,0)),VLOOKUP($B311,padron!#REF!,11,0)),+IF(ISERROR(VLOOKUP($B311,NAfiliado_NFarmacia!$A$2:$J$497,7,0)),"Ingresa Localidad de Farmacia",VLOOKUP($B311,NAfiliado_NFarmacia!$A$2:$J$497,7,0))))</f>
        <v/>
      </c>
      <c r="L311" s="48" t="str">
        <f>+IF(B311="","",IF(F311="No","84005541",+IFERROR(+VLOOKUP(inicio!B311,padron!$A$2:$H$2,8,0),"84005541")))</f>
        <v/>
      </c>
      <c r="M311" s="48" t="str">
        <f>+IF(B311="","",+IFERROR(+VLOOKUP(B311,padron!A:C,3,0),"no_cargado"))</f>
        <v/>
      </c>
      <c r="N311" s="48" t="str">
        <f>+IF(C311="","",+IFERROR(+VLOOKUP($C311,materiales!$A$2:$D$5000,4,0),"9999"))</f>
        <v/>
      </c>
      <c r="O311" s="48" t="str">
        <f t="shared" si="40"/>
        <v/>
      </c>
      <c r="P311" s="48" t="str">
        <f t="shared" si="41"/>
        <v/>
      </c>
      <c r="Q311" s="48" t="str">
        <f t="shared" si="42"/>
        <v/>
      </c>
      <c r="R311" s="48" t="str">
        <f t="shared" si="43"/>
        <v/>
      </c>
      <c r="S311" s="48" t="str">
        <f t="shared" si="48"/>
        <v/>
      </c>
      <c r="T311" s="48" t="str">
        <f t="shared" ca="1" si="44"/>
        <v/>
      </c>
      <c r="U311" s="48" t="str">
        <f>+IF(M311="","",IFERROR(+VLOOKUP(C311,materiales!$B$2:$E$1000,4,0),"DSZA"))</f>
        <v/>
      </c>
      <c r="V311" s="48" t="str">
        <f t="shared" si="45"/>
        <v/>
      </c>
      <c r="W311" s="48" t="str">
        <f t="shared" si="46"/>
        <v/>
      </c>
      <c r="X311" s="48" t="str">
        <f t="shared" si="47"/>
        <v/>
      </c>
      <c r="Y311" s="49" t="str">
        <f t="shared" si="49"/>
        <v/>
      </c>
      <c r="Z311" s="49" t="str">
        <f>IF(M311="no_cargado",VLOOKUP(B311,NAfiliado_NFarmacia!A:H,8,0),"")</f>
        <v/>
      </c>
      <c r="AA311" s="50"/>
    </row>
    <row r="312" spans="1:27" x14ac:dyDescent="0.55000000000000004">
      <c r="A312" s="34"/>
      <c r="G312" s="47" t="str">
        <f>+IF($B312="","",+IFERROR(+VLOOKUP(B312,padron!$A$2:$E$2,2,0),+IFERROR(VLOOKUP(B312,NAfiliado_NFarmacia!$A:$J,10,0),"Ingresar Nuevo Afiliado")))</f>
        <v/>
      </c>
      <c r="H312" s="48" t="str">
        <f>+IF(B312="","",+IFERROR(+VLOOKUP($C312,materiales!$B$2:$D$101,2,0),"9999"))</f>
        <v/>
      </c>
      <c r="I312" s="49" t="str">
        <f>+IF($B312="","",+IF(OR($F312="Si",$F312=""),IF(ISERROR(VLOOKUP($B312,padron!#REF!,9,0)),+IF(ISERROR(VLOOKUP($B312,NAfiliado_NFarmacia!$A$2:$J$497,5,0)),"Ingresa Farmacia",VLOOKUP($B312,NAfiliado_NFarmacia!$A$2:$J$497,5,0)),VLOOKUP($B312,padron!#REF!,9,0)),+IF(ISERROR(VLOOKUP($B312,NAfiliado_NFarmacia!$A$2:$J$497,5,0)),"Ingresa Farmacia",VLOOKUP($B312,NAfiliado_NFarmacia!$A$2:$J$497,5,0))))</f>
        <v/>
      </c>
      <c r="J312" s="49" t="str">
        <f>+IF($B312="","",+IF(OR($F312="Si",$F312=""),IF(ISERROR(VLOOKUP($B312,padron!#REF!,10,0)),+IF(ISERROR(VLOOKUP($B312,NAfiliado_NFarmacia!$A$2:$J$497,5,0)),"Ingresa Direccion de Farmacia",VLOOKUP($B312,NAfiliado_NFarmacia!$A$2:$J$497,6,0)),VLOOKUP($B312,padron!#REF!,10,0)),+IF(ISERROR(VLOOKUP($B312,NAfiliado_NFarmacia!$A$2:$J$497,6,0)),"Ingresa Direccion de Farmacia",VLOOKUP($B312,NAfiliado_NFarmacia!$A$2:$J$497,6,0))))</f>
        <v/>
      </c>
      <c r="K312" s="49" t="str">
        <f>+IF($B312="","",+IF(OR($F312="Si",$F312=""),IF(ISERROR(VLOOKUP($B312,padron!#REF!,10,0)),+IF(ISERROR(VLOOKUP($B312,NAfiliado_NFarmacia!$A$2:$J$497,5,0)),"Ingresa Localidad de Farmacia",VLOOKUP($B312,NAfiliado_NFarmacia!$A$2:$J$497,7,0)),VLOOKUP($B312,padron!#REF!,11,0)),+IF(ISERROR(VLOOKUP($B312,NAfiliado_NFarmacia!$A$2:$J$497,7,0)),"Ingresa Localidad de Farmacia",VLOOKUP($B312,NAfiliado_NFarmacia!$A$2:$J$497,7,0))))</f>
        <v/>
      </c>
      <c r="L312" s="48" t="str">
        <f>+IF(B312="","",IF(F312="No","84005541",+IFERROR(+VLOOKUP(inicio!B312,padron!$A$2:$H$2,8,0),"84005541")))</f>
        <v/>
      </c>
      <c r="M312" s="48" t="str">
        <f>+IF(B312="","",+IFERROR(+VLOOKUP(B312,padron!A:C,3,0),"no_cargado"))</f>
        <v/>
      </c>
      <c r="N312" s="48" t="str">
        <f>+IF(C312="","",+IFERROR(+VLOOKUP($C312,materiales!$A$2:$D$5000,4,0),"9999"))</f>
        <v/>
      </c>
      <c r="O312" s="48" t="str">
        <f t="shared" si="40"/>
        <v/>
      </c>
      <c r="P312" s="48" t="str">
        <f t="shared" si="41"/>
        <v/>
      </c>
      <c r="Q312" s="48" t="str">
        <f t="shared" si="42"/>
        <v/>
      </c>
      <c r="R312" s="48" t="str">
        <f t="shared" si="43"/>
        <v/>
      </c>
      <c r="S312" s="48" t="str">
        <f t="shared" si="48"/>
        <v/>
      </c>
      <c r="T312" s="48" t="str">
        <f t="shared" ca="1" si="44"/>
        <v/>
      </c>
      <c r="U312" s="48" t="str">
        <f>+IF(M312="","",IFERROR(+VLOOKUP(C312,materiales!$B$2:$E$1000,4,0),"DSZA"))</f>
        <v/>
      </c>
      <c r="V312" s="48" t="str">
        <f t="shared" si="45"/>
        <v/>
      </c>
      <c r="W312" s="48" t="str">
        <f t="shared" si="46"/>
        <v/>
      </c>
      <c r="X312" s="48" t="str">
        <f t="shared" si="47"/>
        <v/>
      </c>
      <c r="Y312" s="49" t="str">
        <f t="shared" si="49"/>
        <v/>
      </c>
      <c r="Z312" s="49" t="str">
        <f>IF(M312="no_cargado",VLOOKUP(B312,NAfiliado_NFarmacia!A:H,8,0),"")</f>
        <v/>
      </c>
      <c r="AA312" s="50"/>
    </row>
    <row r="313" spans="1:27" x14ac:dyDescent="0.55000000000000004">
      <c r="A313" s="34"/>
      <c r="G313" s="47" t="str">
        <f>+IF($B313="","",+IFERROR(+VLOOKUP(B313,padron!$A$2:$E$2,2,0),+IFERROR(VLOOKUP(B313,NAfiliado_NFarmacia!$A:$J,10,0),"Ingresar Nuevo Afiliado")))</f>
        <v/>
      </c>
      <c r="H313" s="48" t="str">
        <f>+IF(B313="","",+IFERROR(+VLOOKUP($C313,materiales!$B$2:$D$101,2,0),"9999"))</f>
        <v/>
      </c>
      <c r="I313" s="49" t="str">
        <f>+IF($B313="","",+IF(OR($F313="Si",$F313=""),IF(ISERROR(VLOOKUP($B313,padron!#REF!,9,0)),+IF(ISERROR(VLOOKUP($B313,NAfiliado_NFarmacia!$A$2:$J$497,5,0)),"Ingresa Farmacia",VLOOKUP($B313,NAfiliado_NFarmacia!$A$2:$J$497,5,0)),VLOOKUP($B313,padron!#REF!,9,0)),+IF(ISERROR(VLOOKUP($B313,NAfiliado_NFarmacia!$A$2:$J$497,5,0)),"Ingresa Farmacia",VLOOKUP($B313,NAfiliado_NFarmacia!$A$2:$J$497,5,0))))</f>
        <v/>
      </c>
      <c r="J313" s="49" t="str">
        <f>+IF($B313="","",+IF(OR($F313="Si",$F313=""),IF(ISERROR(VLOOKUP($B313,padron!#REF!,10,0)),+IF(ISERROR(VLOOKUP($B313,NAfiliado_NFarmacia!$A$2:$J$497,5,0)),"Ingresa Direccion de Farmacia",VLOOKUP($B313,NAfiliado_NFarmacia!$A$2:$J$497,6,0)),VLOOKUP($B313,padron!#REF!,10,0)),+IF(ISERROR(VLOOKUP($B313,NAfiliado_NFarmacia!$A$2:$J$497,6,0)),"Ingresa Direccion de Farmacia",VLOOKUP($B313,NAfiliado_NFarmacia!$A$2:$J$497,6,0))))</f>
        <v/>
      </c>
      <c r="K313" s="49" t="str">
        <f>+IF($B313="","",+IF(OR($F313="Si",$F313=""),IF(ISERROR(VLOOKUP($B313,padron!#REF!,10,0)),+IF(ISERROR(VLOOKUP($B313,NAfiliado_NFarmacia!$A$2:$J$497,5,0)),"Ingresa Localidad de Farmacia",VLOOKUP($B313,NAfiliado_NFarmacia!$A$2:$J$497,7,0)),VLOOKUP($B313,padron!#REF!,11,0)),+IF(ISERROR(VLOOKUP($B313,NAfiliado_NFarmacia!$A$2:$J$497,7,0)),"Ingresa Localidad de Farmacia",VLOOKUP($B313,NAfiliado_NFarmacia!$A$2:$J$497,7,0))))</f>
        <v/>
      </c>
      <c r="L313" s="48" t="str">
        <f>+IF(B313="","",IF(F313="No","84005541",+IFERROR(+VLOOKUP(inicio!B313,padron!$A$2:$H$2,8,0),"84005541")))</f>
        <v/>
      </c>
      <c r="M313" s="48" t="str">
        <f>+IF(B313="","",+IFERROR(+VLOOKUP(B313,padron!A:C,3,0),"no_cargado"))</f>
        <v/>
      </c>
      <c r="N313" s="48" t="str">
        <f>+IF(C313="","",+IFERROR(+VLOOKUP($C313,materiales!$A$2:$D$5000,4,0),"9999"))</f>
        <v/>
      </c>
      <c r="O313" s="48" t="str">
        <f t="shared" si="40"/>
        <v/>
      </c>
      <c r="P313" s="48" t="str">
        <f t="shared" si="41"/>
        <v/>
      </c>
      <c r="Q313" s="48" t="str">
        <f t="shared" si="42"/>
        <v/>
      </c>
      <c r="R313" s="48" t="str">
        <f t="shared" si="43"/>
        <v/>
      </c>
      <c r="S313" s="48" t="str">
        <f t="shared" si="48"/>
        <v/>
      </c>
      <c r="T313" s="48" t="str">
        <f t="shared" ca="1" si="44"/>
        <v/>
      </c>
      <c r="U313" s="48" t="str">
        <f>+IF(M313="","",IFERROR(+VLOOKUP(C313,materiales!$B$2:$E$1000,4,0),"DSZA"))</f>
        <v/>
      </c>
      <c r="V313" s="48" t="str">
        <f t="shared" si="45"/>
        <v/>
      </c>
      <c r="W313" s="48" t="str">
        <f t="shared" si="46"/>
        <v/>
      </c>
      <c r="X313" s="48" t="str">
        <f t="shared" si="47"/>
        <v/>
      </c>
      <c r="Y313" s="49" t="str">
        <f t="shared" si="49"/>
        <v/>
      </c>
      <c r="Z313" s="49" t="str">
        <f>IF(M313="no_cargado",VLOOKUP(B313,NAfiliado_NFarmacia!A:H,8,0),"")</f>
        <v/>
      </c>
      <c r="AA313" s="50"/>
    </row>
    <row r="314" spans="1:27" x14ac:dyDescent="0.55000000000000004">
      <c r="A314" s="34"/>
      <c r="G314" s="47" t="str">
        <f>+IF($B314="","",+IFERROR(+VLOOKUP(B314,padron!$A$2:$E$2,2,0),+IFERROR(VLOOKUP(B314,NAfiliado_NFarmacia!$A:$J,10,0),"Ingresar Nuevo Afiliado")))</f>
        <v/>
      </c>
      <c r="H314" s="48" t="str">
        <f>+IF(B314="","",+IFERROR(+VLOOKUP($C314,materiales!$B$2:$D$101,2,0),"9999"))</f>
        <v/>
      </c>
      <c r="I314" s="49" t="str">
        <f>+IF($B314="","",+IF(OR($F314="Si",$F314=""),IF(ISERROR(VLOOKUP($B314,padron!#REF!,9,0)),+IF(ISERROR(VLOOKUP($B314,NAfiliado_NFarmacia!$A$2:$J$497,5,0)),"Ingresa Farmacia",VLOOKUP($B314,NAfiliado_NFarmacia!$A$2:$J$497,5,0)),VLOOKUP($B314,padron!#REF!,9,0)),+IF(ISERROR(VLOOKUP($B314,NAfiliado_NFarmacia!$A$2:$J$497,5,0)),"Ingresa Farmacia",VLOOKUP($B314,NAfiliado_NFarmacia!$A$2:$J$497,5,0))))</f>
        <v/>
      </c>
      <c r="J314" s="49" t="str">
        <f>+IF($B314="","",+IF(OR($F314="Si",$F314=""),IF(ISERROR(VLOOKUP($B314,padron!#REF!,10,0)),+IF(ISERROR(VLOOKUP($B314,NAfiliado_NFarmacia!$A$2:$J$497,5,0)),"Ingresa Direccion de Farmacia",VLOOKUP($B314,NAfiliado_NFarmacia!$A$2:$J$497,6,0)),VLOOKUP($B314,padron!#REF!,10,0)),+IF(ISERROR(VLOOKUP($B314,NAfiliado_NFarmacia!$A$2:$J$497,6,0)),"Ingresa Direccion de Farmacia",VLOOKUP($B314,NAfiliado_NFarmacia!$A$2:$J$497,6,0))))</f>
        <v/>
      </c>
      <c r="K314" s="49" t="str">
        <f>+IF($B314="","",+IF(OR($F314="Si",$F314=""),IF(ISERROR(VLOOKUP($B314,padron!#REF!,10,0)),+IF(ISERROR(VLOOKUP($B314,NAfiliado_NFarmacia!$A$2:$J$497,5,0)),"Ingresa Localidad de Farmacia",VLOOKUP($B314,NAfiliado_NFarmacia!$A$2:$J$497,7,0)),VLOOKUP($B314,padron!#REF!,11,0)),+IF(ISERROR(VLOOKUP($B314,NAfiliado_NFarmacia!$A$2:$J$497,7,0)),"Ingresa Localidad de Farmacia",VLOOKUP($B314,NAfiliado_NFarmacia!$A$2:$J$497,7,0))))</f>
        <v/>
      </c>
      <c r="L314" s="48" t="str">
        <f>+IF(B314="","",IF(F314="No","84005541",+IFERROR(+VLOOKUP(inicio!B314,padron!$A$2:$H$2,8,0),"84005541")))</f>
        <v/>
      </c>
      <c r="M314" s="48" t="str">
        <f>+IF(B314="","",+IFERROR(+VLOOKUP(B314,padron!A:C,3,0),"no_cargado"))</f>
        <v/>
      </c>
      <c r="N314" s="48" t="str">
        <f>+IF(C314="","",+IFERROR(+VLOOKUP($C314,materiales!$A$2:$D$5000,4,0),"9999"))</f>
        <v/>
      </c>
      <c r="O314" s="48" t="str">
        <f t="shared" si="40"/>
        <v/>
      </c>
      <c r="P314" s="48" t="str">
        <f t="shared" si="41"/>
        <v/>
      </c>
      <c r="Q314" s="48" t="str">
        <f t="shared" si="42"/>
        <v/>
      </c>
      <c r="R314" s="48" t="str">
        <f t="shared" si="43"/>
        <v/>
      </c>
      <c r="S314" s="48" t="str">
        <f t="shared" si="48"/>
        <v/>
      </c>
      <c r="T314" s="48" t="str">
        <f t="shared" ca="1" si="44"/>
        <v/>
      </c>
      <c r="U314" s="48" t="str">
        <f>+IF(M314="","",IFERROR(+VLOOKUP(C314,materiales!$B$2:$E$1000,4,0),"DSZA"))</f>
        <v/>
      </c>
      <c r="V314" s="48" t="str">
        <f t="shared" si="45"/>
        <v/>
      </c>
      <c r="W314" s="48" t="str">
        <f t="shared" si="46"/>
        <v/>
      </c>
      <c r="X314" s="48" t="str">
        <f t="shared" si="47"/>
        <v/>
      </c>
      <c r="Y314" s="49" t="str">
        <f t="shared" si="49"/>
        <v/>
      </c>
      <c r="Z314" s="49" t="str">
        <f>IF(M314="no_cargado",VLOOKUP(B314,NAfiliado_NFarmacia!A:H,8,0),"")</f>
        <v/>
      </c>
      <c r="AA314" s="50"/>
    </row>
    <row r="315" spans="1:27" x14ac:dyDescent="0.55000000000000004">
      <c r="A315" s="34"/>
      <c r="G315" s="47" t="str">
        <f>+IF($B315="","",+IFERROR(+VLOOKUP(B315,padron!$A$2:$E$2,2,0),+IFERROR(VLOOKUP(B315,NAfiliado_NFarmacia!$A:$J,10,0),"Ingresar Nuevo Afiliado")))</f>
        <v/>
      </c>
      <c r="H315" s="48" t="str">
        <f>+IF(B315="","",+IFERROR(+VLOOKUP($C315,materiales!$B$2:$D$101,2,0),"9999"))</f>
        <v/>
      </c>
      <c r="I315" s="49" t="str">
        <f>+IF($B315="","",+IF(OR($F315="Si",$F315=""),IF(ISERROR(VLOOKUP($B315,padron!#REF!,9,0)),+IF(ISERROR(VLOOKUP($B315,NAfiliado_NFarmacia!$A$2:$J$497,5,0)),"Ingresa Farmacia",VLOOKUP($B315,NAfiliado_NFarmacia!$A$2:$J$497,5,0)),VLOOKUP($B315,padron!#REF!,9,0)),+IF(ISERROR(VLOOKUP($B315,NAfiliado_NFarmacia!$A$2:$J$497,5,0)),"Ingresa Farmacia",VLOOKUP($B315,NAfiliado_NFarmacia!$A$2:$J$497,5,0))))</f>
        <v/>
      </c>
      <c r="J315" s="49" t="str">
        <f>+IF($B315="","",+IF(OR($F315="Si",$F315=""),IF(ISERROR(VLOOKUP($B315,padron!#REF!,10,0)),+IF(ISERROR(VLOOKUP($B315,NAfiliado_NFarmacia!$A$2:$J$497,5,0)),"Ingresa Direccion de Farmacia",VLOOKUP($B315,NAfiliado_NFarmacia!$A$2:$J$497,6,0)),VLOOKUP($B315,padron!#REF!,10,0)),+IF(ISERROR(VLOOKUP($B315,NAfiliado_NFarmacia!$A$2:$J$497,6,0)),"Ingresa Direccion de Farmacia",VLOOKUP($B315,NAfiliado_NFarmacia!$A$2:$J$497,6,0))))</f>
        <v/>
      </c>
      <c r="K315" s="49" t="str">
        <f>+IF($B315="","",+IF(OR($F315="Si",$F315=""),IF(ISERROR(VLOOKUP($B315,padron!#REF!,10,0)),+IF(ISERROR(VLOOKUP($B315,NAfiliado_NFarmacia!$A$2:$J$497,5,0)),"Ingresa Localidad de Farmacia",VLOOKUP($B315,NAfiliado_NFarmacia!$A$2:$J$497,7,0)),VLOOKUP($B315,padron!#REF!,11,0)),+IF(ISERROR(VLOOKUP($B315,NAfiliado_NFarmacia!$A$2:$J$497,7,0)),"Ingresa Localidad de Farmacia",VLOOKUP($B315,NAfiliado_NFarmacia!$A$2:$J$497,7,0))))</f>
        <v/>
      </c>
      <c r="L315" s="48" t="str">
        <f>+IF(B315="","",IF(F315="No","84005541",+IFERROR(+VLOOKUP(inicio!B315,padron!$A$2:$H$2,8,0),"84005541")))</f>
        <v/>
      </c>
      <c r="M315" s="48" t="str">
        <f>+IF(B315="","",+IFERROR(+VLOOKUP(B315,padron!A:C,3,0),"no_cargado"))</f>
        <v/>
      </c>
      <c r="N315" s="48" t="str">
        <f>+IF(C315="","",+IFERROR(+VLOOKUP($C315,materiales!$A$2:$D$5000,4,0),"9999"))</f>
        <v/>
      </c>
      <c r="O315" s="48" t="str">
        <f t="shared" si="40"/>
        <v/>
      </c>
      <c r="P315" s="48" t="str">
        <f t="shared" si="41"/>
        <v/>
      </c>
      <c r="Q315" s="48" t="str">
        <f t="shared" si="42"/>
        <v/>
      </c>
      <c r="R315" s="48" t="str">
        <f t="shared" si="43"/>
        <v/>
      </c>
      <c r="S315" s="48" t="str">
        <f t="shared" si="48"/>
        <v/>
      </c>
      <c r="T315" s="48" t="str">
        <f t="shared" ca="1" si="44"/>
        <v/>
      </c>
      <c r="U315" s="48" t="str">
        <f>+IF(M315="","",IFERROR(+VLOOKUP(C315,materiales!$B$2:$E$1000,4,0),"DSZA"))</f>
        <v/>
      </c>
      <c r="V315" s="48" t="str">
        <f t="shared" si="45"/>
        <v/>
      </c>
      <c r="W315" s="48" t="str">
        <f t="shared" si="46"/>
        <v/>
      </c>
      <c r="X315" s="48" t="str">
        <f t="shared" si="47"/>
        <v/>
      </c>
      <c r="Y315" s="49" t="str">
        <f t="shared" si="49"/>
        <v/>
      </c>
      <c r="Z315" s="49" t="str">
        <f>IF(M315="no_cargado",VLOOKUP(B315,NAfiliado_NFarmacia!A:H,8,0),"")</f>
        <v/>
      </c>
      <c r="AA315" s="50"/>
    </row>
    <row r="316" spans="1:27" x14ac:dyDescent="0.55000000000000004">
      <c r="A316" s="34"/>
      <c r="G316" s="47" t="str">
        <f>+IF($B316="","",+IFERROR(+VLOOKUP(B316,padron!$A$2:$E$2,2,0),+IFERROR(VLOOKUP(B316,NAfiliado_NFarmacia!$A:$J,10,0),"Ingresar Nuevo Afiliado")))</f>
        <v/>
      </c>
      <c r="H316" s="48" t="str">
        <f>+IF(B316="","",+IFERROR(+VLOOKUP($C316,materiales!$B$2:$D$101,2,0),"9999"))</f>
        <v/>
      </c>
      <c r="I316" s="49" t="str">
        <f>+IF($B316="","",+IF(OR($F316="Si",$F316=""),IF(ISERROR(VLOOKUP($B316,padron!#REF!,9,0)),+IF(ISERROR(VLOOKUP($B316,NAfiliado_NFarmacia!$A$2:$J$497,5,0)),"Ingresa Farmacia",VLOOKUP($B316,NAfiliado_NFarmacia!$A$2:$J$497,5,0)),VLOOKUP($B316,padron!#REF!,9,0)),+IF(ISERROR(VLOOKUP($B316,NAfiliado_NFarmacia!$A$2:$J$497,5,0)),"Ingresa Farmacia",VLOOKUP($B316,NAfiliado_NFarmacia!$A$2:$J$497,5,0))))</f>
        <v/>
      </c>
      <c r="J316" s="49" t="str">
        <f>+IF($B316="","",+IF(OR($F316="Si",$F316=""),IF(ISERROR(VLOOKUP($B316,padron!#REF!,10,0)),+IF(ISERROR(VLOOKUP($B316,NAfiliado_NFarmacia!$A$2:$J$497,5,0)),"Ingresa Direccion de Farmacia",VLOOKUP($B316,NAfiliado_NFarmacia!$A$2:$J$497,6,0)),VLOOKUP($B316,padron!#REF!,10,0)),+IF(ISERROR(VLOOKUP($B316,NAfiliado_NFarmacia!$A$2:$J$497,6,0)),"Ingresa Direccion de Farmacia",VLOOKUP($B316,NAfiliado_NFarmacia!$A$2:$J$497,6,0))))</f>
        <v/>
      </c>
      <c r="K316" s="49" t="str">
        <f>+IF($B316="","",+IF(OR($F316="Si",$F316=""),IF(ISERROR(VLOOKUP($B316,padron!#REF!,10,0)),+IF(ISERROR(VLOOKUP($B316,NAfiliado_NFarmacia!$A$2:$J$497,5,0)),"Ingresa Localidad de Farmacia",VLOOKUP($B316,NAfiliado_NFarmacia!$A$2:$J$497,7,0)),VLOOKUP($B316,padron!#REF!,11,0)),+IF(ISERROR(VLOOKUP($B316,NAfiliado_NFarmacia!$A$2:$J$497,7,0)),"Ingresa Localidad de Farmacia",VLOOKUP($B316,NAfiliado_NFarmacia!$A$2:$J$497,7,0))))</f>
        <v/>
      </c>
      <c r="L316" s="48" t="str">
        <f>+IF(B316="","",IF(F316="No","84005541",+IFERROR(+VLOOKUP(inicio!B316,padron!$A$2:$H$2,8,0),"84005541")))</f>
        <v/>
      </c>
      <c r="M316" s="48" t="str">
        <f>+IF(B316="","",+IFERROR(+VLOOKUP(B316,padron!A:C,3,0),"no_cargado"))</f>
        <v/>
      </c>
      <c r="N316" s="48" t="str">
        <f>+IF(C316="","",+IFERROR(+VLOOKUP($C316,materiales!$A$2:$D$5000,4,0),"9999"))</f>
        <v/>
      </c>
      <c r="O316" s="48" t="str">
        <f t="shared" si="40"/>
        <v/>
      </c>
      <c r="P316" s="48" t="str">
        <f t="shared" si="41"/>
        <v/>
      </c>
      <c r="Q316" s="48" t="str">
        <f t="shared" si="42"/>
        <v/>
      </c>
      <c r="R316" s="48" t="str">
        <f t="shared" si="43"/>
        <v/>
      </c>
      <c r="S316" s="48" t="str">
        <f t="shared" si="48"/>
        <v/>
      </c>
      <c r="T316" s="48" t="str">
        <f t="shared" ca="1" si="44"/>
        <v/>
      </c>
      <c r="U316" s="48" t="str">
        <f>+IF(M316="","",IFERROR(+VLOOKUP(C316,materiales!$B$2:$E$1000,4,0),"DSZA"))</f>
        <v/>
      </c>
      <c r="V316" s="48" t="str">
        <f t="shared" si="45"/>
        <v/>
      </c>
      <c r="W316" s="48" t="str">
        <f t="shared" si="46"/>
        <v/>
      </c>
      <c r="X316" s="48" t="str">
        <f t="shared" si="47"/>
        <v/>
      </c>
      <c r="Y316" s="49" t="str">
        <f t="shared" si="49"/>
        <v/>
      </c>
      <c r="Z316" s="49" t="str">
        <f>IF(M316="no_cargado",VLOOKUP(B316,NAfiliado_NFarmacia!A:H,8,0),"")</f>
        <v/>
      </c>
      <c r="AA316" s="50"/>
    </row>
    <row r="317" spans="1:27" x14ac:dyDescent="0.55000000000000004">
      <c r="A317" s="34"/>
      <c r="G317" s="47" t="str">
        <f>+IF($B317="","",+IFERROR(+VLOOKUP(B317,padron!$A$2:$E$2,2,0),+IFERROR(VLOOKUP(B317,NAfiliado_NFarmacia!$A:$J,10,0),"Ingresar Nuevo Afiliado")))</f>
        <v/>
      </c>
      <c r="H317" s="48" t="str">
        <f>+IF(B317="","",+IFERROR(+VLOOKUP($C317,materiales!$B$2:$D$101,2,0),"9999"))</f>
        <v/>
      </c>
      <c r="I317" s="49" t="str">
        <f>+IF($B317="","",+IF(OR($F317="Si",$F317=""),IF(ISERROR(VLOOKUP($B317,padron!#REF!,9,0)),+IF(ISERROR(VLOOKUP($B317,NAfiliado_NFarmacia!$A$2:$J$497,5,0)),"Ingresa Farmacia",VLOOKUP($B317,NAfiliado_NFarmacia!$A$2:$J$497,5,0)),VLOOKUP($B317,padron!#REF!,9,0)),+IF(ISERROR(VLOOKUP($B317,NAfiliado_NFarmacia!$A$2:$J$497,5,0)),"Ingresa Farmacia",VLOOKUP($B317,NAfiliado_NFarmacia!$A$2:$J$497,5,0))))</f>
        <v/>
      </c>
      <c r="J317" s="49" t="str">
        <f>+IF($B317="","",+IF(OR($F317="Si",$F317=""),IF(ISERROR(VLOOKUP($B317,padron!#REF!,10,0)),+IF(ISERROR(VLOOKUP($B317,NAfiliado_NFarmacia!$A$2:$J$497,5,0)),"Ingresa Direccion de Farmacia",VLOOKUP($B317,NAfiliado_NFarmacia!$A$2:$J$497,6,0)),VLOOKUP($B317,padron!#REF!,10,0)),+IF(ISERROR(VLOOKUP($B317,NAfiliado_NFarmacia!$A$2:$J$497,6,0)),"Ingresa Direccion de Farmacia",VLOOKUP($B317,NAfiliado_NFarmacia!$A$2:$J$497,6,0))))</f>
        <v/>
      </c>
      <c r="K317" s="49" t="str">
        <f>+IF($B317="","",+IF(OR($F317="Si",$F317=""),IF(ISERROR(VLOOKUP($B317,padron!#REF!,10,0)),+IF(ISERROR(VLOOKUP($B317,NAfiliado_NFarmacia!$A$2:$J$497,5,0)),"Ingresa Localidad de Farmacia",VLOOKUP($B317,NAfiliado_NFarmacia!$A$2:$J$497,7,0)),VLOOKUP($B317,padron!#REF!,11,0)),+IF(ISERROR(VLOOKUP($B317,NAfiliado_NFarmacia!$A$2:$J$497,7,0)),"Ingresa Localidad de Farmacia",VLOOKUP($B317,NAfiliado_NFarmacia!$A$2:$J$497,7,0))))</f>
        <v/>
      </c>
      <c r="L317" s="48" t="str">
        <f>+IF(B317="","",IF(F317="No","84005541",+IFERROR(+VLOOKUP(inicio!B317,padron!$A$2:$H$2,8,0),"84005541")))</f>
        <v/>
      </c>
      <c r="M317" s="48" t="str">
        <f>+IF(B317="","",+IFERROR(+VLOOKUP(B317,padron!A:C,3,0),"no_cargado"))</f>
        <v/>
      </c>
      <c r="N317" s="48" t="str">
        <f>+IF(C317="","",+IFERROR(+VLOOKUP($C317,materiales!$A$2:$D$5000,4,0),"9999"))</f>
        <v/>
      </c>
      <c r="O317" s="48" t="str">
        <f t="shared" si="40"/>
        <v/>
      </c>
      <c r="P317" s="48" t="str">
        <f t="shared" si="41"/>
        <v/>
      </c>
      <c r="Q317" s="48" t="str">
        <f t="shared" si="42"/>
        <v/>
      </c>
      <c r="R317" s="48" t="str">
        <f t="shared" si="43"/>
        <v/>
      </c>
      <c r="S317" s="48" t="str">
        <f t="shared" si="48"/>
        <v/>
      </c>
      <c r="T317" s="48" t="str">
        <f t="shared" ca="1" si="44"/>
        <v/>
      </c>
      <c r="U317" s="48" t="str">
        <f>+IF(M317="","",IFERROR(+VLOOKUP(C317,materiales!$B$2:$E$1000,4,0),"DSZA"))</f>
        <v/>
      </c>
      <c r="V317" s="48" t="str">
        <f t="shared" si="45"/>
        <v/>
      </c>
      <c r="W317" s="48" t="str">
        <f t="shared" si="46"/>
        <v/>
      </c>
      <c r="X317" s="48" t="str">
        <f t="shared" si="47"/>
        <v/>
      </c>
      <c r="Y317" s="49" t="str">
        <f t="shared" si="49"/>
        <v/>
      </c>
      <c r="Z317" s="49" t="str">
        <f>IF(M317="no_cargado",VLOOKUP(B317,NAfiliado_NFarmacia!A:H,8,0),"")</f>
        <v/>
      </c>
      <c r="AA317" s="50"/>
    </row>
    <row r="318" spans="1:27" x14ac:dyDescent="0.55000000000000004">
      <c r="A318" s="34"/>
      <c r="G318" s="47" t="str">
        <f>+IF($B318="","",+IFERROR(+VLOOKUP(B318,padron!$A$2:$E$2,2,0),+IFERROR(VLOOKUP(B318,NAfiliado_NFarmacia!$A:$J,10,0),"Ingresar Nuevo Afiliado")))</f>
        <v/>
      </c>
      <c r="H318" s="48" t="str">
        <f>+IF(B318="","",+IFERROR(+VLOOKUP($C318,materiales!$B$2:$D$101,2,0),"9999"))</f>
        <v/>
      </c>
      <c r="I318" s="49" t="str">
        <f>+IF($B318="","",+IF(OR($F318="Si",$F318=""),IF(ISERROR(VLOOKUP($B318,padron!#REF!,9,0)),+IF(ISERROR(VLOOKUP($B318,NAfiliado_NFarmacia!$A$2:$J$497,5,0)),"Ingresa Farmacia",VLOOKUP($B318,NAfiliado_NFarmacia!$A$2:$J$497,5,0)),VLOOKUP($B318,padron!#REF!,9,0)),+IF(ISERROR(VLOOKUP($B318,NAfiliado_NFarmacia!$A$2:$J$497,5,0)),"Ingresa Farmacia",VLOOKUP($B318,NAfiliado_NFarmacia!$A$2:$J$497,5,0))))</f>
        <v/>
      </c>
      <c r="J318" s="49" t="str">
        <f>+IF($B318="","",+IF(OR($F318="Si",$F318=""),IF(ISERROR(VLOOKUP($B318,padron!#REF!,10,0)),+IF(ISERROR(VLOOKUP($B318,NAfiliado_NFarmacia!$A$2:$J$497,5,0)),"Ingresa Direccion de Farmacia",VLOOKUP($B318,NAfiliado_NFarmacia!$A$2:$J$497,6,0)),VLOOKUP($B318,padron!#REF!,10,0)),+IF(ISERROR(VLOOKUP($B318,NAfiliado_NFarmacia!$A$2:$J$497,6,0)),"Ingresa Direccion de Farmacia",VLOOKUP($B318,NAfiliado_NFarmacia!$A$2:$J$497,6,0))))</f>
        <v/>
      </c>
      <c r="K318" s="49" t="str">
        <f>+IF($B318="","",+IF(OR($F318="Si",$F318=""),IF(ISERROR(VLOOKUP($B318,padron!#REF!,10,0)),+IF(ISERROR(VLOOKUP($B318,NAfiliado_NFarmacia!$A$2:$J$497,5,0)),"Ingresa Localidad de Farmacia",VLOOKUP($B318,NAfiliado_NFarmacia!$A$2:$J$497,7,0)),VLOOKUP($B318,padron!#REF!,11,0)),+IF(ISERROR(VLOOKUP($B318,NAfiliado_NFarmacia!$A$2:$J$497,7,0)),"Ingresa Localidad de Farmacia",VLOOKUP($B318,NAfiliado_NFarmacia!$A$2:$J$497,7,0))))</f>
        <v/>
      </c>
      <c r="L318" s="48" t="str">
        <f>+IF(B318="","",IF(F318="No","84005541",+IFERROR(+VLOOKUP(inicio!B318,padron!$A$2:$H$2,8,0),"84005541")))</f>
        <v/>
      </c>
      <c r="M318" s="48" t="str">
        <f>+IF(B318="","",+IFERROR(+VLOOKUP(B318,padron!A:C,3,0),"no_cargado"))</f>
        <v/>
      </c>
      <c r="N318" s="48" t="str">
        <f>+IF(C318="","",+IFERROR(+VLOOKUP($C318,materiales!$A$2:$D$5000,4,0),"9999"))</f>
        <v/>
      </c>
      <c r="O318" s="48" t="str">
        <f t="shared" si="40"/>
        <v/>
      </c>
      <c r="P318" s="48" t="str">
        <f t="shared" si="41"/>
        <v/>
      </c>
      <c r="Q318" s="48" t="str">
        <f t="shared" si="42"/>
        <v/>
      </c>
      <c r="R318" s="48" t="str">
        <f t="shared" si="43"/>
        <v/>
      </c>
      <c r="S318" s="48" t="str">
        <f t="shared" si="48"/>
        <v/>
      </c>
      <c r="T318" s="48" t="str">
        <f t="shared" ca="1" si="44"/>
        <v/>
      </c>
      <c r="U318" s="48" t="str">
        <f>+IF(M318="","",IFERROR(+VLOOKUP(C318,materiales!$B$2:$E$1000,4,0),"DSZA"))</f>
        <v/>
      </c>
      <c r="V318" s="48" t="str">
        <f t="shared" si="45"/>
        <v/>
      </c>
      <c r="W318" s="48" t="str">
        <f t="shared" si="46"/>
        <v/>
      </c>
      <c r="X318" s="48" t="str">
        <f t="shared" si="47"/>
        <v/>
      </c>
      <c r="Y318" s="49" t="str">
        <f t="shared" si="49"/>
        <v/>
      </c>
      <c r="Z318" s="49" t="str">
        <f>IF(M318="no_cargado",VLOOKUP(B318,NAfiliado_NFarmacia!A:H,8,0),"")</f>
        <v/>
      </c>
      <c r="AA318" s="50"/>
    </row>
    <row r="319" spans="1:27" x14ac:dyDescent="0.55000000000000004">
      <c r="A319" s="34"/>
      <c r="G319" s="47" t="str">
        <f>+IF($B319="","",+IFERROR(+VLOOKUP(B319,padron!$A$2:$E$2,2,0),+IFERROR(VLOOKUP(B319,NAfiliado_NFarmacia!$A:$J,10,0),"Ingresar Nuevo Afiliado")))</f>
        <v/>
      </c>
      <c r="H319" s="48" t="str">
        <f>+IF(B319="","",+IFERROR(+VLOOKUP($C319,materiales!$B$2:$D$101,2,0),"9999"))</f>
        <v/>
      </c>
      <c r="I319" s="49" t="str">
        <f>+IF($B319="","",+IF(OR($F319="Si",$F319=""),IF(ISERROR(VLOOKUP($B319,padron!#REF!,9,0)),+IF(ISERROR(VLOOKUP($B319,NAfiliado_NFarmacia!$A$2:$J$497,5,0)),"Ingresa Farmacia",VLOOKUP($B319,NAfiliado_NFarmacia!$A$2:$J$497,5,0)),VLOOKUP($B319,padron!#REF!,9,0)),+IF(ISERROR(VLOOKUP($B319,NAfiliado_NFarmacia!$A$2:$J$497,5,0)),"Ingresa Farmacia",VLOOKUP($B319,NAfiliado_NFarmacia!$A$2:$J$497,5,0))))</f>
        <v/>
      </c>
      <c r="J319" s="49" t="str">
        <f>+IF($B319="","",+IF(OR($F319="Si",$F319=""),IF(ISERROR(VLOOKUP($B319,padron!#REF!,10,0)),+IF(ISERROR(VLOOKUP($B319,NAfiliado_NFarmacia!$A$2:$J$497,5,0)),"Ingresa Direccion de Farmacia",VLOOKUP($B319,NAfiliado_NFarmacia!$A$2:$J$497,6,0)),VLOOKUP($B319,padron!#REF!,10,0)),+IF(ISERROR(VLOOKUP($B319,NAfiliado_NFarmacia!$A$2:$J$497,6,0)),"Ingresa Direccion de Farmacia",VLOOKUP($B319,NAfiliado_NFarmacia!$A$2:$J$497,6,0))))</f>
        <v/>
      </c>
      <c r="K319" s="49" t="str">
        <f>+IF($B319="","",+IF(OR($F319="Si",$F319=""),IF(ISERROR(VLOOKUP($B319,padron!#REF!,10,0)),+IF(ISERROR(VLOOKUP($B319,NAfiliado_NFarmacia!$A$2:$J$497,5,0)),"Ingresa Localidad de Farmacia",VLOOKUP($B319,NAfiliado_NFarmacia!$A$2:$J$497,7,0)),VLOOKUP($B319,padron!#REF!,11,0)),+IF(ISERROR(VLOOKUP($B319,NAfiliado_NFarmacia!$A$2:$J$497,7,0)),"Ingresa Localidad de Farmacia",VLOOKUP($B319,NAfiliado_NFarmacia!$A$2:$J$497,7,0))))</f>
        <v/>
      </c>
      <c r="L319" s="48" t="str">
        <f>+IF(B319="","",IF(F319="No","84005541",+IFERROR(+VLOOKUP(inicio!B319,padron!$A$2:$H$2,8,0),"84005541")))</f>
        <v/>
      </c>
      <c r="M319" s="48" t="str">
        <f>+IF(B319="","",+IFERROR(+VLOOKUP(B319,padron!A:C,3,0),"no_cargado"))</f>
        <v/>
      </c>
      <c r="N319" s="48" t="str">
        <f>+IF(C319="","",+IFERROR(+VLOOKUP($C319,materiales!$A$2:$D$5000,4,0),"9999"))</f>
        <v/>
      </c>
      <c r="O319" s="48" t="str">
        <f t="shared" si="40"/>
        <v/>
      </c>
      <c r="P319" s="48" t="str">
        <f t="shared" si="41"/>
        <v/>
      </c>
      <c r="Q319" s="48" t="str">
        <f t="shared" si="42"/>
        <v/>
      </c>
      <c r="R319" s="48" t="str">
        <f t="shared" si="43"/>
        <v/>
      </c>
      <c r="S319" s="48" t="str">
        <f t="shared" si="48"/>
        <v/>
      </c>
      <c r="T319" s="48" t="str">
        <f t="shared" ca="1" si="44"/>
        <v/>
      </c>
      <c r="U319" s="48" t="str">
        <f>+IF(M319="","",IFERROR(+VLOOKUP(C319,materiales!$B$2:$E$1000,4,0),"DSZA"))</f>
        <v/>
      </c>
      <c r="V319" s="48" t="str">
        <f t="shared" si="45"/>
        <v/>
      </c>
      <c r="W319" s="48" t="str">
        <f t="shared" si="46"/>
        <v/>
      </c>
      <c r="X319" s="48" t="str">
        <f t="shared" si="47"/>
        <v/>
      </c>
      <c r="Y319" s="49" t="str">
        <f t="shared" si="49"/>
        <v/>
      </c>
      <c r="Z319" s="49" t="str">
        <f>IF(M319="no_cargado",VLOOKUP(B319,NAfiliado_NFarmacia!A:H,8,0),"")</f>
        <v/>
      </c>
      <c r="AA319" s="50"/>
    </row>
    <row r="320" spans="1:27" x14ac:dyDescent="0.55000000000000004">
      <c r="A320" s="34"/>
      <c r="G320" s="47" t="str">
        <f>+IF($B320="","",+IFERROR(+VLOOKUP(B320,padron!$A$2:$E$2,2,0),+IFERROR(VLOOKUP(B320,NAfiliado_NFarmacia!$A:$J,10,0),"Ingresar Nuevo Afiliado")))</f>
        <v/>
      </c>
      <c r="H320" s="48" t="str">
        <f>+IF(B320="","",+IFERROR(+VLOOKUP($C320,materiales!$B$2:$D$101,2,0),"9999"))</f>
        <v/>
      </c>
      <c r="I320" s="49" t="str">
        <f>+IF($B320="","",+IF(OR($F320="Si",$F320=""),IF(ISERROR(VLOOKUP($B320,padron!#REF!,9,0)),+IF(ISERROR(VLOOKUP($B320,NAfiliado_NFarmacia!$A$2:$J$497,5,0)),"Ingresa Farmacia",VLOOKUP($B320,NAfiliado_NFarmacia!$A$2:$J$497,5,0)),VLOOKUP($B320,padron!#REF!,9,0)),+IF(ISERROR(VLOOKUP($B320,NAfiliado_NFarmacia!$A$2:$J$497,5,0)),"Ingresa Farmacia",VLOOKUP($B320,NAfiliado_NFarmacia!$A$2:$J$497,5,0))))</f>
        <v/>
      </c>
      <c r="J320" s="49" t="str">
        <f>+IF($B320="","",+IF(OR($F320="Si",$F320=""),IF(ISERROR(VLOOKUP($B320,padron!#REF!,10,0)),+IF(ISERROR(VLOOKUP($B320,NAfiliado_NFarmacia!$A$2:$J$497,5,0)),"Ingresa Direccion de Farmacia",VLOOKUP($B320,NAfiliado_NFarmacia!$A$2:$J$497,6,0)),VLOOKUP($B320,padron!#REF!,10,0)),+IF(ISERROR(VLOOKUP($B320,NAfiliado_NFarmacia!$A$2:$J$497,6,0)),"Ingresa Direccion de Farmacia",VLOOKUP($B320,NAfiliado_NFarmacia!$A$2:$J$497,6,0))))</f>
        <v/>
      </c>
      <c r="K320" s="49" t="str">
        <f>+IF($B320="","",+IF(OR($F320="Si",$F320=""),IF(ISERROR(VLOOKUP($B320,padron!#REF!,10,0)),+IF(ISERROR(VLOOKUP($B320,NAfiliado_NFarmacia!$A$2:$J$497,5,0)),"Ingresa Localidad de Farmacia",VLOOKUP($B320,NAfiliado_NFarmacia!$A$2:$J$497,7,0)),VLOOKUP($B320,padron!#REF!,11,0)),+IF(ISERROR(VLOOKUP($B320,NAfiliado_NFarmacia!$A$2:$J$497,7,0)),"Ingresa Localidad de Farmacia",VLOOKUP($B320,NAfiliado_NFarmacia!$A$2:$J$497,7,0))))</f>
        <v/>
      </c>
      <c r="L320" s="48" t="str">
        <f>+IF(B320="","",IF(F320="No","84005541",+IFERROR(+VLOOKUP(inicio!B320,padron!$A$2:$H$2,8,0),"84005541")))</f>
        <v/>
      </c>
      <c r="M320" s="48" t="str">
        <f>+IF(B320="","",+IFERROR(+VLOOKUP(B320,padron!A:C,3,0),"no_cargado"))</f>
        <v/>
      </c>
      <c r="N320" s="48" t="str">
        <f>+IF(C320="","",+IFERROR(+VLOOKUP($C320,materiales!$A$2:$D$5000,4,0),"9999"))</f>
        <v/>
      </c>
      <c r="O320" s="48" t="str">
        <f t="shared" si="40"/>
        <v/>
      </c>
      <c r="P320" s="48" t="str">
        <f t="shared" si="41"/>
        <v/>
      </c>
      <c r="Q320" s="48" t="str">
        <f t="shared" si="42"/>
        <v/>
      </c>
      <c r="R320" s="48" t="str">
        <f t="shared" si="43"/>
        <v/>
      </c>
      <c r="S320" s="48" t="str">
        <f t="shared" si="48"/>
        <v/>
      </c>
      <c r="T320" s="48" t="str">
        <f t="shared" ca="1" si="44"/>
        <v/>
      </c>
      <c r="U320" s="48" t="str">
        <f>+IF(M320="","",IFERROR(+VLOOKUP(C320,materiales!$B$2:$E$1000,4,0),"DSZA"))</f>
        <v/>
      </c>
      <c r="V320" s="48" t="str">
        <f t="shared" si="45"/>
        <v/>
      </c>
      <c r="W320" s="48" t="str">
        <f t="shared" si="46"/>
        <v/>
      </c>
      <c r="X320" s="48" t="str">
        <f t="shared" si="47"/>
        <v/>
      </c>
      <c r="Y320" s="49" t="str">
        <f t="shared" si="49"/>
        <v/>
      </c>
      <c r="Z320" s="49" t="str">
        <f>IF(M320="no_cargado",VLOOKUP(B320,NAfiliado_NFarmacia!A:H,8,0),"")</f>
        <v/>
      </c>
      <c r="AA320" s="50"/>
    </row>
    <row r="321" spans="1:27" x14ac:dyDescent="0.55000000000000004">
      <c r="A321" s="34"/>
      <c r="G321" s="47" t="str">
        <f>+IF($B321="","",+IFERROR(+VLOOKUP(B321,padron!$A$2:$E$2,2,0),+IFERROR(VLOOKUP(B321,NAfiliado_NFarmacia!$A:$J,10,0),"Ingresar Nuevo Afiliado")))</f>
        <v/>
      </c>
      <c r="H321" s="48" t="str">
        <f>+IF(B321="","",+IFERROR(+VLOOKUP($C321,materiales!$B$2:$D$101,2,0),"9999"))</f>
        <v/>
      </c>
      <c r="I321" s="49" t="str">
        <f>+IF($B321="","",+IF(OR($F321="Si",$F321=""),IF(ISERROR(VLOOKUP($B321,padron!#REF!,9,0)),+IF(ISERROR(VLOOKUP($B321,NAfiliado_NFarmacia!$A$2:$J$497,5,0)),"Ingresa Farmacia",VLOOKUP($B321,NAfiliado_NFarmacia!$A$2:$J$497,5,0)),VLOOKUP($B321,padron!#REF!,9,0)),+IF(ISERROR(VLOOKUP($B321,NAfiliado_NFarmacia!$A$2:$J$497,5,0)),"Ingresa Farmacia",VLOOKUP($B321,NAfiliado_NFarmacia!$A$2:$J$497,5,0))))</f>
        <v/>
      </c>
      <c r="J321" s="49" t="str">
        <f>+IF($B321="","",+IF(OR($F321="Si",$F321=""),IF(ISERROR(VLOOKUP($B321,padron!#REF!,10,0)),+IF(ISERROR(VLOOKUP($B321,NAfiliado_NFarmacia!$A$2:$J$497,5,0)),"Ingresa Direccion de Farmacia",VLOOKUP($B321,NAfiliado_NFarmacia!$A$2:$J$497,6,0)),VLOOKUP($B321,padron!#REF!,10,0)),+IF(ISERROR(VLOOKUP($B321,NAfiliado_NFarmacia!$A$2:$J$497,6,0)),"Ingresa Direccion de Farmacia",VLOOKUP($B321,NAfiliado_NFarmacia!$A$2:$J$497,6,0))))</f>
        <v/>
      </c>
      <c r="K321" s="49" t="str">
        <f>+IF($B321="","",+IF(OR($F321="Si",$F321=""),IF(ISERROR(VLOOKUP($B321,padron!#REF!,10,0)),+IF(ISERROR(VLOOKUP($B321,NAfiliado_NFarmacia!$A$2:$J$497,5,0)),"Ingresa Localidad de Farmacia",VLOOKUP($B321,NAfiliado_NFarmacia!$A$2:$J$497,7,0)),VLOOKUP($B321,padron!#REF!,11,0)),+IF(ISERROR(VLOOKUP($B321,NAfiliado_NFarmacia!$A$2:$J$497,7,0)),"Ingresa Localidad de Farmacia",VLOOKUP($B321,NAfiliado_NFarmacia!$A$2:$J$497,7,0))))</f>
        <v/>
      </c>
      <c r="L321" s="48" t="str">
        <f>+IF(B321="","",IF(F321="No","84005541",+IFERROR(+VLOOKUP(inicio!B321,padron!$A$2:$H$2,8,0),"84005541")))</f>
        <v/>
      </c>
      <c r="M321" s="48" t="str">
        <f>+IF(B321="","",+IFERROR(+VLOOKUP(B321,padron!A:C,3,0),"no_cargado"))</f>
        <v/>
      </c>
      <c r="N321" s="48" t="str">
        <f>+IF(C321="","",+IFERROR(+VLOOKUP($C321,materiales!$A$2:$D$5000,4,0),"9999"))</f>
        <v/>
      </c>
      <c r="O321" s="48" t="str">
        <f t="shared" si="40"/>
        <v/>
      </c>
      <c r="P321" s="48" t="str">
        <f t="shared" si="41"/>
        <v/>
      </c>
      <c r="Q321" s="48" t="str">
        <f t="shared" si="42"/>
        <v/>
      </c>
      <c r="R321" s="48" t="str">
        <f t="shared" si="43"/>
        <v/>
      </c>
      <c r="S321" s="48" t="str">
        <f t="shared" si="48"/>
        <v/>
      </c>
      <c r="T321" s="48" t="str">
        <f t="shared" ca="1" si="44"/>
        <v/>
      </c>
      <c r="U321" s="48" t="str">
        <f>+IF(M321="","",IFERROR(+VLOOKUP(C321,materiales!$B$2:$E$1000,4,0),"DSZA"))</f>
        <v/>
      </c>
      <c r="V321" s="48" t="str">
        <f t="shared" si="45"/>
        <v/>
      </c>
      <c r="W321" s="48" t="str">
        <f t="shared" si="46"/>
        <v/>
      </c>
      <c r="X321" s="48" t="str">
        <f t="shared" si="47"/>
        <v/>
      </c>
      <c r="Y321" s="49" t="str">
        <f t="shared" si="49"/>
        <v/>
      </c>
      <c r="Z321" s="49" t="str">
        <f>IF(M321="no_cargado",VLOOKUP(B321,NAfiliado_NFarmacia!A:H,8,0),"")</f>
        <v/>
      </c>
      <c r="AA321" s="50"/>
    </row>
    <row r="322" spans="1:27" x14ac:dyDescent="0.55000000000000004">
      <c r="A322" s="34"/>
      <c r="G322" s="47" t="str">
        <f>+IF($B322="","",+IFERROR(+VLOOKUP(B322,padron!$A$2:$E$2,2,0),+IFERROR(VLOOKUP(B322,NAfiliado_NFarmacia!$A:$J,10,0),"Ingresar Nuevo Afiliado")))</f>
        <v/>
      </c>
      <c r="H322" s="48" t="str">
        <f>+IF(B322="","",+IFERROR(+VLOOKUP($C322,materiales!$B$2:$D$101,2,0),"9999"))</f>
        <v/>
      </c>
      <c r="I322" s="49" t="str">
        <f>+IF($B322="","",+IF(OR($F322="Si",$F322=""),IF(ISERROR(VLOOKUP($B322,padron!#REF!,9,0)),+IF(ISERROR(VLOOKUP($B322,NAfiliado_NFarmacia!$A$2:$J$497,5,0)),"Ingresa Farmacia",VLOOKUP($B322,NAfiliado_NFarmacia!$A$2:$J$497,5,0)),VLOOKUP($B322,padron!#REF!,9,0)),+IF(ISERROR(VLOOKUP($B322,NAfiliado_NFarmacia!$A$2:$J$497,5,0)),"Ingresa Farmacia",VLOOKUP($B322,NAfiliado_NFarmacia!$A$2:$J$497,5,0))))</f>
        <v/>
      </c>
      <c r="J322" s="49" t="str">
        <f>+IF($B322="","",+IF(OR($F322="Si",$F322=""),IF(ISERROR(VLOOKUP($B322,padron!#REF!,10,0)),+IF(ISERROR(VLOOKUP($B322,NAfiliado_NFarmacia!$A$2:$J$497,5,0)),"Ingresa Direccion de Farmacia",VLOOKUP($B322,NAfiliado_NFarmacia!$A$2:$J$497,6,0)),VLOOKUP($B322,padron!#REF!,10,0)),+IF(ISERROR(VLOOKUP($B322,NAfiliado_NFarmacia!$A$2:$J$497,6,0)),"Ingresa Direccion de Farmacia",VLOOKUP($B322,NAfiliado_NFarmacia!$A$2:$J$497,6,0))))</f>
        <v/>
      </c>
      <c r="K322" s="49" t="str">
        <f>+IF($B322="","",+IF(OR($F322="Si",$F322=""),IF(ISERROR(VLOOKUP($B322,padron!#REF!,10,0)),+IF(ISERROR(VLOOKUP($B322,NAfiliado_NFarmacia!$A$2:$J$497,5,0)),"Ingresa Localidad de Farmacia",VLOOKUP($B322,NAfiliado_NFarmacia!$A$2:$J$497,7,0)),VLOOKUP($B322,padron!#REF!,11,0)),+IF(ISERROR(VLOOKUP($B322,NAfiliado_NFarmacia!$A$2:$J$497,7,0)),"Ingresa Localidad de Farmacia",VLOOKUP($B322,NAfiliado_NFarmacia!$A$2:$J$497,7,0))))</f>
        <v/>
      </c>
      <c r="L322" s="48" t="str">
        <f>+IF(B322="","",IF(F322="No","84005541",+IFERROR(+VLOOKUP(inicio!B322,padron!$A$2:$H$2,8,0),"84005541")))</f>
        <v/>
      </c>
      <c r="M322" s="48" t="str">
        <f>+IF(B322="","",+IFERROR(+VLOOKUP(B322,padron!A:C,3,0),"no_cargado"))</f>
        <v/>
      </c>
      <c r="N322" s="48" t="str">
        <f>+IF(C322="","",+IFERROR(+VLOOKUP($C322,materiales!$A$2:$D$5000,4,0),"9999"))</f>
        <v/>
      </c>
      <c r="O322" s="48" t="str">
        <f t="shared" si="40"/>
        <v/>
      </c>
      <c r="P322" s="48" t="str">
        <f t="shared" si="41"/>
        <v/>
      </c>
      <c r="Q322" s="48" t="str">
        <f t="shared" si="42"/>
        <v/>
      </c>
      <c r="R322" s="48" t="str">
        <f t="shared" si="43"/>
        <v/>
      </c>
      <c r="S322" s="48" t="str">
        <f t="shared" si="48"/>
        <v/>
      </c>
      <c r="T322" s="48" t="str">
        <f t="shared" ca="1" si="44"/>
        <v/>
      </c>
      <c r="U322" s="48" t="str">
        <f>+IF(M322="","",IFERROR(+VLOOKUP(C322,materiales!$B$2:$E$1000,4,0),"DSZA"))</f>
        <v/>
      </c>
      <c r="V322" s="48" t="str">
        <f t="shared" si="45"/>
        <v/>
      </c>
      <c r="W322" s="48" t="str">
        <f t="shared" si="46"/>
        <v/>
      </c>
      <c r="X322" s="48" t="str">
        <f t="shared" si="47"/>
        <v/>
      </c>
      <c r="Y322" s="49" t="str">
        <f t="shared" si="49"/>
        <v/>
      </c>
      <c r="Z322" s="49" t="str">
        <f>IF(M322="no_cargado",VLOOKUP(B322,NAfiliado_NFarmacia!A:H,8,0),"")</f>
        <v/>
      </c>
      <c r="AA322" s="50"/>
    </row>
    <row r="323" spans="1:27" x14ac:dyDescent="0.55000000000000004">
      <c r="A323" s="34"/>
      <c r="G323" s="47" t="str">
        <f>+IF($B323="","",+IFERROR(+VLOOKUP(B323,padron!$A$2:$E$2,2,0),+IFERROR(VLOOKUP(B323,NAfiliado_NFarmacia!$A:$J,10,0),"Ingresar Nuevo Afiliado")))</f>
        <v/>
      </c>
      <c r="H323" s="48" t="str">
        <f>+IF(B323="","",+IFERROR(+VLOOKUP($C323,materiales!$B$2:$D$101,2,0),"9999"))</f>
        <v/>
      </c>
      <c r="I323" s="49" t="str">
        <f>+IF($B323="","",+IF(OR($F323="Si",$F323=""),IF(ISERROR(VLOOKUP($B323,padron!#REF!,9,0)),+IF(ISERROR(VLOOKUP($B323,NAfiliado_NFarmacia!$A$2:$J$497,5,0)),"Ingresa Farmacia",VLOOKUP($B323,NAfiliado_NFarmacia!$A$2:$J$497,5,0)),VLOOKUP($B323,padron!#REF!,9,0)),+IF(ISERROR(VLOOKUP($B323,NAfiliado_NFarmacia!$A$2:$J$497,5,0)),"Ingresa Farmacia",VLOOKUP($B323,NAfiliado_NFarmacia!$A$2:$J$497,5,0))))</f>
        <v/>
      </c>
      <c r="J323" s="49" t="str">
        <f>+IF($B323="","",+IF(OR($F323="Si",$F323=""),IF(ISERROR(VLOOKUP($B323,padron!#REF!,10,0)),+IF(ISERROR(VLOOKUP($B323,NAfiliado_NFarmacia!$A$2:$J$497,5,0)),"Ingresa Direccion de Farmacia",VLOOKUP($B323,NAfiliado_NFarmacia!$A$2:$J$497,6,0)),VLOOKUP($B323,padron!#REF!,10,0)),+IF(ISERROR(VLOOKUP($B323,NAfiliado_NFarmacia!$A$2:$J$497,6,0)),"Ingresa Direccion de Farmacia",VLOOKUP($B323,NAfiliado_NFarmacia!$A$2:$J$497,6,0))))</f>
        <v/>
      </c>
      <c r="K323" s="49" t="str">
        <f>+IF($B323="","",+IF(OR($F323="Si",$F323=""),IF(ISERROR(VLOOKUP($B323,padron!#REF!,10,0)),+IF(ISERROR(VLOOKUP($B323,NAfiliado_NFarmacia!$A$2:$J$497,5,0)),"Ingresa Localidad de Farmacia",VLOOKUP($B323,NAfiliado_NFarmacia!$A$2:$J$497,7,0)),VLOOKUP($B323,padron!#REF!,11,0)),+IF(ISERROR(VLOOKUP($B323,NAfiliado_NFarmacia!$A$2:$J$497,7,0)),"Ingresa Localidad de Farmacia",VLOOKUP($B323,NAfiliado_NFarmacia!$A$2:$J$497,7,0))))</f>
        <v/>
      </c>
      <c r="L323" s="48" t="str">
        <f>+IF(B323="","",IF(F323="No","84005541",+IFERROR(+VLOOKUP(inicio!B323,padron!$A$2:$H$2,8,0),"84005541")))</f>
        <v/>
      </c>
      <c r="M323" s="48" t="str">
        <f>+IF(B323="","",+IFERROR(+VLOOKUP(B323,padron!A:C,3,0),"no_cargado"))</f>
        <v/>
      </c>
      <c r="N323" s="48" t="str">
        <f>+IF(C323="","",+IFERROR(+VLOOKUP($C323,materiales!$A$2:$D$5000,4,0),"9999"))</f>
        <v/>
      </c>
      <c r="O323" s="48" t="str">
        <f t="shared" si="40"/>
        <v/>
      </c>
      <c r="P323" s="48" t="str">
        <f t="shared" si="41"/>
        <v/>
      </c>
      <c r="Q323" s="48" t="str">
        <f t="shared" si="42"/>
        <v/>
      </c>
      <c r="R323" s="48" t="str">
        <f t="shared" si="43"/>
        <v/>
      </c>
      <c r="S323" s="48" t="str">
        <f t="shared" si="48"/>
        <v/>
      </c>
      <c r="T323" s="48" t="str">
        <f t="shared" ca="1" si="44"/>
        <v/>
      </c>
      <c r="U323" s="48" t="str">
        <f>+IF(M323="","",IFERROR(+VLOOKUP(C323,materiales!$B$2:$E$1000,4,0),"DSZA"))</f>
        <v/>
      </c>
      <c r="V323" s="48" t="str">
        <f t="shared" si="45"/>
        <v/>
      </c>
      <c r="W323" s="48" t="str">
        <f t="shared" si="46"/>
        <v/>
      </c>
      <c r="X323" s="48" t="str">
        <f t="shared" si="47"/>
        <v/>
      </c>
      <c r="Y323" s="49" t="str">
        <f t="shared" si="49"/>
        <v/>
      </c>
      <c r="Z323" s="49" t="str">
        <f>IF(M323="no_cargado",VLOOKUP(B323,NAfiliado_NFarmacia!A:H,8,0),"")</f>
        <v/>
      </c>
      <c r="AA323" s="50"/>
    </row>
    <row r="324" spans="1:27" x14ac:dyDescent="0.55000000000000004">
      <c r="A324" s="34"/>
      <c r="G324" s="47" t="str">
        <f>+IF($B324="","",+IFERROR(+VLOOKUP(B324,padron!$A$2:$E$2,2,0),+IFERROR(VLOOKUP(B324,NAfiliado_NFarmacia!$A:$J,10,0),"Ingresar Nuevo Afiliado")))</f>
        <v/>
      </c>
      <c r="H324" s="48" t="str">
        <f>+IF(B324="","",+IFERROR(+VLOOKUP($C324,materiales!$B$2:$D$101,2,0),"9999"))</f>
        <v/>
      </c>
      <c r="I324" s="49" t="str">
        <f>+IF($B324="","",+IF(OR($F324="Si",$F324=""),IF(ISERROR(VLOOKUP($B324,padron!#REF!,9,0)),+IF(ISERROR(VLOOKUP($B324,NAfiliado_NFarmacia!$A$2:$J$497,5,0)),"Ingresa Farmacia",VLOOKUP($B324,NAfiliado_NFarmacia!$A$2:$J$497,5,0)),VLOOKUP($B324,padron!#REF!,9,0)),+IF(ISERROR(VLOOKUP($B324,NAfiliado_NFarmacia!$A$2:$J$497,5,0)),"Ingresa Farmacia",VLOOKUP($B324,NAfiliado_NFarmacia!$A$2:$J$497,5,0))))</f>
        <v/>
      </c>
      <c r="J324" s="49" t="str">
        <f>+IF($B324="","",+IF(OR($F324="Si",$F324=""),IF(ISERROR(VLOOKUP($B324,padron!#REF!,10,0)),+IF(ISERROR(VLOOKUP($B324,NAfiliado_NFarmacia!$A$2:$J$497,5,0)),"Ingresa Direccion de Farmacia",VLOOKUP($B324,NAfiliado_NFarmacia!$A$2:$J$497,6,0)),VLOOKUP($B324,padron!#REF!,10,0)),+IF(ISERROR(VLOOKUP($B324,NAfiliado_NFarmacia!$A$2:$J$497,6,0)),"Ingresa Direccion de Farmacia",VLOOKUP($B324,NAfiliado_NFarmacia!$A$2:$J$497,6,0))))</f>
        <v/>
      </c>
      <c r="K324" s="49" t="str">
        <f>+IF($B324="","",+IF(OR($F324="Si",$F324=""),IF(ISERROR(VLOOKUP($B324,padron!#REF!,10,0)),+IF(ISERROR(VLOOKUP($B324,NAfiliado_NFarmacia!$A$2:$J$497,5,0)),"Ingresa Localidad de Farmacia",VLOOKUP($B324,NAfiliado_NFarmacia!$A$2:$J$497,7,0)),VLOOKUP($B324,padron!#REF!,11,0)),+IF(ISERROR(VLOOKUP($B324,NAfiliado_NFarmacia!$A$2:$J$497,7,0)),"Ingresa Localidad de Farmacia",VLOOKUP($B324,NAfiliado_NFarmacia!$A$2:$J$497,7,0))))</f>
        <v/>
      </c>
      <c r="L324" s="48" t="str">
        <f>+IF(B324="","",IF(F324="No","84005541",+IFERROR(+VLOOKUP(inicio!B324,padron!$A$2:$H$2,8,0),"84005541")))</f>
        <v/>
      </c>
      <c r="M324" s="48" t="str">
        <f>+IF(B324="","",+IFERROR(+VLOOKUP(B324,padron!A:C,3,0),"no_cargado"))</f>
        <v/>
      </c>
      <c r="N324" s="48" t="str">
        <f>+IF(C324="","",+IFERROR(+VLOOKUP($C324,materiales!$A$2:$D$5000,4,0),"9999"))</f>
        <v/>
      </c>
      <c r="O324" s="48" t="str">
        <f t="shared" si="40"/>
        <v/>
      </c>
      <c r="P324" s="48" t="str">
        <f t="shared" si="41"/>
        <v/>
      </c>
      <c r="Q324" s="48" t="str">
        <f t="shared" si="42"/>
        <v/>
      </c>
      <c r="R324" s="48" t="str">
        <f t="shared" si="43"/>
        <v/>
      </c>
      <c r="S324" s="48" t="str">
        <f t="shared" si="48"/>
        <v/>
      </c>
      <c r="T324" s="48" t="str">
        <f t="shared" ca="1" si="44"/>
        <v/>
      </c>
      <c r="U324" s="48" t="str">
        <f>+IF(M324="","",IFERROR(+VLOOKUP(C324,materiales!$B$2:$E$1000,4,0),"DSZA"))</f>
        <v/>
      </c>
      <c r="V324" s="48" t="str">
        <f t="shared" si="45"/>
        <v/>
      </c>
      <c r="W324" s="48" t="str">
        <f t="shared" si="46"/>
        <v/>
      </c>
      <c r="X324" s="48" t="str">
        <f t="shared" si="47"/>
        <v/>
      </c>
      <c r="Y324" s="49" t="str">
        <f t="shared" si="49"/>
        <v/>
      </c>
      <c r="Z324" s="49" t="str">
        <f>IF(M324="no_cargado",VLOOKUP(B324,NAfiliado_NFarmacia!A:H,8,0),"")</f>
        <v/>
      </c>
      <c r="AA324" s="50"/>
    </row>
    <row r="325" spans="1:27" x14ac:dyDescent="0.55000000000000004">
      <c r="A325" s="34"/>
      <c r="G325" s="47" t="str">
        <f>+IF($B325="","",+IFERROR(+VLOOKUP(B325,padron!$A$2:$E$2,2,0),+IFERROR(VLOOKUP(B325,NAfiliado_NFarmacia!$A:$J,10,0),"Ingresar Nuevo Afiliado")))</f>
        <v/>
      </c>
      <c r="H325" s="48" t="str">
        <f>+IF(B325="","",+IFERROR(+VLOOKUP($C325,materiales!$B$2:$D$101,2,0),"9999"))</f>
        <v/>
      </c>
      <c r="I325" s="49" t="str">
        <f>+IF($B325="","",+IF(OR($F325="Si",$F325=""),IF(ISERROR(VLOOKUP($B325,padron!#REF!,9,0)),+IF(ISERROR(VLOOKUP($B325,NAfiliado_NFarmacia!$A$2:$J$497,5,0)),"Ingresa Farmacia",VLOOKUP($B325,NAfiliado_NFarmacia!$A$2:$J$497,5,0)),VLOOKUP($B325,padron!#REF!,9,0)),+IF(ISERROR(VLOOKUP($B325,NAfiliado_NFarmacia!$A$2:$J$497,5,0)),"Ingresa Farmacia",VLOOKUP($B325,NAfiliado_NFarmacia!$A$2:$J$497,5,0))))</f>
        <v/>
      </c>
      <c r="J325" s="49" t="str">
        <f>+IF($B325="","",+IF(OR($F325="Si",$F325=""),IF(ISERROR(VLOOKUP($B325,padron!#REF!,10,0)),+IF(ISERROR(VLOOKUP($B325,NAfiliado_NFarmacia!$A$2:$J$497,5,0)),"Ingresa Direccion de Farmacia",VLOOKUP($B325,NAfiliado_NFarmacia!$A$2:$J$497,6,0)),VLOOKUP($B325,padron!#REF!,10,0)),+IF(ISERROR(VLOOKUP($B325,NAfiliado_NFarmacia!$A$2:$J$497,6,0)),"Ingresa Direccion de Farmacia",VLOOKUP($B325,NAfiliado_NFarmacia!$A$2:$J$497,6,0))))</f>
        <v/>
      </c>
      <c r="K325" s="49" t="str">
        <f>+IF($B325="","",+IF(OR($F325="Si",$F325=""),IF(ISERROR(VLOOKUP($B325,padron!#REF!,10,0)),+IF(ISERROR(VLOOKUP($B325,NAfiliado_NFarmacia!$A$2:$J$497,5,0)),"Ingresa Localidad de Farmacia",VLOOKUP($B325,NAfiliado_NFarmacia!$A$2:$J$497,7,0)),VLOOKUP($B325,padron!#REF!,11,0)),+IF(ISERROR(VLOOKUP($B325,NAfiliado_NFarmacia!$A$2:$J$497,7,0)),"Ingresa Localidad de Farmacia",VLOOKUP($B325,NAfiliado_NFarmacia!$A$2:$J$497,7,0))))</f>
        <v/>
      </c>
      <c r="L325" s="48" t="str">
        <f>+IF(B325="","",IF(F325="No","84005541",+IFERROR(+VLOOKUP(inicio!B325,padron!$A$2:$H$2,8,0),"84005541")))</f>
        <v/>
      </c>
      <c r="M325" s="48" t="str">
        <f>+IF(B325="","",+IFERROR(+VLOOKUP(B325,padron!A:C,3,0),"no_cargado"))</f>
        <v/>
      </c>
      <c r="N325" s="48" t="str">
        <f>+IF(C325="","",+IFERROR(+VLOOKUP($C325,materiales!$A$2:$D$5000,4,0),"9999"))</f>
        <v/>
      </c>
      <c r="O325" s="48" t="str">
        <f t="shared" si="40"/>
        <v/>
      </c>
      <c r="P325" s="48" t="str">
        <f t="shared" si="41"/>
        <v/>
      </c>
      <c r="Q325" s="48" t="str">
        <f t="shared" si="42"/>
        <v/>
      </c>
      <c r="R325" s="48" t="str">
        <f t="shared" si="43"/>
        <v/>
      </c>
      <c r="S325" s="48" t="str">
        <f t="shared" si="48"/>
        <v/>
      </c>
      <c r="T325" s="48" t="str">
        <f t="shared" ca="1" si="44"/>
        <v/>
      </c>
      <c r="U325" s="48" t="str">
        <f>+IF(M325="","",IFERROR(+VLOOKUP(C325,materiales!$B$2:$E$1000,4,0),"DSZA"))</f>
        <v/>
      </c>
      <c r="V325" s="48" t="str">
        <f t="shared" si="45"/>
        <v/>
      </c>
      <c r="W325" s="48" t="str">
        <f t="shared" si="46"/>
        <v/>
      </c>
      <c r="X325" s="48" t="str">
        <f t="shared" si="47"/>
        <v/>
      </c>
      <c r="Y325" s="49" t="str">
        <f t="shared" si="49"/>
        <v/>
      </c>
      <c r="Z325" s="49" t="str">
        <f>IF(M325="no_cargado",VLOOKUP(B325,NAfiliado_NFarmacia!A:H,8,0),"")</f>
        <v/>
      </c>
      <c r="AA325" s="50"/>
    </row>
    <row r="326" spans="1:27" x14ac:dyDescent="0.55000000000000004">
      <c r="A326" s="34"/>
      <c r="G326" s="47" t="str">
        <f>+IF($B326="","",+IFERROR(+VLOOKUP(B326,padron!$A$2:$E$2,2,0),+IFERROR(VLOOKUP(B326,NAfiliado_NFarmacia!$A:$J,10,0),"Ingresar Nuevo Afiliado")))</f>
        <v/>
      </c>
      <c r="H326" s="48" t="str">
        <f>+IF(B326="","",+IFERROR(+VLOOKUP($C326,materiales!$B$2:$D$101,2,0),"9999"))</f>
        <v/>
      </c>
      <c r="I326" s="49" t="str">
        <f>+IF($B326="","",+IF(OR($F326="Si",$F326=""),IF(ISERROR(VLOOKUP($B326,padron!#REF!,9,0)),+IF(ISERROR(VLOOKUP($B326,NAfiliado_NFarmacia!$A$2:$J$497,5,0)),"Ingresa Farmacia",VLOOKUP($B326,NAfiliado_NFarmacia!$A$2:$J$497,5,0)),VLOOKUP($B326,padron!#REF!,9,0)),+IF(ISERROR(VLOOKUP($B326,NAfiliado_NFarmacia!$A$2:$J$497,5,0)),"Ingresa Farmacia",VLOOKUP($B326,NAfiliado_NFarmacia!$A$2:$J$497,5,0))))</f>
        <v/>
      </c>
      <c r="J326" s="49" t="str">
        <f>+IF($B326="","",+IF(OR($F326="Si",$F326=""),IF(ISERROR(VLOOKUP($B326,padron!#REF!,10,0)),+IF(ISERROR(VLOOKUP($B326,NAfiliado_NFarmacia!$A$2:$J$497,5,0)),"Ingresa Direccion de Farmacia",VLOOKUP($B326,NAfiliado_NFarmacia!$A$2:$J$497,6,0)),VLOOKUP($B326,padron!#REF!,10,0)),+IF(ISERROR(VLOOKUP($B326,NAfiliado_NFarmacia!$A$2:$J$497,6,0)),"Ingresa Direccion de Farmacia",VLOOKUP($B326,NAfiliado_NFarmacia!$A$2:$J$497,6,0))))</f>
        <v/>
      </c>
      <c r="K326" s="49" t="str">
        <f>+IF($B326="","",+IF(OR($F326="Si",$F326=""),IF(ISERROR(VLOOKUP($B326,padron!#REF!,10,0)),+IF(ISERROR(VLOOKUP($B326,NAfiliado_NFarmacia!$A$2:$J$497,5,0)),"Ingresa Localidad de Farmacia",VLOOKUP($B326,NAfiliado_NFarmacia!$A$2:$J$497,7,0)),VLOOKUP($B326,padron!#REF!,11,0)),+IF(ISERROR(VLOOKUP($B326,NAfiliado_NFarmacia!$A$2:$J$497,7,0)),"Ingresa Localidad de Farmacia",VLOOKUP($B326,NAfiliado_NFarmacia!$A$2:$J$497,7,0))))</f>
        <v/>
      </c>
      <c r="L326" s="48" t="str">
        <f>+IF(B326="","",IF(F326="No","84005541",+IFERROR(+VLOOKUP(inicio!B326,padron!$A$2:$H$2,8,0),"84005541")))</f>
        <v/>
      </c>
      <c r="M326" s="48" t="str">
        <f>+IF(B326="","",+IFERROR(+VLOOKUP(B326,padron!A:C,3,0),"no_cargado"))</f>
        <v/>
      </c>
      <c r="N326" s="48" t="str">
        <f>+IF(C326="","",+IFERROR(+VLOOKUP($C326,materiales!$A$2:$D$5000,4,0),"9999"))</f>
        <v/>
      </c>
      <c r="O326" s="48" t="str">
        <f t="shared" si="40"/>
        <v/>
      </c>
      <c r="P326" s="48" t="str">
        <f t="shared" si="41"/>
        <v/>
      </c>
      <c r="Q326" s="48" t="str">
        <f t="shared" si="42"/>
        <v/>
      </c>
      <c r="R326" s="48" t="str">
        <f t="shared" si="43"/>
        <v/>
      </c>
      <c r="S326" s="48" t="str">
        <f t="shared" si="48"/>
        <v/>
      </c>
      <c r="T326" s="48" t="str">
        <f t="shared" ca="1" si="44"/>
        <v/>
      </c>
      <c r="U326" s="48" t="str">
        <f>+IF(M326="","",IFERROR(+VLOOKUP(C326,materiales!$B$2:$E$1000,4,0),"DSZA"))</f>
        <v/>
      </c>
      <c r="V326" s="48" t="str">
        <f t="shared" si="45"/>
        <v/>
      </c>
      <c r="W326" s="48" t="str">
        <f t="shared" si="46"/>
        <v/>
      </c>
      <c r="X326" s="48" t="str">
        <f t="shared" si="47"/>
        <v/>
      </c>
      <c r="Y326" s="49" t="str">
        <f t="shared" si="49"/>
        <v/>
      </c>
      <c r="Z326" s="49" t="str">
        <f>IF(M326="no_cargado",VLOOKUP(B326,NAfiliado_NFarmacia!A:H,8,0),"")</f>
        <v/>
      </c>
      <c r="AA326" s="50"/>
    </row>
    <row r="327" spans="1:27" x14ac:dyDescent="0.55000000000000004">
      <c r="A327" s="34"/>
      <c r="G327" s="47" t="str">
        <f>+IF($B327="","",+IFERROR(+VLOOKUP(B327,padron!$A$2:$E$2,2,0),+IFERROR(VLOOKUP(B327,NAfiliado_NFarmacia!$A:$J,10,0),"Ingresar Nuevo Afiliado")))</f>
        <v/>
      </c>
      <c r="H327" s="48" t="str">
        <f>+IF(B327="","",+IFERROR(+VLOOKUP($C327,materiales!$B$2:$D$101,2,0),"9999"))</f>
        <v/>
      </c>
      <c r="I327" s="49" t="str">
        <f>+IF($B327="","",+IF(OR($F327="Si",$F327=""),IF(ISERROR(VLOOKUP($B327,padron!#REF!,9,0)),+IF(ISERROR(VLOOKUP($B327,NAfiliado_NFarmacia!$A$2:$J$497,5,0)),"Ingresa Farmacia",VLOOKUP($B327,NAfiliado_NFarmacia!$A$2:$J$497,5,0)),VLOOKUP($B327,padron!#REF!,9,0)),+IF(ISERROR(VLOOKUP($B327,NAfiliado_NFarmacia!$A$2:$J$497,5,0)),"Ingresa Farmacia",VLOOKUP($B327,NAfiliado_NFarmacia!$A$2:$J$497,5,0))))</f>
        <v/>
      </c>
      <c r="J327" s="49" t="str">
        <f>+IF($B327="","",+IF(OR($F327="Si",$F327=""),IF(ISERROR(VLOOKUP($B327,padron!#REF!,10,0)),+IF(ISERROR(VLOOKUP($B327,NAfiliado_NFarmacia!$A$2:$J$497,5,0)),"Ingresa Direccion de Farmacia",VLOOKUP($B327,NAfiliado_NFarmacia!$A$2:$J$497,6,0)),VLOOKUP($B327,padron!#REF!,10,0)),+IF(ISERROR(VLOOKUP($B327,NAfiliado_NFarmacia!$A$2:$J$497,6,0)),"Ingresa Direccion de Farmacia",VLOOKUP($B327,NAfiliado_NFarmacia!$A$2:$J$497,6,0))))</f>
        <v/>
      </c>
      <c r="K327" s="49" t="str">
        <f>+IF($B327="","",+IF(OR($F327="Si",$F327=""),IF(ISERROR(VLOOKUP($B327,padron!#REF!,10,0)),+IF(ISERROR(VLOOKUP($B327,NAfiliado_NFarmacia!$A$2:$J$497,5,0)),"Ingresa Localidad de Farmacia",VLOOKUP($B327,NAfiliado_NFarmacia!$A$2:$J$497,7,0)),VLOOKUP($B327,padron!#REF!,11,0)),+IF(ISERROR(VLOOKUP($B327,NAfiliado_NFarmacia!$A$2:$J$497,7,0)),"Ingresa Localidad de Farmacia",VLOOKUP($B327,NAfiliado_NFarmacia!$A$2:$J$497,7,0))))</f>
        <v/>
      </c>
      <c r="L327" s="48" t="str">
        <f>+IF(B327="","",IF(F327="No","84005541",+IFERROR(+VLOOKUP(inicio!B327,padron!$A$2:$H$2,8,0),"84005541")))</f>
        <v/>
      </c>
      <c r="M327" s="48" t="str">
        <f>+IF(B327="","",+IFERROR(+VLOOKUP(B327,padron!A:C,3,0),"no_cargado"))</f>
        <v/>
      </c>
      <c r="N327" s="48" t="str">
        <f>+IF(C327="","",+IFERROR(+VLOOKUP($C327,materiales!$A$2:$D$5000,4,0),"9999"))</f>
        <v/>
      </c>
      <c r="O327" s="48" t="str">
        <f t="shared" si="40"/>
        <v/>
      </c>
      <c r="P327" s="48" t="str">
        <f t="shared" si="41"/>
        <v/>
      </c>
      <c r="Q327" s="48" t="str">
        <f t="shared" si="42"/>
        <v/>
      </c>
      <c r="R327" s="48" t="str">
        <f t="shared" si="43"/>
        <v/>
      </c>
      <c r="S327" s="48" t="str">
        <f t="shared" si="48"/>
        <v/>
      </c>
      <c r="T327" s="48" t="str">
        <f t="shared" ca="1" si="44"/>
        <v/>
      </c>
      <c r="U327" s="48" t="str">
        <f>+IF(M327="","",IFERROR(+VLOOKUP(C327,materiales!$B$2:$E$1000,4,0),"DSZA"))</f>
        <v/>
      </c>
      <c r="V327" s="48" t="str">
        <f t="shared" si="45"/>
        <v/>
      </c>
      <c r="W327" s="48" t="str">
        <f t="shared" si="46"/>
        <v/>
      </c>
      <c r="X327" s="48" t="str">
        <f t="shared" si="47"/>
        <v/>
      </c>
      <c r="Y327" s="49" t="str">
        <f t="shared" si="49"/>
        <v/>
      </c>
      <c r="Z327" s="49" t="str">
        <f>IF(M327="no_cargado",VLOOKUP(B327,NAfiliado_NFarmacia!A:H,8,0),"")</f>
        <v/>
      </c>
      <c r="AA327" s="50"/>
    </row>
    <row r="328" spans="1:27" x14ac:dyDescent="0.55000000000000004">
      <c r="A328" s="34"/>
      <c r="G328" s="47" t="str">
        <f>+IF($B328="","",+IFERROR(+VLOOKUP(B328,padron!$A$2:$E$2,2,0),+IFERROR(VLOOKUP(B328,NAfiliado_NFarmacia!$A:$J,10,0),"Ingresar Nuevo Afiliado")))</f>
        <v/>
      </c>
      <c r="H328" s="48" t="str">
        <f>+IF(B328="","",+IFERROR(+VLOOKUP($C328,materiales!$B$2:$D$101,2,0),"9999"))</f>
        <v/>
      </c>
      <c r="I328" s="49" t="str">
        <f>+IF($B328="","",+IF(OR($F328="Si",$F328=""),IF(ISERROR(VLOOKUP($B328,padron!#REF!,9,0)),+IF(ISERROR(VLOOKUP($B328,NAfiliado_NFarmacia!$A$2:$J$497,5,0)),"Ingresa Farmacia",VLOOKUP($B328,NAfiliado_NFarmacia!$A$2:$J$497,5,0)),VLOOKUP($B328,padron!#REF!,9,0)),+IF(ISERROR(VLOOKUP($B328,NAfiliado_NFarmacia!$A$2:$J$497,5,0)),"Ingresa Farmacia",VLOOKUP($B328,NAfiliado_NFarmacia!$A$2:$J$497,5,0))))</f>
        <v/>
      </c>
      <c r="J328" s="49" t="str">
        <f>+IF($B328="","",+IF(OR($F328="Si",$F328=""),IF(ISERROR(VLOOKUP($B328,padron!#REF!,10,0)),+IF(ISERROR(VLOOKUP($B328,NAfiliado_NFarmacia!$A$2:$J$497,5,0)),"Ingresa Direccion de Farmacia",VLOOKUP($B328,NAfiliado_NFarmacia!$A$2:$J$497,6,0)),VLOOKUP($B328,padron!#REF!,10,0)),+IF(ISERROR(VLOOKUP($B328,NAfiliado_NFarmacia!$A$2:$J$497,6,0)),"Ingresa Direccion de Farmacia",VLOOKUP($B328,NAfiliado_NFarmacia!$A$2:$J$497,6,0))))</f>
        <v/>
      </c>
      <c r="K328" s="49" t="str">
        <f>+IF($B328="","",+IF(OR($F328="Si",$F328=""),IF(ISERROR(VLOOKUP($B328,padron!#REF!,10,0)),+IF(ISERROR(VLOOKUP($B328,NAfiliado_NFarmacia!$A$2:$J$497,5,0)),"Ingresa Localidad de Farmacia",VLOOKUP($B328,NAfiliado_NFarmacia!$A$2:$J$497,7,0)),VLOOKUP($B328,padron!#REF!,11,0)),+IF(ISERROR(VLOOKUP($B328,NAfiliado_NFarmacia!$A$2:$J$497,7,0)),"Ingresa Localidad de Farmacia",VLOOKUP($B328,NAfiliado_NFarmacia!$A$2:$J$497,7,0))))</f>
        <v/>
      </c>
      <c r="L328" s="48" t="str">
        <f>+IF(B328="","",IF(F328="No","84005541",+IFERROR(+VLOOKUP(inicio!B328,padron!$A$2:$H$2,8,0),"84005541")))</f>
        <v/>
      </c>
      <c r="M328" s="48" t="str">
        <f>+IF(B328="","",+IFERROR(+VLOOKUP(B328,padron!A:C,3,0),"no_cargado"))</f>
        <v/>
      </c>
      <c r="N328" s="48" t="str">
        <f>+IF(C328="","",+IFERROR(+VLOOKUP($C328,materiales!$A$2:$D$5000,4,0),"9999"))</f>
        <v/>
      </c>
      <c r="O328" s="48" t="str">
        <f t="shared" si="40"/>
        <v/>
      </c>
      <c r="P328" s="48" t="str">
        <f t="shared" si="41"/>
        <v/>
      </c>
      <c r="Q328" s="48" t="str">
        <f t="shared" si="42"/>
        <v/>
      </c>
      <c r="R328" s="48" t="str">
        <f t="shared" si="43"/>
        <v/>
      </c>
      <c r="S328" s="48" t="str">
        <f t="shared" si="48"/>
        <v/>
      </c>
      <c r="T328" s="48" t="str">
        <f t="shared" ca="1" si="44"/>
        <v/>
      </c>
      <c r="U328" s="48" t="str">
        <f>+IF(M328="","",IFERROR(+VLOOKUP(C328,materiales!$B$2:$E$1000,4,0),"DSZA"))</f>
        <v/>
      </c>
      <c r="V328" s="48" t="str">
        <f t="shared" si="45"/>
        <v/>
      </c>
      <c r="W328" s="48" t="str">
        <f t="shared" si="46"/>
        <v/>
      </c>
      <c r="X328" s="48" t="str">
        <f t="shared" si="47"/>
        <v/>
      </c>
      <c r="Y328" s="49" t="str">
        <f t="shared" si="49"/>
        <v/>
      </c>
      <c r="Z328" s="49" t="str">
        <f>IF(M328="no_cargado",VLOOKUP(B328,NAfiliado_NFarmacia!A:H,8,0),"")</f>
        <v/>
      </c>
      <c r="AA328" s="50"/>
    </row>
    <row r="329" spans="1:27" x14ac:dyDescent="0.55000000000000004">
      <c r="A329" s="34"/>
      <c r="G329" s="47" t="str">
        <f>+IF($B329="","",+IFERROR(+VLOOKUP(B329,padron!$A$2:$E$2,2,0),+IFERROR(VLOOKUP(B329,NAfiliado_NFarmacia!$A:$J,10,0),"Ingresar Nuevo Afiliado")))</f>
        <v/>
      </c>
      <c r="H329" s="48" t="str">
        <f>+IF(B329="","",+IFERROR(+VLOOKUP($C329,materiales!$B$2:$D$101,2,0),"9999"))</f>
        <v/>
      </c>
      <c r="I329" s="49" t="str">
        <f>+IF($B329="","",+IF(OR($F329="Si",$F329=""),IF(ISERROR(VLOOKUP($B329,padron!#REF!,9,0)),+IF(ISERROR(VLOOKUP($B329,NAfiliado_NFarmacia!$A$2:$J$497,5,0)),"Ingresa Farmacia",VLOOKUP($B329,NAfiliado_NFarmacia!$A$2:$J$497,5,0)),VLOOKUP($B329,padron!#REF!,9,0)),+IF(ISERROR(VLOOKUP($B329,NAfiliado_NFarmacia!$A$2:$J$497,5,0)),"Ingresa Farmacia",VLOOKUP($B329,NAfiliado_NFarmacia!$A$2:$J$497,5,0))))</f>
        <v/>
      </c>
      <c r="J329" s="49" t="str">
        <f>+IF($B329="","",+IF(OR($F329="Si",$F329=""),IF(ISERROR(VLOOKUP($B329,padron!#REF!,10,0)),+IF(ISERROR(VLOOKUP($B329,NAfiliado_NFarmacia!$A$2:$J$497,5,0)),"Ingresa Direccion de Farmacia",VLOOKUP($B329,NAfiliado_NFarmacia!$A$2:$J$497,6,0)),VLOOKUP($B329,padron!#REF!,10,0)),+IF(ISERROR(VLOOKUP($B329,NAfiliado_NFarmacia!$A$2:$J$497,6,0)),"Ingresa Direccion de Farmacia",VLOOKUP($B329,NAfiliado_NFarmacia!$A$2:$J$497,6,0))))</f>
        <v/>
      </c>
      <c r="K329" s="49" t="str">
        <f>+IF($B329="","",+IF(OR($F329="Si",$F329=""),IF(ISERROR(VLOOKUP($B329,padron!#REF!,10,0)),+IF(ISERROR(VLOOKUP($B329,NAfiliado_NFarmacia!$A$2:$J$497,5,0)),"Ingresa Localidad de Farmacia",VLOOKUP($B329,NAfiliado_NFarmacia!$A$2:$J$497,7,0)),VLOOKUP($B329,padron!#REF!,11,0)),+IF(ISERROR(VLOOKUP($B329,NAfiliado_NFarmacia!$A$2:$J$497,7,0)),"Ingresa Localidad de Farmacia",VLOOKUP($B329,NAfiliado_NFarmacia!$A$2:$J$497,7,0))))</f>
        <v/>
      </c>
      <c r="L329" s="48" t="str">
        <f>+IF(B329="","",IF(F329="No","84005541",+IFERROR(+VLOOKUP(inicio!B329,padron!$A$2:$H$2,8,0),"84005541")))</f>
        <v/>
      </c>
      <c r="M329" s="48" t="str">
        <f>+IF(B329="","",+IFERROR(+VLOOKUP(B329,padron!A:C,3,0),"no_cargado"))</f>
        <v/>
      </c>
      <c r="N329" s="48" t="str">
        <f>+IF(C329="","",+IFERROR(+VLOOKUP($C329,materiales!$A$2:$D$5000,4,0),"9999"))</f>
        <v/>
      </c>
      <c r="O329" s="48" t="str">
        <f t="shared" ref="O329:O392" si="50">+IF(D329="","","01")</f>
        <v/>
      </c>
      <c r="P329" s="48" t="str">
        <f t="shared" ref="P329:P392" si="51">+IF(B329="","","CONVENIO 100%")</f>
        <v/>
      </c>
      <c r="Q329" s="48" t="str">
        <f t="shared" ref="Q329:Q392" si="52">+IF(I329="","","ZTRA")</f>
        <v/>
      </c>
      <c r="R329" s="48" t="str">
        <f t="shared" ref="R329:R392" si="53">+IF(J329="","",+IFERROR(+IF(U329="DSZA","ALMA","1004"),"ALMA"))</f>
        <v/>
      </c>
      <c r="S329" s="48" t="str">
        <f t="shared" si="48"/>
        <v/>
      </c>
      <c r="T329" s="48" t="str">
        <f t="shared" ref="T329:T392" ca="1" si="54">+IF(L329="","",+DAY(TODAY())&amp;"."&amp;TEXT(+TODAY(),"MM")&amp;"."&amp;+YEAR(TODAY()))</f>
        <v/>
      </c>
      <c r="U329" s="48" t="str">
        <f>+IF(M329="","",IFERROR(+VLOOKUP(C329,materiales!$B$2:$E$1000,4,0),"DSZA"))</f>
        <v/>
      </c>
      <c r="V329" s="48" t="str">
        <f t="shared" ref="V329:V392" si="55">+IF(N329="","","MAN")</f>
        <v/>
      </c>
      <c r="W329" s="48" t="str">
        <f t="shared" ref="W329:W392" si="56">IF(B329="","","02")</f>
        <v/>
      </c>
      <c r="X329" s="48" t="str">
        <f t="shared" ref="X329:X392" si="57">IF(B329="","","01")</f>
        <v/>
      </c>
      <c r="Y329" s="49" t="str">
        <f t="shared" si="49"/>
        <v/>
      </c>
      <c r="Z329" s="49" t="str">
        <f>IF(M329="no_cargado",VLOOKUP(B329,NAfiliado_NFarmacia!A:H,8,0),"")</f>
        <v/>
      </c>
      <c r="AA329" s="50"/>
    </row>
    <row r="330" spans="1:27" x14ac:dyDescent="0.55000000000000004">
      <c r="A330" s="34"/>
      <c r="G330" s="47" t="str">
        <f>+IF($B330="","",+IFERROR(+VLOOKUP(B330,padron!$A$2:$E$2,2,0),+IFERROR(VLOOKUP(B330,NAfiliado_NFarmacia!$A:$J,10,0),"Ingresar Nuevo Afiliado")))</f>
        <v/>
      </c>
      <c r="H330" s="48" t="str">
        <f>+IF(B330="","",+IFERROR(+VLOOKUP($C330,materiales!$B$2:$D$101,2,0),"9999"))</f>
        <v/>
      </c>
      <c r="I330" s="49" t="str">
        <f>+IF($B330="","",+IF(OR($F330="Si",$F330=""),IF(ISERROR(VLOOKUP($B330,padron!#REF!,9,0)),+IF(ISERROR(VLOOKUP($B330,NAfiliado_NFarmacia!$A$2:$J$497,5,0)),"Ingresa Farmacia",VLOOKUP($B330,NAfiliado_NFarmacia!$A$2:$J$497,5,0)),VLOOKUP($B330,padron!#REF!,9,0)),+IF(ISERROR(VLOOKUP($B330,NAfiliado_NFarmacia!$A$2:$J$497,5,0)),"Ingresa Farmacia",VLOOKUP($B330,NAfiliado_NFarmacia!$A$2:$J$497,5,0))))</f>
        <v/>
      </c>
      <c r="J330" s="49" t="str">
        <f>+IF($B330="","",+IF(OR($F330="Si",$F330=""),IF(ISERROR(VLOOKUP($B330,padron!#REF!,10,0)),+IF(ISERROR(VLOOKUP($B330,NAfiliado_NFarmacia!$A$2:$J$497,5,0)),"Ingresa Direccion de Farmacia",VLOOKUP($B330,NAfiliado_NFarmacia!$A$2:$J$497,6,0)),VLOOKUP($B330,padron!#REF!,10,0)),+IF(ISERROR(VLOOKUP($B330,NAfiliado_NFarmacia!$A$2:$J$497,6,0)),"Ingresa Direccion de Farmacia",VLOOKUP($B330,NAfiliado_NFarmacia!$A$2:$J$497,6,0))))</f>
        <v/>
      </c>
      <c r="K330" s="49" t="str">
        <f>+IF($B330="","",+IF(OR($F330="Si",$F330=""),IF(ISERROR(VLOOKUP($B330,padron!#REF!,10,0)),+IF(ISERROR(VLOOKUP($B330,NAfiliado_NFarmacia!$A$2:$J$497,5,0)),"Ingresa Localidad de Farmacia",VLOOKUP($B330,NAfiliado_NFarmacia!$A$2:$J$497,7,0)),VLOOKUP($B330,padron!#REF!,11,0)),+IF(ISERROR(VLOOKUP($B330,NAfiliado_NFarmacia!$A$2:$J$497,7,0)),"Ingresa Localidad de Farmacia",VLOOKUP($B330,NAfiliado_NFarmacia!$A$2:$J$497,7,0))))</f>
        <v/>
      </c>
      <c r="L330" s="48" t="str">
        <f>+IF(B330="","",IF(F330="No","84005541",+IFERROR(+VLOOKUP(inicio!B330,padron!$A$2:$H$2,8,0),"84005541")))</f>
        <v/>
      </c>
      <c r="M330" s="48" t="str">
        <f>+IF(B330="","",+IFERROR(+VLOOKUP(B330,padron!A:C,3,0),"no_cargado"))</f>
        <v/>
      </c>
      <c r="N330" s="48" t="str">
        <f>+IF(C330="","",+IFERROR(+VLOOKUP($C330,materiales!$A$2:$D$5000,4,0),"9999"))</f>
        <v/>
      </c>
      <c r="O330" s="48" t="str">
        <f t="shared" si="50"/>
        <v/>
      </c>
      <c r="P330" s="48" t="str">
        <f t="shared" si="51"/>
        <v/>
      </c>
      <c r="Q330" s="48" t="str">
        <f t="shared" si="52"/>
        <v/>
      </c>
      <c r="R330" s="48" t="str">
        <f t="shared" si="53"/>
        <v/>
      </c>
      <c r="S330" s="48" t="str">
        <f t="shared" ref="S330:S393" si="58">+IF(K330="","","20000123")</f>
        <v/>
      </c>
      <c r="T330" s="48" t="str">
        <f t="shared" ca="1" si="54"/>
        <v/>
      </c>
      <c r="U330" s="48" t="str">
        <f>+IF(M330="","",IFERROR(+VLOOKUP(C330,materiales!$B$2:$E$1000,4,0),"DSZA"))</f>
        <v/>
      </c>
      <c r="V330" s="48" t="str">
        <f t="shared" si="55"/>
        <v/>
      </c>
      <c r="W330" s="48" t="str">
        <f t="shared" si="56"/>
        <v/>
      </c>
      <c r="X330" s="48" t="str">
        <f t="shared" si="57"/>
        <v/>
      </c>
      <c r="Y330" s="49" t="str">
        <f t="shared" ref="Y330:Y393" si="59">+RIGHT(B330,8)</f>
        <v/>
      </c>
      <c r="Z330" s="49" t="str">
        <f>IF(M330="no_cargado",VLOOKUP(B330,NAfiliado_NFarmacia!A:H,8,0),"")</f>
        <v/>
      </c>
      <c r="AA330" s="50"/>
    </row>
    <row r="331" spans="1:27" x14ac:dyDescent="0.55000000000000004">
      <c r="A331" s="34"/>
      <c r="G331" s="47" t="str">
        <f>+IF($B331="","",+IFERROR(+VLOOKUP(B331,padron!$A$2:$E$2,2,0),+IFERROR(VLOOKUP(B331,NAfiliado_NFarmacia!$A:$J,10,0),"Ingresar Nuevo Afiliado")))</f>
        <v/>
      </c>
      <c r="H331" s="48" t="str">
        <f>+IF(B331="","",+IFERROR(+VLOOKUP($C331,materiales!$B$2:$D$101,2,0),"9999"))</f>
        <v/>
      </c>
      <c r="I331" s="49" t="str">
        <f>+IF($B331="","",+IF(OR($F331="Si",$F331=""),IF(ISERROR(VLOOKUP($B331,padron!#REF!,9,0)),+IF(ISERROR(VLOOKUP($B331,NAfiliado_NFarmacia!$A$2:$J$497,5,0)),"Ingresa Farmacia",VLOOKUP($B331,NAfiliado_NFarmacia!$A$2:$J$497,5,0)),VLOOKUP($B331,padron!#REF!,9,0)),+IF(ISERROR(VLOOKUP($B331,NAfiliado_NFarmacia!$A$2:$J$497,5,0)),"Ingresa Farmacia",VLOOKUP($B331,NAfiliado_NFarmacia!$A$2:$J$497,5,0))))</f>
        <v/>
      </c>
      <c r="J331" s="49" t="str">
        <f>+IF($B331="","",+IF(OR($F331="Si",$F331=""),IF(ISERROR(VLOOKUP($B331,padron!#REF!,10,0)),+IF(ISERROR(VLOOKUP($B331,NAfiliado_NFarmacia!$A$2:$J$497,5,0)),"Ingresa Direccion de Farmacia",VLOOKUP($B331,NAfiliado_NFarmacia!$A$2:$J$497,6,0)),VLOOKUP($B331,padron!#REF!,10,0)),+IF(ISERROR(VLOOKUP($B331,NAfiliado_NFarmacia!$A$2:$J$497,6,0)),"Ingresa Direccion de Farmacia",VLOOKUP($B331,NAfiliado_NFarmacia!$A$2:$J$497,6,0))))</f>
        <v/>
      </c>
      <c r="K331" s="49" t="str">
        <f>+IF($B331="","",+IF(OR($F331="Si",$F331=""),IF(ISERROR(VLOOKUP($B331,padron!#REF!,10,0)),+IF(ISERROR(VLOOKUP($B331,NAfiliado_NFarmacia!$A$2:$J$497,5,0)),"Ingresa Localidad de Farmacia",VLOOKUP($B331,NAfiliado_NFarmacia!$A$2:$J$497,7,0)),VLOOKUP($B331,padron!#REF!,11,0)),+IF(ISERROR(VLOOKUP($B331,NAfiliado_NFarmacia!$A$2:$J$497,7,0)),"Ingresa Localidad de Farmacia",VLOOKUP($B331,NAfiliado_NFarmacia!$A$2:$J$497,7,0))))</f>
        <v/>
      </c>
      <c r="L331" s="48" t="str">
        <f>+IF(B331="","",IF(F331="No","84005541",+IFERROR(+VLOOKUP(inicio!B331,padron!$A$2:$H$2,8,0),"84005541")))</f>
        <v/>
      </c>
      <c r="M331" s="48" t="str">
        <f>+IF(B331="","",+IFERROR(+VLOOKUP(B331,padron!A:C,3,0),"no_cargado"))</f>
        <v/>
      </c>
      <c r="N331" s="48" t="str">
        <f>+IF(C331="","",+IFERROR(+VLOOKUP($C331,materiales!$A$2:$D$5000,4,0),"9999"))</f>
        <v/>
      </c>
      <c r="O331" s="48" t="str">
        <f t="shared" si="50"/>
        <v/>
      </c>
      <c r="P331" s="48" t="str">
        <f t="shared" si="51"/>
        <v/>
      </c>
      <c r="Q331" s="48" t="str">
        <f t="shared" si="52"/>
        <v/>
      </c>
      <c r="R331" s="48" t="str">
        <f t="shared" si="53"/>
        <v/>
      </c>
      <c r="S331" s="48" t="str">
        <f t="shared" si="58"/>
        <v/>
      </c>
      <c r="T331" s="48" t="str">
        <f t="shared" ca="1" si="54"/>
        <v/>
      </c>
      <c r="U331" s="48" t="str">
        <f>+IF(M331="","",IFERROR(+VLOOKUP(C331,materiales!$B$2:$E$1000,4,0),"DSZA"))</f>
        <v/>
      </c>
      <c r="V331" s="48" t="str">
        <f t="shared" si="55"/>
        <v/>
      </c>
      <c r="W331" s="48" t="str">
        <f t="shared" si="56"/>
        <v/>
      </c>
      <c r="X331" s="48" t="str">
        <f t="shared" si="57"/>
        <v/>
      </c>
      <c r="Y331" s="49" t="str">
        <f t="shared" si="59"/>
        <v/>
      </c>
      <c r="Z331" s="49" t="str">
        <f>IF(M331="no_cargado",VLOOKUP(B331,NAfiliado_NFarmacia!A:H,8,0),"")</f>
        <v/>
      </c>
      <c r="AA331" s="50"/>
    </row>
    <row r="332" spans="1:27" x14ac:dyDescent="0.55000000000000004">
      <c r="A332" s="34"/>
      <c r="G332" s="47" t="str">
        <f>+IF($B332="","",+IFERROR(+VLOOKUP(B332,padron!$A$2:$E$2,2,0),+IFERROR(VLOOKUP(B332,NAfiliado_NFarmacia!$A:$J,10,0),"Ingresar Nuevo Afiliado")))</f>
        <v/>
      </c>
      <c r="H332" s="48" t="str">
        <f>+IF(B332="","",+IFERROR(+VLOOKUP($C332,materiales!$B$2:$D$101,2,0),"9999"))</f>
        <v/>
      </c>
      <c r="I332" s="49" t="str">
        <f>+IF($B332="","",+IF(OR($F332="Si",$F332=""),IF(ISERROR(VLOOKUP($B332,padron!#REF!,9,0)),+IF(ISERROR(VLOOKUP($B332,NAfiliado_NFarmacia!$A$2:$J$497,5,0)),"Ingresa Farmacia",VLOOKUP($B332,NAfiliado_NFarmacia!$A$2:$J$497,5,0)),VLOOKUP($B332,padron!#REF!,9,0)),+IF(ISERROR(VLOOKUP($B332,NAfiliado_NFarmacia!$A$2:$J$497,5,0)),"Ingresa Farmacia",VLOOKUP($B332,NAfiliado_NFarmacia!$A$2:$J$497,5,0))))</f>
        <v/>
      </c>
      <c r="J332" s="49" t="str">
        <f>+IF($B332="","",+IF(OR($F332="Si",$F332=""),IF(ISERROR(VLOOKUP($B332,padron!#REF!,10,0)),+IF(ISERROR(VLOOKUP($B332,NAfiliado_NFarmacia!$A$2:$J$497,5,0)),"Ingresa Direccion de Farmacia",VLOOKUP($B332,NAfiliado_NFarmacia!$A$2:$J$497,6,0)),VLOOKUP($B332,padron!#REF!,10,0)),+IF(ISERROR(VLOOKUP($B332,NAfiliado_NFarmacia!$A$2:$J$497,6,0)),"Ingresa Direccion de Farmacia",VLOOKUP($B332,NAfiliado_NFarmacia!$A$2:$J$497,6,0))))</f>
        <v/>
      </c>
      <c r="K332" s="49" t="str">
        <f>+IF($B332="","",+IF(OR($F332="Si",$F332=""),IF(ISERROR(VLOOKUP($B332,padron!#REF!,10,0)),+IF(ISERROR(VLOOKUP($B332,NAfiliado_NFarmacia!$A$2:$J$497,5,0)),"Ingresa Localidad de Farmacia",VLOOKUP($B332,NAfiliado_NFarmacia!$A$2:$J$497,7,0)),VLOOKUP($B332,padron!#REF!,11,0)),+IF(ISERROR(VLOOKUP($B332,NAfiliado_NFarmacia!$A$2:$J$497,7,0)),"Ingresa Localidad de Farmacia",VLOOKUP($B332,NAfiliado_NFarmacia!$A$2:$J$497,7,0))))</f>
        <v/>
      </c>
      <c r="L332" s="48" t="str">
        <f>+IF(B332="","",IF(F332="No","84005541",+IFERROR(+VLOOKUP(inicio!B332,padron!$A$2:$H$2,8,0),"84005541")))</f>
        <v/>
      </c>
      <c r="M332" s="48" t="str">
        <f>+IF(B332="","",+IFERROR(+VLOOKUP(B332,padron!A:C,3,0),"no_cargado"))</f>
        <v/>
      </c>
      <c r="N332" s="48" t="str">
        <f>+IF(C332="","",+IFERROR(+VLOOKUP($C332,materiales!$A$2:$D$5000,4,0),"9999"))</f>
        <v/>
      </c>
      <c r="O332" s="48" t="str">
        <f t="shared" si="50"/>
        <v/>
      </c>
      <c r="P332" s="48" t="str">
        <f t="shared" si="51"/>
        <v/>
      </c>
      <c r="Q332" s="48" t="str">
        <f t="shared" si="52"/>
        <v/>
      </c>
      <c r="R332" s="48" t="str">
        <f t="shared" si="53"/>
        <v/>
      </c>
      <c r="S332" s="48" t="str">
        <f t="shared" si="58"/>
        <v/>
      </c>
      <c r="T332" s="48" t="str">
        <f t="shared" ca="1" si="54"/>
        <v/>
      </c>
      <c r="U332" s="48" t="str">
        <f>+IF(M332="","",IFERROR(+VLOOKUP(C332,materiales!$B$2:$E$1000,4,0),"DSZA"))</f>
        <v/>
      </c>
      <c r="V332" s="48" t="str">
        <f t="shared" si="55"/>
        <v/>
      </c>
      <c r="W332" s="48" t="str">
        <f t="shared" si="56"/>
        <v/>
      </c>
      <c r="X332" s="48" t="str">
        <f t="shared" si="57"/>
        <v/>
      </c>
      <c r="Y332" s="49" t="str">
        <f t="shared" si="59"/>
        <v/>
      </c>
      <c r="Z332" s="49" t="str">
        <f>IF(M332="no_cargado",VLOOKUP(B332,NAfiliado_NFarmacia!A:H,8,0),"")</f>
        <v/>
      </c>
      <c r="AA332" s="50"/>
    </row>
    <row r="333" spans="1:27" x14ac:dyDescent="0.55000000000000004">
      <c r="A333" s="34"/>
      <c r="G333" s="47" t="str">
        <f>+IF($B333="","",+IFERROR(+VLOOKUP(B333,padron!$A$2:$E$2,2,0),+IFERROR(VLOOKUP(B333,NAfiliado_NFarmacia!$A:$J,10,0),"Ingresar Nuevo Afiliado")))</f>
        <v/>
      </c>
      <c r="H333" s="48" t="str">
        <f>+IF(B333="","",+IFERROR(+VLOOKUP($C333,materiales!$B$2:$D$101,2,0),"9999"))</f>
        <v/>
      </c>
      <c r="I333" s="49" t="str">
        <f>+IF($B333="","",+IF(OR($F333="Si",$F333=""),IF(ISERROR(VLOOKUP($B333,padron!#REF!,9,0)),+IF(ISERROR(VLOOKUP($B333,NAfiliado_NFarmacia!$A$2:$J$497,5,0)),"Ingresa Farmacia",VLOOKUP($B333,NAfiliado_NFarmacia!$A$2:$J$497,5,0)),VLOOKUP($B333,padron!#REF!,9,0)),+IF(ISERROR(VLOOKUP($B333,NAfiliado_NFarmacia!$A$2:$J$497,5,0)),"Ingresa Farmacia",VLOOKUP($B333,NAfiliado_NFarmacia!$A$2:$J$497,5,0))))</f>
        <v/>
      </c>
      <c r="J333" s="49" t="str">
        <f>+IF($B333="","",+IF(OR($F333="Si",$F333=""),IF(ISERROR(VLOOKUP($B333,padron!#REF!,10,0)),+IF(ISERROR(VLOOKUP($B333,NAfiliado_NFarmacia!$A$2:$J$497,5,0)),"Ingresa Direccion de Farmacia",VLOOKUP($B333,NAfiliado_NFarmacia!$A$2:$J$497,6,0)),VLOOKUP($B333,padron!#REF!,10,0)),+IF(ISERROR(VLOOKUP($B333,NAfiliado_NFarmacia!$A$2:$J$497,6,0)),"Ingresa Direccion de Farmacia",VLOOKUP($B333,NAfiliado_NFarmacia!$A$2:$J$497,6,0))))</f>
        <v/>
      </c>
      <c r="K333" s="49" t="str">
        <f>+IF($B333="","",+IF(OR($F333="Si",$F333=""),IF(ISERROR(VLOOKUP($B333,padron!#REF!,10,0)),+IF(ISERROR(VLOOKUP($B333,NAfiliado_NFarmacia!$A$2:$J$497,5,0)),"Ingresa Localidad de Farmacia",VLOOKUP($B333,NAfiliado_NFarmacia!$A$2:$J$497,7,0)),VLOOKUP($B333,padron!#REF!,11,0)),+IF(ISERROR(VLOOKUP($B333,NAfiliado_NFarmacia!$A$2:$J$497,7,0)),"Ingresa Localidad de Farmacia",VLOOKUP($B333,NAfiliado_NFarmacia!$A$2:$J$497,7,0))))</f>
        <v/>
      </c>
      <c r="L333" s="48" t="str">
        <f>+IF(B333="","",IF(F333="No","84005541",+IFERROR(+VLOOKUP(inicio!B333,padron!$A$2:$H$2,8,0),"84005541")))</f>
        <v/>
      </c>
      <c r="M333" s="48" t="str">
        <f>+IF(B333="","",+IFERROR(+VLOOKUP(B333,padron!A:C,3,0),"no_cargado"))</f>
        <v/>
      </c>
      <c r="N333" s="48" t="str">
        <f>+IF(C333="","",+IFERROR(+VLOOKUP($C333,materiales!$A$2:$D$5000,4,0),"9999"))</f>
        <v/>
      </c>
      <c r="O333" s="48" t="str">
        <f t="shared" si="50"/>
        <v/>
      </c>
      <c r="P333" s="48" t="str">
        <f t="shared" si="51"/>
        <v/>
      </c>
      <c r="Q333" s="48" t="str">
        <f t="shared" si="52"/>
        <v/>
      </c>
      <c r="R333" s="48" t="str">
        <f t="shared" si="53"/>
        <v/>
      </c>
      <c r="S333" s="48" t="str">
        <f t="shared" si="58"/>
        <v/>
      </c>
      <c r="T333" s="48" t="str">
        <f t="shared" ca="1" si="54"/>
        <v/>
      </c>
      <c r="U333" s="48" t="str">
        <f>+IF(M333="","",IFERROR(+VLOOKUP(C333,materiales!$B$2:$E$1000,4,0),"DSZA"))</f>
        <v/>
      </c>
      <c r="V333" s="48" t="str">
        <f t="shared" si="55"/>
        <v/>
      </c>
      <c r="W333" s="48" t="str">
        <f t="shared" si="56"/>
        <v/>
      </c>
      <c r="X333" s="48" t="str">
        <f t="shared" si="57"/>
        <v/>
      </c>
      <c r="Y333" s="49" t="str">
        <f t="shared" si="59"/>
        <v/>
      </c>
      <c r="Z333" s="49" t="str">
        <f>IF(M333="no_cargado",VLOOKUP(B333,NAfiliado_NFarmacia!A:H,8,0),"")</f>
        <v/>
      </c>
      <c r="AA333" s="50"/>
    </row>
    <row r="334" spans="1:27" x14ac:dyDescent="0.55000000000000004">
      <c r="A334" s="34"/>
      <c r="G334" s="47" t="str">
        <f>+IF($B334="","",+IFERROR(+VLOOKUP(B334,padron!$A$2:$E$2,2,0),+IFERROR(VLOOKUP(B334,NAfiliado_NFarmacia!$A:$J,10,0),"Ingresar Nuevo Afiliado")))</f>
        <v/>
      </c>
      <c r="H334" s="48" t="str">
        <f>+IF(B334="","",+IFERROR(+VLOOKUP($C334,materiales!$B$2:$D$101,2,0),"9999"))</f>
        <v/>
      </c>
      <c r="I334" s="49" t="str">
        <f>+IF($B334="","",+IF(OR($F334="Si",$F334=""),IF(ISERROR(VLOOKUP($B334,padron!#REF!,9,0)),+IF(ISERROR(VLOOKUP($B334,NAfiliado_NFarmacia!$A$2:$J$497,5,0)),"Ingresa Farmacia",VLOOKUP($B334,NAfiliado_NFarmacia!$A$2:$J$497,5,0)),VLOOKUP($B334,padron!#REF!,9,0)),+IF(ISERROR(VLOOKUP($B334,NAfiliado_NFarmacia!$A$2:$J$497,5,0)),"Ingresa Farmacia",VLOOKUP($B334,NAfiliado_NFarmacia!$A$2:$J$497,5,0))))</f>
        <v/>
      </c>
      <c r="J334" s="49" t="str">
        <f>+IF($B334="","",+IF(OR($F334="Si",$F334=""),IF(ISERROR(VLOOKUP($B334,padron!#REF!,10,0)),+IF(ISERROR(VLOOKUP($B334,NAfiliado_NFarmacia!$A$2:$J$497,5,0)),"Ingresa Direccion de Farmacia",VLOOKUP($B334,NAfiliado_NFarmacia!$A$2:$J$497,6,0)),VLOOKUP($B334,padron!#REF!,10,0)),+IF(ISERROR(VLOOKUP($B334,NAfiliado_NFarmacia!$A$2:$J$497,6,0)),"Ingresa Direccion de Farmacia",VLOOKUP($B334,NAfiliado_NFarmacia!$A$2:$J$497,6,0))))</f>
        <v/>
      </c>
      <c r="K334" s="49" t="str">
        <f>+IF($B334="","",+IF(OR($F334="Si",$F334=""),IF(ISERROR(VLOOKUP($B334,padron!#REF!,10,0)),+IF(ISERROR(VLOOKUP($B334,NAfiliado_NFarmacia!$A$2:$J$497,5,0)),"Ingresa Localidad de Farmacia",VLOOKUP($B334,NAfiliado_NFarmacia!$A$2:$J$497,7,0)),VLOOKUP($B334,padron!#REF!,11,0)),+IF(ISERROR(VLOOKUP($B334,NAfiliado_NFarmacia!$A$2:$J$497,7,0)),"Ingresa Localidad de Farmacia",VLOOKUP($B334,NAfiliado_NFarmacia!$A$2:$J$497,7,0))))</f>
        <v/>
      </c>
      <c r="L334" s="48" t="str">
        <f>+IF(B334="","",IF(F334="No","84005541",+IFERROR(+VLOOKUP(inicio!B334,padron!$A$2:$H$2,8,0),"84005541")))</f>
        <v/>
      </c>
      <c r="M334" s="48" t="str">
        <f>+IF(B334="","",+IFERROR(+VLOOKUP(B334,padron!A:C,3,0),"no_cargado"))</f>
        <v/>
      </c>
      <c r="N334" s="48" t="str">
        <f>+IF(C334="","",+IFERROR(+VLOOKUP($C334,materiales!$A$2:$D$5000,4,0),"9999"))</f>
        <v/>
      </c>
      <c r="O334" s="48" t="str">
        <f t="shared" si="50"/>
        <v/>
      </c>
      <c r="P334" s="48" t="str">
        <f t="shared" si="51"/>
        <v/>
      </c>
      <c r="Q334" s="48" t="str">
        <f t="shared" si="52"/>
        <v/>
      </c>
      <c r="R334" s="48" t="str">
        <f t="shared" si="53"/>
        <v/>
      </c>
      <c r="S334" s="48" t="str">
        <f t="shared" si="58"/>
        <v/>
      </c>
      <c r="T334" s="48" t="str">
        <f t="shared" ca="1" si="54"/>
        <v/>
      </c>
      <c r="U334" s="48" t="str">
        <f>+IF(M334="","",IFERROR(+VLOOKUP(C334,materiales!$B$2:$E$1000,4,0),"DSZA"))</f>
        <v/>
      </c>
      <c r="V334" s="48" t="str">
        <f t="shared" si="55"/>
        <v/>
      </c>
      <c r="W334" s="48" t="str">
        <f t="shared" si="56"/>
        <v/>
      </c>
      <c r="X334" s="48" t="str">
        <f t="shared" si="57"/>
        <v/>
      </c>
      <c r="Y334" s="49" t="str">
        <f t="shared" si="59"/>
        <v/>
      </c>
      <c r="Z334" s="49" t="str">
        <f>IF(M334="no_cargado",VLOOKUP(B334,NAfiliado_NFarmacia!A:H,8,0),"")</f>
        <v/>
      </c>
      <c r="AA334" s="50"/>
    </row>
    <row r="335" spans="1:27" x14ac:dyDescent="0.55000000000000004">
      <c r="A335" s="34"/>
      <c r="G335" s="47" t="str">
        <f>+IF($B335="","",+IFERROR(+VLOOKUP(B335,padron!$A$2:$E$2,2,0),+IFERROR(VLOOKUP(B335,NAfiliado_NFarmacia!$A:$J,10,0),"Ingresar Nuevo Afiliado")))</f>
        <v/>
      </c>
      <c r="H335" s="48" t="str">
        <f>+IF(B335="","",+IFERROR(+VLOOKUP($C335,materiales!$B$2:$D$101,2,0),"9999"))</f>
        <v/>
      </c>
      <c r="I335" s="49" t="str">
        <f>+IF($B335="","",+IF(OR($F335="Si",$F335=""),IF(ISERROR(VLOOKUP($B335,padron!#REF!,9,0)),+IF(ISERROR(VLOOKUP($B335,NAfiliado_NFarmacia!$A$2:$J$497,5,0)),"Ingresa Farmacia",VLOOKUP($B335,NAfiliado_NFarmacia!$A$2:$J$497,5,0)),VLOOKUP($B335,padron!#REF!,9,0)),+IF(ISERROR(VLOOKUP($B335,NAfiliado_NFarmacia!$A$2:$J$497,5,0)),"Ingresa Farmacia",VLOOKUP($B335,NAfiliado_NFarmacia!$A$2:$J$497,5,0))))</f>
        <v/>
      </c>
      <c r="J335" s="49" t="str">
        <f>+IF($B335="","",+IF(OR($F335="Si",$F335=""),IF(ISERROR(VLOOKUP($B335,padron!#REF!,10,0)),+IF(ISERROR(VLOOKUP($B335,NAfiliado_NFarmacia!$A$2:$J$497,5,0)),"Ingresa Direccion de Farmacia",VLOOKUP($B335,NAfiliado_NFarmacia!$A$2:$J$497,6,0)),VLOOKUP($B335,padron!#REF!,10,0)),+IF(ISERROR(VLOOKUP($B335,NAfiliado_NFarmacia!$A$2:$J$497,6,0)),"Ingresa Direccion de Farmacia",VLOOKUP($B335,NAfiliado_NFarmacia!$A$2:$J$497,6,0))))</f>
        <v/>
      </c>
      <c r="K335" s="49" t="str">
        <f>+IF($B335="","",+IF(OR($F335="Si",$F335=""),IF(ISERROR(VLOOKUP($B335,padron!#REF!,10,0)),+IF(ISERROR(VLOOKUP($B335,NAfiliado_NFarmacia!$A$2:$J$497,5,0)),"Ingresa Localidad de Farmacia",VLOOKUP($B335,NAfiliado_NFarmacia!$A$2:$J$497,7,0)),VLOOKUP($B335,padron!#REF!,11,0)),+IF(ISERROR(VLOOKUP($B335,NAfiliado_NFarmacia!$A$2:$J$497,7,0)),"Ingresa Localidad de Farmacia",VLOOKUP($B335,NAfiliado_NFarmacia!$A$2:$J$497,7,0))))</f>
        <v/>
      </c>
      <c r="L335" s="48" t="str">
        <f>+IF(B335="","",IF(F335="No","84005541",+IFERROR(+VLOOKUP(inicio!B335,padron!$A$2:$H$2,8,0),"84005541")))</f>
        <v/>
      </c>
      <c r="M335" s="48" t="str">
        <f>+IF(B335="","",+IFERROR(+VLOOKUP(B335,padron!A:C,3,0),"no_cargado"))</f>
        <v/>
      </c>
      <c r="N335" s="48" t="str">
        <f>+IF(C335="","",+IFERROR(+VLOOKUP($C335,materiales!$A$2:$D$5000,4,0),"9999"))</f>
        <v/>
      </c>
      <c r="O335" s="48" t="str">
        <f t="shared" si="50"/>
        <v/>
      </c>
      <c r="P335" s="48" t="str">
        <f t="shared" si="51"/>
        <v/>
      </c>
      <c r="Q335" s="48" t="str">
        <f t="shared" si="52"/>
        <v/>
      </c>
      <c r="R335" s="48" t="str">
        <f t="shared" si="53"/>
        <v/>
      </c>
      <c r="S335" s="48" t="str">
        <f t="shared" si="58"/>
        <v/>
      </c>
      <c r="T335" s="48" t="str">
        <f t="shared" ca="1" si="54"/>
        <v/>
      </c>
      <c r="U335" s="48" t="str">
        <f>+IF(M335="","",IFERROR(+VLOOKUP(C335,materiales!$B$2:$E$1000,4,0),"DSZA"))</f>
        <v/>
      </c>
      <c r="V335" s="48" t="str">
        <f t="shared" si="55"/>
        <v/>
      </c>
      <c r="W335" s="48" t="str">
        <f t="shared" si="56"/>
        <v/>
      </c>
      <c r="X335" s="48" t="str">
        <f t="shared" si="57"/>
        <v/>
      </c>
      <c r="Y335" s="49" t="str">
        <f t="shared" si="59"/>
        <v/>
      </c>
      <c r="Z335" s="49" t="str">
        <f>IF(M335="no_cargado",VLOOKUP(B335,NAfiliado_NFarmacia!A:H,8,0),"")</f>
        <v/>
      </c>
      <c r="AA335" s="50"/>
    </row>
    <row r="336" spans="1:27" x14ac:dyDescent="0.55000000000000004">
      <c r="A336" s="34"/>
      <c r="G336" s="47" t="str">
        <f>+IF($B336="","",+IFERROR(+VLOOKUP(B336,padron!$A$2:$E$2,2,0),+IFERROR(VLOOKUP(B336,NAfiliado_NFarmacia!$A:$J,10,0),"Ingresar Nuevo Afiliado")))</f>
        <v/>
      </c>
      <c r="H336" s="48" t="str">
        <f>+IF(B336="","",+IFERROR(+VLOOKUP($C336,materiales!$B$2:$D$101,2,0),"9999"))</f>
        <v/>
      </c>
      <c r="I336" s="49" t="str">
        <f>+IF($B336="","",+IF(OR($F336="Si",$F336=""),IF(ISERROR(VLOOKUP($B336,padron!#REF!,9,0)),+IF(ISERROR(VLOOKUP($B336,NAfiliado_NFarmacia!$A$2:$J$497,5,0)),"Ingresa Farmacia",VLOOKUP($B336,NAfiliado_NFarmacia!$A$2:$J$497,5,0)),VLOOKUP($B336,padron!#REF!,9,0)),+IF(ISERROR(VLOOKUP($B336,NAfiliado_NFarmacia!$A$2:$J$497,5,0)),"Ingresa Farmacia",VLOOKUP($B336,NAfiliado_NFarmacia!$A$2:$J$497,5,0))))</f>
        <v/>
      </c>
      <c r="J336" s="49" t="str">
        <f>+IF($B336="","",+IF(OR($F336="Si",$F336=""),IF(ISERROR(VLOOKUP($B336,padron!#REF!,10,0)),+IF(ISERROR(VLOOKUP($B336,NAfiliado_NFarmacia!$A$2:$J$497,5,0)),"Ingresa Direccion de Farmacia",VLOOKUP($B336,NAfiliado_NFarmacia!$A$2:$J$497,6,0)),VLOOKUP($B336,padron!#REF!,10,0)),+IF(ISERROR(VLOOKUP($B336,NAfiliado_NFarmacia!$A$2:$J$497,6,0)),"Ingresa Direccion de Farmacia",VLOOKUP($B336,NAfiliado_NFarmacia!$A$2:$J$497,6,0))))</f>
        <v/>
      </c>
      <c r="K336" s="49" t="str">
        <f>+IF($B336="","",+IF(OR($F336="Si",$F336=""),IF(ISERROR(VLOOKUP($B336,padron!#REF!,10,0)),+IF(ISERROR(VLOOKUP($B336,NAfiliado_NFarmacia!$A$2:$J$497,5,0)),"Ingresa Localidad de Farmacia",VLOOKUP($B336,NAfiliado_NFarmacia!$A$2:$J$497,7,0)),VLOOKUP($B336,padron!#REF!,11,0)),+IF(ISERROR(VLOOKUP($B336,NAfiliado_NFarmacia!$A$2:$J$497,7,0)),"Ingresa Localidad de Farmacia",VLOOKUP($B336,NAfiliado_NFarmacia!$A$2:$J$497,7,0))))</f>
        <v/>
      </c>
      <c r="L336" s="48" t="str">
        <f>+IF(B336="","",IF(F336="No","84005541",+IFERROR(+VLOOKUP(inicio!B336,padron!$A$2:$H$2,8,0),"84005541")))</f>
        <v/>
      </c>
      <c r="M336" s="48" t="str">
        <f>+IF(B336="","",+IFERROR(+VLOOKUP(B336,padron!A:C,3,0),"no_cargado"))</f>
        <v/>
      </c>
      <c r="N336" s="48" t="str">
        <f>+IF(C336="","",+IFERROR(+VLOOKUP($C336,materiales!$A$2:$D$5000,4,0),"9999"))</f>
        <v/>
      </c>
      <c r="O336" s="48" t="str">
        <f t="shared" si="50"/>
        <v/>
      </c>
      <c r="P336" s="48" t="str">
        <f t="shared" si="51"/>
        <v/>
      </c>
      <c r="Q336" s="48" t="str">
        <f t="shared" si="52"/>
        <v/>
      </c>
      <c r="R336" s="48" t="str">
        <f t="shared" si="53"/>
        <v/>
      </c>
      <c r="S336" s="48" t="str">
        <f t="shared" si="58"/>
        <v/>
      </c>
      <c r="T336" s="48" t="str">
        <f t="shared" ca="1" si="54"/>
        <v/>
      </c>
      <c r="U336" s="48" t="str">
        <f>+IF(M336="","",IFERROR(+VLOOKUP(C336,materiales!$B$2:$E$1000,4,0),"DSZA"))</f>
        <v/>
      </c>
      <c r="V336" s="48" t="str">
        <f t="shared" si="55"/>
        <v/>
      </c>
      <c r="W336" s="48" t="str">
        <f t="shared" si="56"/>
        <v/>
      </c>
      <c r="X336" s="48" t="str">
        <f t="shared" si="57"/>
        <v/>
      </c>
      <c r="Y336" s="49" t="str">
        <f t="shared" si="59"/>
        <v/>
      </c>
      <c r="Z336" s="49" t="str">
        <f>IF(M336="no_cargado",VLOOKUP(B336,NAfiliado_NFarmacia!A:H,8,0),"")</f>
        <v/>
      </c>
      <c r="AA336" s="50"/>
    </row>
    <row r="337" spans="1:27" x14ac:dyDescent="0.55000000000000004">
      <c r="A337" s="34"/>
      <c r="G337" s="47" t="str">
        <f>+IF($B337="","",+IFERROR(+VLOOKUP(B337,padron!$A$2:$E$2,2,0),+IFERROR(VLOOKUP(B337,NAfiliado_NFarmacia!$A:$J,10,0),"Ingresar Nuevo Afiliado")))</f>
        <v/>
      </c>
      <c r="H337" s="48" t="str">
        <f>+IF(B337="","",+IFERROR(+VLOOKUP($C337,materiales!$B$2:$D$101,2,0),"9999"))</f>
        <v/>
      </c>
      <c r="I337" s="49" t="str">
        <f>+IF($B337="","",+IF(OR($F337="Si",$F337=""),IF(ISERROR(VLOOKUP($B337,padron!#REF!,9,0)),+IF(ISERROR(VLOOKUP($B337,NAfiliado_NFarmacia!$A$2:$J$497,5,0)),"Ingresa Farmacia",VLOOKUP($B337,NAfiliado_NFarmacia!$A$2:$J$497,5,0)),VLOOKUP($B337,padron!#REF!,9,0)),+IF(ISERROR(VLOOKUP($B337,NAfiliado_NFarmacia!$A$2:$J$497,5,0)),"Ingresa Farmacia",VLOOKUP($B337,NAfiliado_NFarmacia!$A$2:$J$497,5,0))))</f>
        <v/>
      </c>
      <c r="J337" s="49" t="str">
        <f>+IF($B337="","",+IF(OR($F337="Si",$F337=""),IF(ISERROR(VLOOKUP($B337,padron!#REF!,10,0)),+IF(ISERROR(VLOOKUP($B337,NAfiliado_NFarmacia!$A$2:$J$497,5,0)),"Ingresa Direccion de Farmacia",VLOOKUP($B337,NAfiliado_NFarmacia!$A$2:$J$497,6,0)),VLOOKUP($B337,padron!#REF!,10,0)),+IF(ISERROR(VLOOKUP($B337,NAfiliado_NFarmacia!$A$2:$J$497,6,0)),"Ingresa Direccion de Farmacia",VLOOKUP($B337,NAfiliado_NFarmacia!$A$2:$J$497,6,0))))</f>
        <v/>
      </c>
      <c r="K337" s="49" t="str">
        <f>+IF($B337="","",+IF(OR($F337="Si",$F337=""),IF(ISERROR(VLOOKUP($B337,padron!#REF!,10,0)),+IF(ISERROR(VLOOKUP($B337,NAfiliado_NFarmacia!$A$2:$J$497,5,0)),"Ingresa Localidad de Farmacia",VLOOKUP($B337,NAfiliado_NFarmacia!$A$2:$J$497,7,0)),VLOOKUP($B337,padron!#REF!,11,0)),+IF(ISERROR(VLOOKUP($B337,NAfiliado_NFarmacia!$A$2:$J$497,7,0)),"Ingresa Localidad de Farmacia",VLOOKUP($B337,NAfiliado_NFarmacia!$A$2:$J$497,7,0))))</f>
        <v/>
      </c>
      <c r="L337" s="48" t="str">
        <f>+IF(B337="","",IF(F337="No","84005541",+IFERROR(+VLOOKUP(inicio!B337,padron!$A$2:$H$2,8,0),"84005541")))</f>
        <v/>
      </c>
      <c r="M337" s="48" t="str">
        <f>+IF(B337="","",+IFERROR(+VLOOKUP(B337,padron!A:C,3,0),"no_cargado"))</f>
        <v/>
      </c>
      <c r="N337" s="48" t="str">
        <f>+IF(C337="","",+IFERROR(+VLOOKUP($C337,materiales!$A$2:$D$5000,4,0),"9999"))</f>
        <v/>
      </c>
      <c r="O337" s="48" t="str">
        <f t="shared" si="50"/>
        <v/>
      </c>
      <c r="P337" s="48" t="str">
        <f t="shared" si="51"/>
        <v/>
      </c>
      <c r="Q337" s="48" t="str">
        <f t="shared" si="52"/>
        <v/>
      </c>
      <c r="R337" s="48" t="str">
        <f t="shared" si="53"/>
        <v/>
      </c>
      <c r="S337" s="48" t="str">
        <f t="shared" si="58"/>
        <v/>
      </c>
      <c r="T337" s="48" t="str">
        <f t="shared" ca="1" si="54"/>
        <v/>
      </c>
      <c r="U337" s="48" t="str">
        <f>+IF(M337="","",IFERROR(+VLOOKUP(C337,materiales!$B$2:$E$1000,4,0),"DSZA"))</f>
        <v/>
      </c>
      <c r="V337" s="48" t="str">
        <f t="shared" si="55"/>
        <v/>
      </c>
      <c r="W337" s="48" t="str">
        <f t="shared" si="56"/>
        <v/>
      </c>
      <c r="X337" s="48" t="str">
        <f t="shared" si="57"/>
        <v/>
      </c>
      <c r="Y337" s="49" t="str">
        <f t="shared" si="59"/>
        <v/>
      </c>
      <c r="Z337" s="49" t="str">
        <f>IF(M337="no_cargado",VLOOKUP(B337,NAfiliado_NFarmacia!A:H,8,0),"")</f>
        <v/>
      </c>
      <c r="AA337" s="50"/>
    </row>
    <row r="338" spans="1:27" x14ac:dyDescent="0.55000000000000004">
      <c r="A338" s="34"/>
      <c r="G338" s="47" t="str">
        <f>+IF($B338="","",+IFERROR(+VLOOKUP(B338,padron!$A$2:$E$2,2,0),+IFERROR(VLOOKUP(B338,NAfiliado_NFarmacia!$A:$J,10,0),"Ingresar Nuevo Afiliado")))</f>
        <v/>
      </c>
      <c r="H338" s="48" t="str">
        <f>+IF(B338="","",+IFERROR(+VLOOKUP($C338,materiales!$B$2:$D$101,2,0),"9999"))</f>
        <v/>
      </c>
      <c r="I338" s="49" t="str">
        <f>+IF($B338="","",+IF(OR($F338="Si",$F338=""),IF(ISERROR(VLOOKUP($B338,padron!#REF!,9,0)),+IF(ISERROR(VLOOKUP($B338,NAfiliado_NFarmacia!$A$2:$J$497,5,0)),"Ingresa Farmacia",VLOOKUP($B338,NAfiliado_NFarmacia!$A$2:$J$497,5,0)),VLOOKUP($B338,padron!#REF!,9,0)),+IF(ISERROR(VLOOKUP($B338,NAfiliado_NFarmacia!$A$2:$J$497,5,0)),"Ingresa Farmacia",VLOOKUP($B338,NAfiliado_NFarmacia!$A$2:$J$497,5,0))))</f>
        <v/>
      </c>
      <c r="J338" s="49" t="str">
        <f>+IF($B338="","",+IF(OR($F338="Si",$F338=""),IF(ISERROR(VLOOKUP($B338,padron!#REF!,10,0)),+IF(ISERROR(VLOOKUP($B338,NAfiliado_NFarmacia!$A$2:$J$497,5,0)),"Ingresa Direccion de Farmacia",VLOOKUP($B338,NAfiliado_NFarmacia!$A$2:$J$497,6,0)),VLOOKUP($B338,padron!#REF!,10,0)),+IF(ISERROR(VLOOKUP($B338,NAfiliado_NFarmacia!$A$2:$J$497,6,0)),"Ingresa Direccion de Farmacia",VLOOKUP($B338,NAfiliado_NFarmacia!$A$2:$J$497,6,0))))</f>
        <v/>
      </c>
      <c r="K338" s="49" t="str">
        <f>+IF($B338="","",+IF(OR($F338="Si",$F338=""),IF(ISERROR(VLOOKUP($B338,padron!#REF!,10,0)),+IF(ISERROR(VLOOKUP($B338,NAfiliado_NFarmacia!$A$2:$J$497,5,0)),"Ingresa Localidad de Farmacia",VLOOKUP($B338,NAfiliado_NFarmacia!$A$2:$J$497,7,0)),VLOOKUP($B338,padron!#REF!,11,0)),+IF(ISERROR(VLOOKUP($B338,NAfiliado_NFarmacia!$A$2:$J$497,7,0)),"Ingresa Localidad de Farmacia",VLOOKUP($B338,NAfiliado_NFarmacia!$A$2:$J$497,7,0))))</f>
        <v/>
      </c>
      <c r="L338" s="48" t="str">
        <f>+IF(B338="","",IF(F338="No","84005541",+IFERROR(+VLOOKUP(inicio!B338,padron!$A$2:$H$2,8,0),"84005541")))</f>
        <v/>
      </c>
      <c r="M338" s="48" t="str">
        <f>+IF(B338="","",+IFERROR(+VLOOKUP(B338,padron!A:C,3,0),"no_cargado"))</f>
        <v/>
      </c>
      <c r="N338" s="48" t="str">
        <f>+IF(C338="","",+IFERROR(+VLOOKUP($C338,materiales!$A$2:$D$5000,4,0),"9999"))</f>
        <v/>
      </c>
      <c r="O338" s="48" t="str">
        <f t="shared" si="50"/>
        <v/>
      </c>
      <c r="P338" s="48" t="str">
        <f t="shared" si="51"/>
        <v/>
      </c>
      <c r="Q338" s="48" t="str">
        <f t="shared" si="52"/>
        <v/>
      </c>
      <c r="R338" s="48" t="str">
        <f t="shared" si="53"/>
        <v/>
      </c>
      <c r="S338" s="48" t="str">
        <f t="shared" si="58"/>
        <v/>
      </c>
      <c r="T338" s="48" t="str">
        <f t="shared" ca="1" si="54"/>
        <v/>
      </c>
      <c r="U338" s="48" t="str">
        <f>+IF(M338="","",IFERROR(+VLOOKUP(C338,materiales!$B$2:$E$1000,4,0),"DSZA"))</f>
        <v/>
      </c>
      <c r="V338" s="48" t="str">
        <f t="shared" si="55"/>
        <v/>
      </c>
      <c r="W338" s="48" t="str">
        <f t="shared" si="56"/>
        <v/>
      </c>
      <c r="X338" s="48" t="str">
        <f t="shared" si="57"/>
        <v/>
      </c>
      <c r="Y338" s="49" t="str">
        <f t="shared" si="59"/>
        <v/>
      </c>
      <c r="Z338" s="49" t="str">
        <f>IF(M338="no_cargado",VLOOKUP(B338,NAfiliado_NFarmacia!A:H,8,0),"")</f>
        <v/>
      </c>
      <c r="AA338" s="50"/>
    </row>
    <row r="339" spans="1:27" x14ac:dyDescent="0.55000000000000004">
      <c r="A339" s="34"/>
      <c r="G339" s="47" t="str">
        <f>+IF($B339="","",+IFERROR(+VLOOKUP(B339,padron!$A$2:$E$2,2,0),+IFERROR(VLOOKUP(B339,NAfiliado_NFarmacia!$A:$J,10,0),"Ingresar Nuevo Afiliado")))</f>
        <v/>
      </c>
      <c r="H339" s="48" t="str">
        <f>+IF(B339="","",+IFERROR(+VLOOKUP($C339,materiales!$B$2:$D$101,2,0),"9999"))</f>
        <v/>
      </c>
      <c r="I339" s="49" t="str">
        <f>+IF($B339="","",+IF(OR($F339="Si",$F339=""),IF(ISERROR(VLOOKUP($B339,padron!#REF!,9,0)),+IF(ISERROR(VLOOKUP($B339,NAfiliado_NFarmacia!$A$2:$J$497,5,0)),"Ingresa Farmacia",VLOOKUP($B339,NAfiliado_NFarmacia!$A$2:$J$497,5,0)),VLOOKUP($B339,padron!#REF!,9,0)),+IF(ISERROR(VLOOKUP($B339,NAfiliado_NFarmacia!$A$2:$J$497,5,0)),"Ingresa Farmacia",VLOOKUP($B339,NAfiliado_NFarmacia!$A$2:$J$497,5,0))))</f>
        <v/>
      </c>
      <c r="J339" s="49" t="str">
        <f>+IF($B339="","",+IF(OR($F339="Si",$F339=""),IF(ISERROR(VLOOKUP($B339,padron!#REF!,10,0)),+IF(ISERROR(VLOOKUP($B339,NAfiliado_NFarmacia!$A$2:$J$497,5,0)),"Ingresa Direccion de Farmacia",VLOOKUP($B339,NAfiliado_NFarmacia!$A$2:$J$497,6,0)),VLOOKUP($B339,padron!#REF!,10,0)),+IF(ISERROR(VLOOKUP($B339,NAfiliado_NFarmacia!$A$2:$J$497,6,0)),"Ingresa Direccion de Farmacia",VLOOKUP($B339,NAfiliado_NFarmacia!$A$2:$J$497,6,0))))</f>
        <v/>
      </c>
      <c r="K339" s="49" t="str">
        <f>+IF($B339="","",+IF(OR($F339="Si",$F339=""),IF(ISERROR(VLOOKUP($B339,padron!#REF!,10,0)),+IF(ISERROR(VLOOKUP($B339,NAfiliado_NFarmacia!$A$2:$J$497,5,0)),"Ingresa Localidad de Farmacia",VLOOKUP($B339,NAfiliado_NFarmacia!$A$2:$J$497,7,0)),VLOOKUP($B339,padron!#REF!,11,0)),+IF(ISERROR(VLOOKUP($B339,NAfiliado_NFarmacia!$A$2:$J$497,7,0)),"Ingresa Localidad de Farmacia",VLOOKUP($B339,NAfiliado_NFarmacia!$A$2:$J$497,7,0))))</f>
        <v/>
      </c>
      <c r="L339" s="48" t="str">
        <f>+IF(B339="","",IF(F339="No","84005541",+IFERROR(+VLOOKUP(inicio!B339,padron!$A$2:$H$2,8,0),"84005541")))</f>
        <v/>
      </c>
      <c r="M339" s="48" t="str">
        <f>+IF(B339="","",+IFERROR(+VLOOKUP(B339,padron!A:C,3,0),"no_cargado"))</f>
        <v/>
      </c>
      <c r="N339" s="48" t="str">
        <f>+IF(C339="","",+IFERROR(+VLOOKUP($C339,materiales!$A$2:$D$5000,4,0),"9999"))</f>
        <v/>
      </c>
      <c r="O339" s="48" t="str">
        <f t="shared" si="50"/>
        <v/>
      </c>
      <c r="P339" s="48" t="str">
        <f t="shared" si="51"/>
        <v/>
      </c>
      <c r="Q339" s="48" t="str">
        <f t="shared" si="52"/>
        <v/>
      </c>
      <c r="R339" s="48" t="str">
        <f t="shared" si="53"/>
        <v/>
      </c>
      <c r="S339" s="48" t="str">
        <f t="shared" si="58"/>
        <v/>
      </c>
      <c r="T339" s="48" t="str">
        <f t="shared" ca="1" si="54"/>
        <v/>
      </c>
      <c r="U339" s="48" t="str">
        <f>+IF(M339="","",IFERROR(+VLOOKUP(C339,materiales!$B$2:$E$1000,4,0),"DSZA"))</f>
        <v/>
      </c>
      <c r="V339" s="48" t="str">
        <f t="shared" si="55"/>
        <v/>
      </c>
      <c r="W339" s="48" t="str">
        <f t="shared" si="56"/>
        <v/>
      </c>
      <c r="X339" s="48" t="str">
        <f t="shared" si="57"/>
        <v/>
      </c>
      <c r="Y339" s="49" t="str">
        <f t="shared" si="59"/>
        <v/>
      </c>
      <c r="Z339" s="49" t="str">
        <f>IF(M339="no_cargado",VLOOKUP(B339,NAfiliado_NFarmacia!A:H,8,0),"")</f>
        <v/>
      </c>
      <c r="AA339" s="50"/>
    </row>
    <row r="340" spans="1:27" x14ac:dyDescent="0.55000000000000004">
      <c r="A340" s="34"/>
      <c r="G340" s="47" t="str">
        <f>+IF($B340="","",+IFERROR(+VLOOKUP(B340,padron!$A$2:$E$2,2,0),+IFERROR(VLOOKUP(B340,NAfiliado_NFarmacia!$A:$J,10,0),"Ingresar Nuevo Afiliado")))</f>
        <v/>
      </c>
      <c r="H340" s="48" t="str">
        <f>+IF(B340="","",+IFERROR(+VLOOKUP($C340,materiales!$B$2:$D$101,2,0),"9999"))</f>
        <v/>
      </c>
      <c r="I340" s="49" t="str">
        <f>+IF($B340="","",+IF(OR($F340="Si",$F340=""),IF(ISERROR(VLOOKUP($B340,padron!#REF!,9,0)),+IF(ISERROR(VLOOKUP($B340,NAfiliado_NFarmacia!$A$2:$J$497,5,0)),"Ingresa Farmacia",VLOOKUP($B340,NAfiliado_NFarmacia!$A$2:$J$497,5,0)),VLOOKUP($B340,padron!#REF!,9,0)),+IF(ISERROR(VLOOKUP($B340,NAfiliado_NFarmacia!$A$2:$J$497,5,0)),"Ingresa Farmacia",VLOOKUP($B340,NAfiliado_NFarmacia!$A$2:$J$497,5,0))))</f>
        <v/>
      </c>
      <c r="J340" s="49" t="str">
        <f>+IF($B340="","",+IF(OR($F340="Si",$F340=""),IF(ISERROR(VLOOKUP($B340,padron!#REF!,10,0)),+IF(ISERROR(VLOOKUP($B340,NAfiliado_NFarmacia!$A$2:$J$497,5,0)),"Ingresa Direccion de Farmacia",VLOOKUP($B340,NAfiliado_NFarmacia!$A$2:$J$497,6,0)),VLOOKUP($B340,padron!#REF!,10,0)),+IF(ISERROR(VLOOKUP($B340,NAfiliado_NFarmacia!$A$2:$J$497,6,0)),"Ingresa Direccion de Farmacia",VLOOKUP($B340,NAfiliado_NFarmacia!$A$2:$J$497,6,0))))</f>
        <v/>
      </c>
      <c r="K340" s="49" t="str">
        <f>+IF($B340="","",+IF(OR($F340="Si",$F340=""),IF(ISERROR(VLOOKUP($B340,padron!#REF!,10,0)),+IF(ISERROR(VLOOKUP($B340,NAfiliado_NFarmacia!$A$2:$J$497,5,0)),"Ingresa Localidad de Farmacia",VLOOKUP($B340,NAfiliado_NFarmacia!$A$2:$J$497,7,0)),VLOOKUP($B340,padron!#REF!,11,0)),+IF(ISERROR(VLOOKUP($B340,NAfiliado_NFarmacia!$A$2:$J$497,7,0)),"Ingresa Localidad de Farmacia",VLOOKUP($B340,NAfiliado_NFarmacia!$A$2:$J$497,7,0))))</f>
        <v/>
      </c>
      <c r="L340" s="48" t="str">
        <f>+IF(B340="","",IF(F340="No","84005541",+IFERROR(+VLOOKUP(inicio!B340,padron!$A$2:$H$2,8,0),"84005541")))</f>
        <v/>
      </c>
      <c r="M340" s="48" t="str">
        <f>+IF(B340="","",+IFERROR(+VLOOKUP(B340,padron!A:C,3,0),"no_cargado"))</f>
        <v/>
      </c>
      <c r="N340" s="48" t="str">
        <f>+IF(C340="","",+IFERROR(+VLOOKUP($C340,materiales!$A$2:$D$5000,4,0),"9999"))</f>
        <v/>
      </c>
      <c r="O340" s="48" t="str">
        <f t="shared" si="50"/>
        <v/>
      </c>
      <c r="P340" s="48" t="str">
        <f t="shared" si="51"/>
        <v/>
      </c>
      <c r="Q340" s="48" t="str">
        <f t="shared" si="52"/>
        <v/>
      </c>
      <c r="R340" s="48" t="str">
        <f t="shared" si="53"/>
        <v/>
      </c>
      <c r="S340" s="48" t="str">
        <f t="shared" si="58"/>
        <v/>
      </c>
      <c r="T340" s="48" t="str">
        <f t="shared" ca="1" si="54"/>
        <v/>
      </c>
      <c r="U340" s="48" t="str">
        <f>+IF(M340="","",IFERROR(+VLOOKUP(C340,materiales!$B$2:$E$1000,4,0),"DSZA"))</f>
        <v/>
      </c>
      <c r="V340" s="48" t="str">
        <f t="shared" si="55"/>
        <v/>
      </c>
      <c r="W340" s="48" t="str">
        <f t="shared" si="56"/>
        <v/>
      </c>
      <c r="X340" s="48" t="str">
        <f t="shared" si="57"/>
        <v/>
      </c>
      <c r="Y340" s="49" t="str">
        <f t="shared" si="59"/>
        <v/>
      </c>
      <c r="Z340" s="49" t="str">
        <f>IF(M340="no_cargado",VLOOKUP(B340,NAfiliado_NFarmacia!A:H,8,0),"")</f>
        <v/>
      </c>
      <c r="AA340" s="50"/>
    </row>
    <row r="341" spans="1:27" x14ac:dyDescent="0.55000000000000004">
      <c r="A341" s="34"/>
      <c r="G341" s="47" t="str">
        <f>+IF($B341="","",+IFERROR(+VLOOKUP(B341,padron!$A$2:$E$2,2,0),+IFERROR(VLOOKUP(B341,NAfiliado_NFarmacia!$A:$J,10,0),"Ingresar Nuevo Afiliado")))</f>
        <v/>
      </c>
      <c r="H341" s="48" t="str">
        <f>+IF(B341="","",+IFERROR(+VLOOKUP($C341,materiales!$B$2:$D$101,2,0),"9999"))</f>
        <v/>
      </c>
      <c r="I341" s="49" t="str">
        <f>+IF($B341="","",+IF(OR($F341="Si",$F341=""),IF(ISERROR(VLOOKUP($B341,padron!#REF!,9,0)),+IF(ISERROR(VLOOKUP($B341,NAfiliado_NFarmacia!$A$2:$J$497,5,0)),"Ingresa Farmacia",VLOOKUP($B341,NAfiliado_NFarmacia!$A$2:$J$497,5,0)),VLOOKUP($B341,padron!#REF!,9,0)),+IF(ISERROR(VLOOKUP($B341,NAfiliado_NFarmacia!$A$2:$J$497,5,0)),"Ingresa Farmacia",VLOOKUP($B341,NAfiliado_NFarmacia!$A$2:$J$497,5,0))))</f>
        <v/>
      </c>
      <c r="J341" s="49" t="str">
        <f>+IF($B341="","",+IF(OR($F341="Si",$F341=""),IF(ISERROR(VLOOKUP($B341,padron!#REF!,10,0)),+IF(ISERROR(VLOOKUP($B341,NAfiliado_NFarmacia!$A$2:$J$497,5,0)),"Ingresa Direccion de Farmacia",VLOOKUP($B341,NAfiliado_NFarmacia!$A$2:$J$497,6,0)),VLOOKUP($B341,padron!#REF!,10,0)),+IF(ISERROR(VLOOKUP($B341,NAfiliado_NFarmacia!$A$2:$J$497,6,0)),"Ingresa Direccion de Farmacia",VLOOKUP($B341,NAfiliado_NFarmacia!$A$2:$J$497,6,0))))</f>
        <v/>
      </c>
      <c r="K341" s="49" t="str">
        <f>+IF($B341="","",+IF(OR($F341="Si",$F341=""),IF(ISERROR(VLOOKUP($B341,padron!#REF!,10,0)),+IF(ISERROR(VLOOKUP($B341,NAfiliado_NFarmacia!$A$2:$J$497,5,0)),"Ingresa Localidad de Farmacia",VLOOKUP($B341,NAfiliado_NFarmacia!$A$2:$J$497,7,0)),VLOOKUP($B341,padron!#REF!,11,0)),+IF(ISERROR(VLOOKUP($B341,NAfiliado_NFarmacia!$A$2:$J$497,7,0)),"Ingresa Localidad de Farmacia",VLOOKUP($B341,NAfiliado_NFarmacia!$A$2:$J$497,7,0))))</f>
        <v/>
      </c>
      <c r="L341" s="48" t="str">
        <f>+IF(B341="","",IF(F341="No","84005541",+IFERROR(+VLOOKUP(inicio!B341,padron!$A$2:$H$2,8,0),"84005541")))</f>
        <v/>
      </c>
      <c r="M341" s="48" t="str">
        <f>+IF(B341="","",+IFERROR(+VLOOKUP(B341,padron!A:C,3,0),"no_cargado"))</f>
        <v/>
      </c>
      <c r="N341" s="48" t="str">
        <f>+IF(C341="","",+IFERROR(+VLOOKUP($C341,materiales!$A$2:$D$5000,4,0),"9999"))</f>
        <v/>
      </c>
      <c r="O341" s="48" t="str">
        <f t="shared" si="50"/>
        <v/>
      </c>
      <c r="P341" s="48" t="str">
        <f t="shared" si="51"/>
        <v/>
      </c>
      <c r="Q341" s="48" t="str">
        <f t="shared" si="52"/>
        <v/>
      </c>
      <c r="R341" s="48" t="str">
        <f t="shared" si="53"/>
        <v/>
      </c>
      <c r="S341" s="48" t="str">
        <f t="shared" si="58"/>
        <v/>
      </c>
      <c r="T341" s="48" t="str">
        <f t="shared" ca="1" si="54"/>
        <v/>
      </c>
      <c r="U341" s="48" t="str">
        <f>+IF(M341="","",IFERROR(+VLOOKUP(C341,materiales!$B$2:$E$1000,4,0),"DSZA"))</f>
        <v/>
      </c>
      <c r="V341" s="48" t="str">
        <f t="shared" si="55"/>
        <v/>
      </c>
      <c r="W341" s="48" t="str">
        <f t="shared" si="56"/>
        <v/>
      </c>
      <c r="X341" s="48" t="str">
        <f t="shared" si="57"/>
        <v/>
      </c>
      <c r="Y341" s="49" t="str">
        <f t="shared" si="59"/>
        <v/>
      </c>
      <c r="Z341" s="49" t="str">
        <f>IF(M341="no_cargado",VLOOKUP(B341,NAfiliado_NFarmacia!A:H,8,0),"")</f>
        <v/>
      </c>
      <c r="AA341" s="50"/>
    </row>
    <row r="342" spans="1:27" x14ac:dyDescent="0.55000000000000004">
      <c r="A342" s="34"/>
      <c r="G342" s="47" t="str">
        <f>+IF($B342="","",+IFERROR(+VLOOKUP(B342,padron!$A$2:$E$2,2,0),+IFERROR(VLOOKUP(B342,NAfiliado_NFarmacia!$A:$J,10,0),"Ingresar Nuevo Afiliado")))</f>
        <v/>
      </c>
      <c r="H342" s="48" t="str">
        <f>+IF(B342="","",+IFERROR(+VLOOKUP($C342,materiales!$B$2:$D$101,2,0),"9999"))</f>
        <v/>
      </c>
      <c r="I342" s="49" t="str">
        <f>+IF($B342="","",+IF(OR($F342="Si",$F342=""),IF(ISERROR(VLOOKUP($B342,padron!#REF!,9,0)),+IF(ISERROR(VLOOKUP($B342,NAfiliado_NFarmacia!$A$2:$J$497,5,0)),"Ingresa Farmacia",VLOOKUP($B342,NAfiliado_NFarmacia!$A$2:$J$497,5,0)),VLOOKUP($B342,padron!#REF!,9,0)),+IF(ISERROR(VLOOKUP($B342,NAfiliado_NFarmacia!$A$2:$J$497,5,0)),"Ingresa Farmacia",VLOOKUP($B342,NAfiliado_NFarmacia!$A$2:$J$497,5,0))))</f>
        <v/>
      </c>
      <c r="J342" s="49" t="str">
        <f>+IF($B342="","",+IF(OR($F342="Si",$F342=""),IF(ISERROR(VLOOKUP($B342,padron!#REF!,10,0)),+IF(ISERROR(VLOOKUP($B342,NAfiliado_NFarmacia!$A$2:$J$497,5,0)),"Ingresa Direccion de Farmacia",VLOOKUP($B342,NAfiliado_NFarmacia!$A$2:$J$497,6,0)),VLOOKUP($B342,padron!#REF!,10,0)),+IF(ISERROR(VLOOKUP($B342,NAfiliado_NFarmacia!$A$2:$J$497,6,0)),"Ingresa Direccion de Farmacia",VLOOKUP($B342,NAfiliado_NFarmacia!$A$2:$J$497,6,0))))</f>
        <v/>
      </c>
      <c r="K342" s="49" t="str">
        <f>+IF($B342="","",+IF(OR($F342="Si",$F342=""),IF(ISERROR(VLOOKUP($B342,padron!#REF!,10,0)),+IF(ISERROR(VLOOKUP($B342,NAfiliado_NFarmacia!$A$2:$J$497,5,0)),"Ingresa Localidad de Farmacia",VLOOKUP($B342,NAfiliado_NFarmacia!$A$2:$J$497,7,0)),VLOOKUP($B342,padron!#REF!,11,0)),+IF(ISERROR(VLOOKUP($B342,NAfiliado_NFarmacia!$A$2:$J$497,7,0)),"Ingresa Localidad de Farmacia",VLOOKUP($B342,NAfiliado_NFarmacia!$A$2:$J$497,7,0))))</f>
        <v/>
      </c>
      <c r="L342" s="48" t="str">
        <f>+IF(B342="","",IF(F342="No","84005541",+IFERROR(+VLOOKUP(inicio!B342,padron!$A$2:$H$2,8,0),"84005541")))</f>
        <v/>
      </c>
      <c r="M342" s="48" t="str">
        <f>+IF(B342="","",+IFERROR(+VLOOKUP(B342,padron!A:C,3,0),"no_cargado"))</f>
        <v/>
      </c>
      <c r="N342" s="48" t="str">
        <f>+IF(C342="","",+IFERROR(+VLOOKUP($C342,materiales!$A$2:$D$5000,4,0),"9999"))</f>
        <v/>
      </c>
      <c r="O342" s="48" t="str">
        <f t="shared" si="50"/>
        <v/>
      </c>
      <c r="P342" s="48" t="str">
        <f t="shared" si="51"/>
        <v/>
      </c>
      <c r="Q342" s="48" t="str">
        <f t="shared" si="52"/>
        <v/>
      </c>
      <c r="R342" s="48" t="str">
        <f t="shared" si="53"/>
        <v/>
      </c>
      <c r="S342" s="48" t="str">
        <f t="shared" si="58"/>
        <v/>
      </c>
      <c r="T342" s="48" t="str">
        <f t="shared" ca="1" si="54"/>
        <v/>
      </c>
      <c r="U342" s="48" t="str">
        <f>+IF(M342="","",IFERROR(+VLOOKUP(C342,materiales!$B$2:$E$1000,4,0),"DSZA"))</f>
        <v/>
      </c>
      <c r="V342" s="48" t="str">
        <f t="shared" si="55"/>
        <v/>
      </c>
      <c r="W342" s="48" t="str">
        <f t="shared" si="56"/>
        <v/>
      </c>
      <c r="X342" s="48" t="str">
        <f t="shared" si="57"/>
        <v/>
      </c>
      <c r="Y342" s="49" t="str">
        <f t="shared" si="59"/>
        <v/>
      </c>
      <c r="Z342" s="49" t="str">
        <f>IF(M342="no_cargado",VLOOKUP(B342,NAfiliado_NFarmacia!A:H,8,0),"")</f>
        <v/>
      </c>
      <c r="AA342" s="50"/>
    </row>
    <row r="343" spans="1:27" x14ac:dyDescent="0.55000000000000004">
      <c r="A343" s="34"/>
      <c r="G343" s="47" t="str">
        <f>+IF($B343="","",+IFERROR(+VLOOKUP(B343,padron!$A$2:$E$2,2,0),+IFERROR(VLOOKUP(B343,NAfiliado_NFarmacia!$A:$J,10,0),"Ingresar Nuevo Afiliado")))</f>
        <v/>
      </c>
      <c r="H343" s="48" t="str">
        <f>+IF(B343="","",+IFERROR(+VLOOKUP($C343,materiales!$B$2:$D$101,2,0),"9999"))</f>
        <v/>
      </c>
      <c r="I343" s="49" t="str">
        <f>+IF($B343="","",+IF(OR($F343="Si",$F343=""),IF(ISERROR(VLOOKUP($B343,padron!#REF!,9,0)),+IF(ISERROR(VLOOKUP($B343,NAfiliado_NFarmacia!$A$2:$J$497,5,0)),"Ingresa Farmacia",VLOOKUP($B343,NAfiliado_NFarmacia!$A$2:$J$497,5,0)),VLOOKUP($B343,padron!#REF!,9,0)),+IF(ISERROR(VLOOKUP($B343,NAfiliado_NFarmacia!$A$2:$J$497,5,0)),"Ingresa Farmacia",VLOOKUP($B343,NAfiliado_NFarmacia!$A$2:$J$497,5,0))))</f>
        <v/>
      </c>
      <c r="J343" s="49" t="str">
        <f>+IF($B343="","",+IF(OR($F343="Si",$F343=""),IF(ISERROR(VLOOKUP($B343,padron!#REF!,10,0)),+IF(ISERROR(VLOOKUP($B343,NAfiliado_NFarmacia!$A$2:$J$497,5,0)),"Ingresa Direccion de Farmacia",VLOOKUP($B343,NAfiliado_NFarmacia!$A$2:$J$497,6,0)),VLOOKUP($B343,padron!#REF!,10,0)),+IF(ISERROR(VLOOKUP($B343,NAfiliado_NFarmacia!$A$2:$J$497,6,0)),"Ingresa Direccion de Farmacia",VLOOKUP($B343,NAfiliado_NFarmacia!$A$2:$J$497,6,0))))</f>
        <v/>
      </c>
      <c r="K343" s="49" t="str">
        <f>+IF($B343="","",+IF(OR($F343="Si",$F343=""),IF(ISERROR(VLOOKUP($B343,padron!#REF!,10,0)),+IF(ISERROR(VLOOKUP($B343,NAfiliado_NFarmacia!$A$2:$J$497,5,0)),"Ingresa Localidad de Farmacia",VLOOKUP($B343,NAfiliado_NFarmacia!$A$2:$J$497,7,0)),VLOOKUP($B343,padron!#REF!,11,0)),+IF(ISERROR(VLOOKUP($B343,NAfiliado_NFarmacia!$A$2:$J$497,7,0)),"Ingresa Localidad de Farmacia",VLOOKUP($B343,NAfiliado_NFarmacia!$A$2:$J$497,7,0))))</f>
        <v/>
      </c>
      <c r="L343" s="48" t="str">
        <f>+IF(B343="","",IF(F343="No","84005541",+IFERROR(+VLOOKUP(inicio!B343,padron!$A$2:$H$2,8,0),"84005541")))</f>
        <v/>
      </c>
      <c r="M343" s="48" t="str">
        <f>+IF(B343="","",+IFERROR(+VLOOKUP(B343,padron!A:C,3,0),"no_cargado"))</f>
        <v/>
      </c>
      <c r="N343" s="48" t="str">
        <f>+IF(C343="","",+IFERROR(+VLOOKUP($C343,materiales!$A$2:$D$5000,4,0),"9999"))</f>
        <v/>
      </c>
      <c r="O343" s="48" t="str">
        <f t="shared" si="50"/>
        <v/>
      </c>
      <c r="P343" s="48" t="str">
        <f t="shared" si="51"/>
        <v/>
      </c>
      <c r="Q343" s="48" t="str">
        <f t="shared" si="52"/>
        <v/>
      </c>
      <c r="R343" s="48" t="str">
        <f t="shared" si="53"/>
        <v/>
      </c>
      <c r="S343" s="48" t="str">
        <f t="shared" si="58"/>
        <v/>
      </c>
      <c r="T343" s="48" t="str">
        <f t="shared" ca="1" si="54"/>
        <v/>
      </c>
      <c r="U343" s="48" t="str">
        <f>+IF(M343="","",IFERROR(+VLOOKUP(C343,materiales!$B$2:$E$1000,4,0),"DSZA"))</f>
        <v/>
      </c>
      <c r="V343" s="48" t="str">
        <f t="shared" si="55"/>
        <v/>
      </c>
      <c r="W343" s="48" t="str">
        <f t="shared" si="56"/>
        <v/>
      </c>
      <c r="X343" s="48" t="str">
        <f t="shared" si="57"/>
        <v/>
      </c>
      <c r="Y343" s="49" t="str">
        <f t="shared" si="59"/>
        <v/>
      </c>
      <c r="Z343" s="49" t="str">
        <f>IF(M343="no_cargado",VLOOKUP(B343,NAfiliado_NFarmacia!A:H,8,0),"")</f>
        <v/>
      </c>
      <c r="AA343" s="50"/>
    </row>
    <row r="344" spans="1:27" x14ac:dyDescent="0.55000000000000004">
      <c r="A344" s="34"/>
      <c r="G344" s="47" t="str">
        <f>+IF($B344="","",+IFERROR(+VLOOKUP(B344,padron!$A$2:$E$2,2,0),+IFERROR(VLOOKUP(B344,NAfiliado_NFarmacia!$A:$J,10,0),"Ingresar Nuevo Afiliado")))</f>
        <v/>
      </c>
      <c r="H344" s="48" t="str">
        <f>+IF(B344="","",+IFERROR(+VLOOKUP($C344,materiales!$B$2:$D$101,2,0),"9999"))</f>
        <v/>
      </c>
      <c r="I344" s="49" t="str">
        <f>+IF($B344="","",+IF(OR($F344="Si",$F344=""),IF(ISERROR(VLOOKUP($B344,padron!#REF!,9,0)),+IF(ISERROR(VLOOKUP($B344,NAfiliado_NFarmacia!$A$2:$J$497,5,0)),"Ingresa Farmacia",VLOOKUP($B344,NAfiliado_NFarmacia!$A$2:$J$497,5,0)),VLOOKUP($B344,padron!#REF!,9,0)),+IF(ISERROR(VLOOKUP($B344,NAfiliado_NFarmacia!$A$2:$J$497,5,0)),"Ingresa Farmacia",VLOOKUP($B344,NAfiliado_NFarmacia!$A$2:$J$497,5,0))))</f>
        <v/>
      </c>
      <c r="J344" s="49" t="str">
        <f>+IF($B344="","",+IF(OR($F344="Si",$F344=""),IF(ISERROR(VLOOKUP($B344,padron!#REF!,10,0)),+IF(ISERROR(VLOOKUP($B344,NAfiliado_NFarmacia!$A$2:$J$497,5,0)),"Ingresa Direccion de Farmacia",VLOOKUP($B344,NAfiliado_NFarmacia!$A$2:$J$497,6,0)),VLOOKUP($B344,padron!#REF!,10,0)),+IF(ISERROR(VLOOKUP($B344,NAfiliado_NFarmacia!$A$2:$J$497,6,0)),"Ingresa Direccion de Farmacia",VLOOKUP($B344,NAfiliado_NFarmacia!$A$2:$J$497,6,0))))</f>
        <v/>
      </c>
      <c r="K344" s="49" t="str">
        <f>+IF($B344="","",+IF(OR($F344="Si",$F344=""),IF(ISERROR(VLOOKUP($B344,padron!#REF!,10,0)),+IF(ISERROR(VLOOKUP($B344,NAfiliado_NFarmacia!$A$2:$J$497,5,0)),"Ingresa Localidad de Farmacia",VLOOKUP($B344,NAfiliado_NFarmacia!$A$2:$J$497,7,0)),VLOOKUP($B344,padron!#REF!,11,0)),+IF(ISERROR(VLOOKUP($B344,NAfiliado_NFarmacia!$A$2:$J$497,7,0)),"Ingresa Localidad de Farmacia",VLOOKUP($B344,NAfiliado_NFarmacia!$A$2:$J$497,7,0))))</f>
        <v/>
      </c>
      <c r="L344" s="48" t="str">
        <f>+IF(B344="","",IF(F344="No","84005541",+IFERROR(+VLOOKUP(inicio!B344,padron!$A$2:$H$2,8,0),"84005541")))</f>
        <v/>
      </c>
      <c r="M344" s="48" t="str">
        <f>+IF(B344="","",+IFERROR(+VLOOKUP(B344,padron!A:C,3,0),"no_cargado"))</f>
        <v/>
      </c>
      <c r="N344" s="48" t="str">
        <f>+IF(C344="","",+IFERROR(+VLOOKUP($C344,materiales!$A$2:$D$5000,4,0),"9999"))</f>
        <v/>
      </c>
      <c r="O344" s="48" t="str">
        <f t="shared" si="50"/>
        <v/>
      </c>
      <c r="P344" s="48" t="str">
        <f t="shared" si="51"/>
        <v/>
      </c>
      <c r="Q344" s="48" t="str">
        <f t="shared" si="52"/>
        <v/>
      </c>
      <c r="R344" s="48" t="str">
        <f t="shared" si="53"/>
        <v/>
      </c>
      <c r="S344" s="48" t="str">
        <f t="shared" si="58"/>
        <v/>
      </c>
      <c r="T344" s="48" t="str">
        <f t="shared" ca="1" si="54"/>
        <v/>
      </c>
      <c r="U344" s="48" t="str">
        <f>+IF(M344="","",IFERROR(+VLOOKUP(C344,materiales!$B$2:$E$1000,4,0),"DSZA"))</f>
        <v/>
      </c>
      <c r="V344" s="48" t="str">
        <f t="shared" si="55"/>
        <v/>
      </c>
      <c r="W344" s="48" t="str">
        <f t="shared" si="56"/>
        <v/>
      </c>
      <c r="X344" s="48" t="str">
        <f t="shared" si="57"/>
        <v/>
      </c>
      <c r="Y344" s="49" t="str">
        <f t="shared" si="59"/>
        <v/>
      </c>
      <c r="Z344" s="49" t="str">
        <f>IF(M344="no_cargado",VLOOKUP(B344,NAfiliado_NFarmacia!A:H,8,0),"")</f>
        <v/>
      </c>
      <c r="AA344" s="50"/>
    </row>
    <row r="345" spans="1:27" x14ac:dyDescent="0.55000000000000004">
      <c r="A345" s="34"/>
      <c r="G345" s="47" t="str">
        <f>+IF($B345="","",+IFERROR(+VLOOKUP(B345,padron!$A$2:$E$2,2,0),+IFERROR(VLOOKUP(B345,NAfiliado_NFarmacia!$A:$J,10,0),"Ingresar Nuevo Afiliado")))</f>
        <v/>
      </c>
      <c r="H345" s="48" t="str">
        <f>+IF(B345="","",+IFERROR(+VLOOKUP($C345,materiales!$B$2:$D$101,2,0),"9999"))</f>
        <v/>
      </c>
      <c r="I345" s="49" t="str">
        <f>+IF($B345="","",+IF(OR($F345="Si",$F345=""),IF(ISERROR(VLOOKUP($B345,padron!#REF!,9,0)),+IF(ISERROR(VLOOKUP($B345,NAfiliado_NFarmacia!$A$2:$J$497,5,0)),"Ingresa Farmacia",VLOOKUP($B345,NAfiliado_NFarmacia!$A$2:$J$497,5,0)),VLOOKUP($B345,padron!#REF!,9,0)),+IF(ISERROR(VLOOKUP($B345,NAfiliado_NFarmacia!$A$2:$J$497,5,0)),"Ingresa Farmacia",VLOOKUP($B345,NAfiliado_NFarmacia!$A$2:$J$497,5,0))))</f>
        <v/>
      </c>
      <c r="J345" s="49" t="str">
        <f>+IF($B345="","",+IF(OR($F345="Si",$F345=""),IF(ISERROR(VLOOKUP($B345,padron!#REF!,10,0)),+IF(ISERROR(VLOOKUP($B345,NAfiliado_NFarmacia!$A$2:$J$497,5,0)),"Ingresa Direccion de Farmacia",VLOOKUP($B345,NAfiliado_NFarmacia!$A$2:$J$497,6,0)),VLOOKUP($B345,padron!#REF!,10,0)),+IF(ISERROR(VLOOKUP($B345,NAfiliado_NFarmacia!$A$2:$J$497,6,0)),"Ingresa Direccion de Farmacia",VLOOKUP($B345,NAfiliado_NFarmacia!$A$2:$J$497,6,0))))</f>
        <v/>
      </c>
      <c r="K345" s="49" t="str">
        <f>+IF($B345="","",+IF(OR($F345="Si",$F345=""),IF(ISERROR(VLOOKUP($B345,padron!#REF!,10,0)),+IF(ISERROR(VLOOKUP($B345,NAfiliado_NFarmacia!$A$2:$J$497,5,0)),"Ingresa Localidad de Farmacia",VLOOKUP($B345,NAfiliado_NFarmacia!$A$2:$J$497,7,0)),VLOOKUP($B345,padron!#REF!,11,0)),+IF(ISERROR(VLOOKUP($B345,NAfiliado_NFarmacia!$A$2:$J$497,7,0)),"Ingresa Localidad de Farmacia",VLOOKUP($B345,NAfiliado_NFarmacia!$A$2:$J$497,7,0))))</f>
        <v/>
      </c>
      <c r="L345" s="48" t="str">
        <f>+IF(B345="","",IF(F345="No","84005541",+IFERROR(+VLOOKUP(inicio!B345,padron!$A$2:$H$2,8,0),"84005541")))</f>
        <v/>
      </c>
      <c r="M345" s="48" t="str">
        <f>+IF(B345="","",+IFERROR(+VLOOKUP(B345,padron!A:C,3,0),"no_cargado"))</f>
        <v/>
      </c>
      <c r="N345" s="48" t="str">
        <f>+IF(C345="","",+IFERROR(+VLOOKUP($C345,materiales!$A$2:$D$5000,4,0),"9999"))</f>
        <v/>
      </c>
      <c r="O345" s="48" t="str">
        <f t="shared" si="50"/>
        <v/>
      </c>
      <c r="P345" s="48" t="str">
        <f t="shared" si="51"/>
        <v/>
      </c>
      <c r="Q345" s="48" t="str">
        <f t="shared" si="52"/>
        <v/>
      </c>
      <c r="R345" s="48" t="str">
        <f t="shared" si="53"/>
        <v/>
      </c>
      <c r="S345" s="48" t="str">
        <f t="shared" si="58"/>
        <v/>
      </c>
      <c r="T345" s="48" t="str">
        <f t="shared" ca="1" si="54"/>
        <v/>
      </c>
      <c r="U345" s="48" t="str">
        <f>+IF(M345="","",IFERROR(+VLOOKUP(C345,materiales!$B$2:$E$1000,4,0),"DSZA"))</f>
        <v/>
      </c>
      <c r="V345" s="48" t="str">
        <f t="shared" si="55"/>
        <v/>
      </c>
      <c r="W345" s="48" t="str">
        <f t="shared" si="56"/>
        <v/>
      </c>
      <c r="X345" s="48" t="str">
        <f t="shared" si="57"/>
        <v/>
      </c>
      <c r="Y345" s="49" t="str">
        <f t="shared" si="59"/>
        <v/>
      </c>
      <c r="Z345" s="49" t="str">
        <f>IF(M345="no_cargado",VLOOKUP(B345,NAfiliado_NFarmacia!A:H,8,0),"")</f>
        <v/>
      </c>
      <c r="AA345" s="50"/>
    </row>
    <row r="346" spans="1:27" x14ac:dyDescent="0.55000000000000004">
      <c r="A346" s="34"/>
      <c r="G346" s="47" t="str">
        <f>+IF($B346="","",+IFERROR(+VLOOKUP(B346,padron!$A$2:$E$2,2,0),+IFERROR(VLOOKUP(B346,NAfiliado_NFarmacia!$A:$J,10,0),"Ingresar Nuevo Afiliado")))</f>
        <v/>
      </c>
      <c r="H346" s="48" t="str">
        <f>+IF(B346="","",+IFERROR(+VLOOKUP($C346,materiales!$B$2:$D$101,2,0),"9999"))</f>
        <v/>
      </c>
      <c r="I346" s="49" t="str">
        <f>+IF($B346="","",+IF(OR($F346="Si",$F346=""),IF(ISERROR(VLOOKUP($B346,padron!#REF!,9,0)),+IF(ISERROR(VLOOKUP($B346,NAfiliado_NFarmacia!$A$2:$J$497,5,0)),"Ingresa Farmacia",VLOOKUP($B346,NAfiliado_NFarmacia!$A$2:$J$497,5,0)),VLOOKUP($B346,padron!#REF!,9,0)),+IF(ISERROR(VLOOKUP($B346,NAfiliado_NFarmacia!$A$2:$J$497,5,0)),"Ingresa Farmacia",VLOOKUP($B346,NAfiliado_NFarmacia!$A$2:$J$497,5,0))))</f>
        <v/>
      </c>
      <c r="J346" s="49" t="str">
        <f>+IF($B346="","",+IF(OR($F346="Si",$F346=""),IF(ISERROR(VLOOKUP($B346,padron!#REF!,10,0)),+IF(ISERROR(VLOOKUP($B346,NAfiliado_NFarmacia!$A$2:$J$497,5,0)),"Ingresa Direccion de Farmacia",VLOOKUP($B346,NAfiliado_NFarmacia!$A$2:$J$497,6,0)),VLOOKUP($B346,padron!#REF!,10,0)),+IF(ISERROR(VLOOKUP($B346,NAfiliado_NFarmacia!$A$2:$J$497,6,0)),"Ingresa Direccion de Farmacia",VLOOKUP($B346,NAfiliado_NFarmacia!$A$2:$J$497,6,0))))</f>
        <v/>
      </c>
      <c r="K346" s="49" t="str">
        <f>+IF($B346="","",+IF(OR($F346="Si",$F346=""),IF(ISERROR(VLOOKUP($B346,padron!#REF!,10,0)),+IF(ISERROR(VLOOKUP($B346,NAfiliado_NFarmacia!$A$2:$J$497,5,0)),"Ingresa Localidad de Farmacia",VLOOKUP($B346,NAfiliado_NFarmacia!$A$2:$J$497,7,0)),VLOOKUP($B346,padron!#REF!,11,0)),+IF(ISERROR(VLOOKUP($B346,NAfiliado_NFarmacia!$A$2:$J$497,7,0)),"Ingresa Localidad de Farmacia",VLOOKUP($B346,NAfiliado_NFarmacia!$A$2:$J$497,7,0))))</f>
        <v/>
      </c>
      <c r="L346" s="48" t="str">
        <f>+IF(B346="","",IF(F346="No","84005541",+IFERROR(+VLOOKUP(inicio!B346,padron!$A$2:$H$2,8,0),"84005541")))</f>
        <v/>
      </c>
      <c r="M346" s="48" t="str">
        <f>+IF(B346="","",+IFERROR(+VLOOKUP(B346,padron!A:C,3,0),"no_cargado"))</f>
        <v/>
      </c>
      <c r="N346" s="48" t="str">
        <f>+IF(C346="","",+IFERROR(+VLOOKUP($C346,materiales!$A$2:$D$5000,4,0),"9999"))</f>
        <v/>
      </c>
      <c r="O346" s="48" t="str">
        <f t="shared" si="50"/>
        <v/>
      </c>
      <c r="P346" s="48" t="str">
        <f t="shared" si="51"/>
        <v/>
      </c>
      <c r="Q346" s="48" t="str">
        <f t="shared" si="52"/>
        <v/>
      </c>
      <c r="R346" s="48" t="str">
        <f t="shared" si="53"/>
        <v/>
      </c>
      <c r="S346" s="48" t="str">
        <f t="shared" si="58"/>
        <v/>
      </c>
      <c r="T346" s="48" t="str">
        <f t="shared" ca="1" si="54"/>
        <v/>
      </c>
      <c r="U346" s="48" t="str">
        <f>+IF(M346="","",IFERROR(+VLOOKUP(C346,materiales!$B$2:$E$1000,4,0),"DSZA"))</f>
        <v/>
      </c>
      <c r="V346" s="48" t="str">
        <f t="shared" si="55"/>
        <v/>
      </c>
      <c r="W346" s="48" t="str">
        <f t="shared" si="56"/>
        <v/>
      </c>
      <c r="X346" s="48" t="str">
        <f t="shared" si="57"/>
        <v/>
      </c>
      <c r="Y346" s="49" t="str">
        <f t="shared" si="59"/>
        <v/>
      </c>
      <c r="Z346" s="49" t="str">
        <f>IF(M346="no_cargado",VLOOKUP(B346,NAfiliado_NFarmacia!A:H,8,0),"")</f>
        <v/>
      </c>
      <c r="AA346" s="50"/>
    </row>
    <row r="347" spans="1:27" x14ac:dyDescent="0.55000000000000004">
      <c r="A347" s="34"/>
      <c r="G347" s="47" t="str">
        <f>+IF($B347="","",+IFERROR(+VLOOKUP(B347,padron!$A$2:$E$2,2,0),+IFERROR(VLOOKUP(B347,NAfiliado_NFarmacia!$A:$J,10,0),"Ingresar Nuevo Afiliado")))</f>
        <v/>
      </c>
      <c r="H347" s="48" t="str">
        <f>+IF(B347="","",+IFERROR(+VLOOKUP($C347,materiales!$B$2:$D$101,2,0),"9999"))</f>
        <v/>
      </c>
      <c r="I347" s="49" t="str">
        <f>+IF($B347="","",+IF(OR($F347="Si",$F347=""),IF(ISERROR(VLOOKUP($B347,padron!#REF!,9,0)),+IF(ISERROR(VLOOKUP($B347,NAfiliado_NFarmacia!$A$2:$J$497,5,0)),"Ingresa Farmacia",VLOOKUP($B347,NAfiliado_NFarmacia!$A$2:$J$497,5,0)),VLOOKUP($B347,padron!#REF!,9,0)),+IF(ISERROR(VLOOKUP($B347,NAfiliado_NFarmacia!$A$2:$J$497,5,0)),"Ingresa Farmacia",VLOOKUP($B347,NAfiliado_NFarmacia!$A$2:$J$497,5,0))))</f>
        <v/>
      </c>
      <c r="J347" s="49" t="str">
        <f>+IF($B347="","",+IF(OR($F347="Si",$F347=""),IF(ISERROR(VLOOKUP($B347,padron!#REF!,10,0)),+IF(ISERROR(VLOOKUP($B347,NAfiliado_NFarmacia!$A$2:$J$497,5,0)),"Ingresa Direccion de Farmacia",VLOOKUP($B347,NAfiliado_NFarmacia!$A$2:$J$497,6,0)),VLOOKUP($B347,padron!#REF!,10,0)),+IF(ISERROR(VLOOKUP($B347,NAfiliado_NFarmacia!$A$2:$J$497,6,0)),"Ingresa Direccion de Farmacia",VLOOKUP($B347,NAfiliado_NFarmacia!$A$2:$J$497,6,0))))</f>
        <v/>
      </c>
      <c r="K347" s="49" t="str">
        <f>+IF($B347="","",+IF(OR($F347="Si",$F347=""),IF(ISERROR(VLOOKUP($B347,padron!#REF!,10,0)),+IF(ISERROR(VLOOKUP($B347,NAfiliado_NFarmacia!$A$2:$J$497,5,0)),"Ingresa Localidad de Farmacia",VLOOKUP($B347,NAfiliado_NFarmacia!$A$2:$J$497,7,0)),VLOOKUP($B347,padron!#REF!,11,0)),+IF(ISERROR(VLOOKUP($B347,NAfiliado_NFarmacia!$A$2:$J$497,7,0)),"Ingresa Localidad de Farmacia",VLOOKUP($B347,NAfiliado_NFarmacia!$A$2:$J$497,7,0))))</f>
        <v/>
      </c>
      <c r="L347" s="48" t="str">
        <f>+IF(B347="","",IF(F347="No","84005541",+IFERROR(+VLOOKUP(inicio!B347,padron!$A$2:$H$2,8,0),"84005541")))</f>
        <v/>
      </c>
      <c r="M347" s="48" t="str">
        <f>+IF(B347="","",+IFERROR(+VLOOKUP(B347,padron!A:C,3,0),"no_cargado"))</f>
        <v/>
      </c>
      <c r="N347" s="48" t="str">
        <f>+IF(C347="","",+IFERROR(+VLOOKUP($C347,materiales!$A$2:$D$5000,4,0),"9999"))</f>
        <v/>
      </c>
      <c r="O347" s="48" t="str">
        <f t="shared" si="50"/>
        <v/>
      </c>
      <c r="P347" s="48" t="str">
        <f t="shared" si="51"/>
        <v/>
      </c>
      <c r="Q347" s="48" t="str">
        <f t="shared" si="52"/>
        <v/>
      </c>
      <c r="R347" s="48" t="str">
        <f t="shared" si="53"/>
        <v/>
      </c>
      <c r="S347" s="48" t="str">
        <f t="shared" si="58"/>
        <v/>
      </c>
      <c r="T347" s="48" t="str">
        <f t="shared" ca="1" si="54"/>
        <v/>
      </c>
      <c r="U347" s="48" t="str">
        <f>+IF(M347="","",IFERROR(+VLOOKUP(C347,materiales!$B$2:$E$1000,4,0),"DSZA"))</f>
        <v/>
      </c>
      <c r="V347" s="48" t="str">
        <f t="shared" si="55"/>
        <v/>
      </c>
      <c r="W347" s="48" t="str">
        <f t="shared" si="56"/>
        <v/>
      </c>
      <c r="X347" s="48" t="str">
        <f t="shared" si="57"/>
        <v/>
      </c>
      <c r="Y347" s="49" t="str">
        <f t="shared" si="59"/>
        <v/>
      </c>
      <c r="Z347" s="49" t="str">
        <f>IF(M347="no_cargado",VLOOKUP(B347,NAfiliado_NFarmacia!A:H,8,0),"")</f>
        <v/>
      </c>
      <c r="AA347" s="50"/>
    </row>
    <row r="348" spans="1:27" x14ac:dyDescent="0.55000000000000004">
      <c r="A348" s="34"/>
      <c r="G348" s="47" t="str">
        <f>+IF($B348="","",+IFERROR(+VLOOKUP(B348,padron!$A$2:$E$2,2,0),+IFERROR(VLOOKUP(B348,NAfiliado_NFarmacia!$A:$J,10,0),"Ingresar Nuevo Afiliado")))</f>
        <v/>
      </c>
      <c r="H348" s="48" t="str">
        <f>+IF(B348="","",+IFERROR(+VLOOKUP($C348,materiales!$B$2:$D$101,2,0),"9999"))</f>
        <v/>
      </c>
      <c r="I348" s="49" t="str">
        <f>+IF($B348="","",+IF(OR($F348="Si",$F348=""),IF(ISERROR(VLOOKUP($B348,padron!#REF!,9,0)),+IF(ISERROR(VLOOKUP($B348,NAfiliado_NFarmacia!$A$2:$J$497,5,0)),"Ingresa Farmacia",VLOOKUP($B348,NAfiliado_NFarmacia!$A$2:$J$497,5,0)),VLOOKUP($B348,padron!#REF!,9,0)),+IF(ISERROR(VLOOKUP($B348,NAfiliado_NFarmacia!$A$2:$J$497,5,0)),"Ingresa Farmacia",VLOOKUP($B348,NAfiliado_NFarmacia!$A$2:$J$497,5,0))))</f>
        <v/>
      </c>
      <c r="J348" s="49" t="str">
        <f>+IF($B348="","",+IF(OR($F348="Si",$F348=""),IF(ISERROR(VLOOKUP($B348,padron!#REF!,10,0)),+IF(ISERROR(VLOOKUP($B348,NAfiliado_NFarmacia!$A$2:$J$497,5,0)),"Ingresa Direccion de Farmacia",VLOOKUP($B348,NAfiliado_NFarmacia!$A$2:$J$497,6,0)),VLOOKUP($B348,padron!#REF!,10,0)),+IF(ISERROR(VLOOKUP($B348,NAfiliado_NFarmacia!$A$2:$J$497,6,0)),"Ingresa Direccion de Farmacia",VLOOKUP($B348,NAfiliado_NFarmacia!$A$2:$J$497,6,0))))</f>
        <v/>
      </c>
      <c r="K348" s="49" t="str">
        <f>+IF($B348="","",+IF(OR($F348="Si",$F348=""),IF(ISERROR(VLOOKUP($B348,padron!#REF!,10,0)),+IF(ISERROR(VLOOKUP($B348,NAfiliado_NFarmacia!$A$2:$J$497,5,0)),"Ingresa Localidad de Farmacia",VLOOKUP($B348,NAfiliado_NFarmacia!$A$2:$J$497,7,0)),VLOOKUP($B348,padron!#REF!,11,0)),+IF(ISERROR(VLOOKUP($B348,NAfiliado_NFarmacia!$A$2:$J$497,7,0)),"Ingresa Localidad de Farmacia",VLOOKUP($B348,NAfiliado_NFarmacia!$A$2:$J$497,7,0))))</f>
        <v/>
      </c>
      <c r="L348" s="48" t="str">
        <f>+IF(B348="","",IF(F348="No","84005541",+IFERROR(+VLOOKUP(inicio!B348,padron!$A$2:$H$2,8,0),"84005541")))</f>
        <v/>
      </c>
      <c r="M348" s="48" t="str">
        <f>+IF(B348="","",+IFERROR(+VLOOKUP(B348,padron!A:C,3,0),"no_cargado"))</f>
        <v/>
      </c>
      <c r="N348" s="48" t="str">
        <f>+IF(C348="","",+IFERROR(+VLOOKUP($C348,materiales!$A$2:$D$5000,4,0),"9999"))</f>
        <v/>
      </c>
      <c r="O348" s="48" t="str">
        <f t="shared" si="50"/>
        <v/>
      </c>
      <c r="P348" s="48" t="str">
        <f t="shared" si="51"/>
        <v/>
      </c>
      <c r="Q348" s="48" t="str">
        <f t="shared" si="52"/>
        <v/>
      </c>
      <c r="R348" s="48" t="str">
        <f t="shared" si="53"/>
        <v/>
      </c>
      <c r="S348" s="48" t="str">
        <f t="shared" si="58"/>
        <v/>
      </c>
      <c r="T348" s="48" t="str">
        <f t="shared" ca="1" si="54"/>
        <v/>
      </c>
      <c r="U348" s="48" t="str">
        <f>+IF(M348="","",IFERROR(+VLOOKUP(C348,materiales!$B$2:$E$1000,4,0),"DSZA"))</f>
        <v/>
      </c>
      <c r="V348" s="48" t="str">
        <f t="shared" si="55"/>
        <v/>
      </c>
      <c r="W348" s="48" t="str">
        <f t="shared" si="56"/>
        <v/>
      </c>
      <c r="X348" s="48" t="str">
        <f t="shared" si="57"/>
        <v/>
      </c>
      <c r="Y348" s="49" t="str">
        <f t="shared" si="59"/>
        <v/>
      </c>
      <c r="Z348" s="49" t="str">
        <f>IF(M348="no_cargado",VLOOKUP(B348,NAfiliado_NFarmacia!A:H,8,0),"")</f>
        <v/>
      </c>
      <c r="AA348" s="50"/>
    </row>
    <row r="349" spans="1:27" x14ac:dyDescent="0.55000000000000004">
      <c r="A349" s="34"/>
      <c r="G349" s="47" t="str">
        <f>+IF($B349="","",+IFERROR(+VLOOKUP(B349,padron!$A$2:$E$2,2,0),+IFERROR(VLOOKUP(B349,NAfiliado_NFarmacia!$A:$J,10,0),"Ingresar Nuevo Afiliado")))</f>
        <v/>
      </c>
      <c r="H349" s="48" t="str">
        <f>+IF(B349="","",+IFERROR(+VLOOKUP($C349,materiales!$B$2:$D$101,2,0),"9999"))</f>
        <v/>
      </c>
      <c r="I349" s="49" t="str">
        <f>+IF($B349="","",+IF(OR($F349="Si",$F349=""),IF(ISERROR(VLOOKUP($B349,padron!#REF!,9,0)),+IF(ISERROR(VLOOKUP($B349,NAfiliado_NFarmacia!$A$2:$J$497,5,0)),"Ingresa Farmacia",VLOOKUP($B349,NAfiliado_NFarmacia!$A$2:$J$497,5,0)),VLOOKUP($B349,padron!#REF!,9,0)),+IF(ISERROR(VLOOKUP($B349,NAfiliado_NFarmacia!$A$2:$J$497,5,0)),"Ingresa Farmacia",VLOOKUP($B349,NAfiliado_NFarmacia!$A$2:$J$497,5,0))))</f>
        <v/>
      </c>
      <c r="J349" s="49" t="str">
        <f>+IF($B349="","",+IF(OR($F349="Si",$F349=""),IF(ISERROR(VLOOKUP($B349,padron!#REF!,10,0)),+IF(ISERROR(VLOOKUP($B349,NAfiliado_NFarmacia!$A$2:$J$497,5,0)),"Ingresa Direccion de Farmacia",VLOOKUP($B349,NAfiliado_NFarmacia!$A$2:$J$497,6,0)),VLOOKUP($B349,padron!#REF!,10,0)),+IF(ISERROR(VLOOKUP($B349,NAfiliado_NFarmacia!$A$2:$J$497,6,0)),"Ingresa Direccion de Farmacia",VLOOKUP($B349,NAfiliado_NFarmacia!$A$2:$J$497,6,0))))</f>
        <v/>
      </c>
      <c r="K349" s="49" t="str">
        <f>+IF($B349="","",+IF(OR($F349="Si",$F349=""),IF(ISERROR(VLOOKUP($B349,padron!#REF!,10,0)),+IF(ISERROR(VLOOKUP($B349,NAfiliado_NFarmacia!$A$2:$J$497,5,0)),"Ingresa Localidad de Farmacia",VLOOKUP($B349,NAfiliado_NFarmacia!$A$2:$J$497,7,0)),VLOOKUP($B349,padron!#REF!,11,0)),+IF(ISERROR(VLOOKUP($B349,NAfiliado_NFarmacia!$A$2:$J$497,7,0)),"Ingresa Localidad de Farmacia",VLOOKUP($B349,NAfiliado_NFarmacia!$A$2:$J$497,7,0))))</f>
        <v/>
      </c>
      <c r="L349" s="48" t="str">
        <f>+IF(B349="","",IF(F349="No","84005541",+IFERROR(+VLOOKUP(inicio!B349,padron!$A$2:$H$2,8,0),"84005541")))</f>
        <v/>
      </c>
      <c r="M349" s="48" t="str">
        <f>+IF(B349="","",+IFERROR(+VLOOKUP(B349,padron!A:C,3,0),"no_cargado"))</f>
        <v/>
      </c>
      <c r="N349" s="48" t="str">
        <f>+IF(C349="","",+IFERROR(+VLOOKUP($C349,materiales!$A$2:$D$5000,4,0),"9999"))</f>
        <v/>
      </c>
      <c r="O349" s="48" t="str">
        <f t="shared" si="50"/>
        <v/>
      </c>
      <c r="P349" s="48" t="str">
        <f t="shared" si="51"/>
        <v/>
      </c>
      <c r="Q349" s="48" t="str">
        <f t="shared" si="52"/>
        <v/>
      </c>
      <c r="R349" s="48" t="str">
        <f t="shared" si="53"/>
        <v/>
      </c>
      <c r="S349" s="48" t="str">
        <f t="shared" si="58"/>
        <v/>
      </c>
      <c r="T349" s="48" t="str">
        <f t="shared" ca="1" si="54"/>
        <v/>
      </c>
      <c r="U349" s="48" t="str">
        <f>+IF(M349="","",IFERROR(+VLOOKUP(C349,materiales!$B$2:$E$1000,4,0),"DSZA"))</f>
        <v/>
      </c>
      <c r="V349" s="48" t="str">
        <f t="shared" si="55"/>
        <v/>
      </c>
      <c r="W349" s="48" t="str">
        <f t="shared" si="56"/>
        <v/>
      </c>
      <c r="X349" s="48" t="str">
        <f t="shared" si="57"/>
        <v/>
      </c>
      <c r="Y349" s="49" t="str">
        <f t="shared" si="59"/>
        <v/>
      </c>
      <c r="Z349" s="49" t="str">
        <f>IF(M349="no_cargado",VLOOKUP(B349,NAfiliado_NFarmacia!A:H,8,0),"")</f>
        <v/>
      </c>
      <c r="AA349" s="50"/>
    </row>
    <row r="350" spans="1:27" x14ac:dyDescent="0.55000000000000004">
      <c r="A350" s="34"/>
      <c r="G350" s="47" t="str">
        <f>+IF($B350="","",+IFERROR(+VLOOKUP(B350,padron!$A$2:$E$2,2,0),+IFERROR(VLOOKUP(B350,NAfiliado_NFarmacia!$A:$J,10,0),"Ingresar Nuevo Afiliado")))</f>
        <v/>
      </c>
      <c r="H350" s="48" t="str">
        <f>+IF(B350="","",+IFERROR(+VLOOKUP($C350,materiales!$B$2:$D$101,2,0),"9999"))</f>
        <v/>
      </c>
      <c r="I350" s="49" t="str">
        <f>+IF($B350="","",+IF(OR($F350="Si",$F350=""),IF(ISERROR(VLOOKUP($B350,padron!#REF!,9,0)),+IF(ISERROR(VLOOKUP($B350,NAfiliado_NFarmacia!$A$2:$J$497,5,0)),"Ingresa Farmacia",VLOOKUP($B350,NAfiliado_NFarmacia!$A$2:$J$497,5,0)),VLOOKUP($B350,padron!#REF!,9,0)),+IF(ISERROR(VLOOKUP($B350,NAfiliado_NFarmacia!$A$2:$J$497,5,0)),"Ingresa Farmacia",VLOOKUP($B350,NAfiliado_NFarmacia!$A$2:$J$497,5,0))))</f>
        <v/>
      </c>
      <c r="J350" s="49" t="str">
        <f>+IF($B350="","",+IF(OR($F350="Si",$F350=""),IF(ISERROR(VLOOKUP($B350,padron!#REF!,10,0)),+IF(ISERROR(VLOOKUP($B350,NAfiliado_NFarmacia!$A$2:$J$497,5,0)),"Ingresa Direccion de Farmacia",VLOOKUP($B350,NAfiliado_NFarmacia!$A$2:$J$497,6,0)),VLOOKUP($B350,padron!#REF!,10,0)),+IF(ISERROR(VLOOKUP($B350,NAfiliado_NFarmacia!$A$2:$J$497,6,0)),"Ingresa Direccion de Farmacia",VLOOKUP($B350,NAfiliado_NFarmacia!$A$2:$J$497,6,0))))</f>
        <v/>
      </c>
      <c r="K350" s="49" t="str">
        <f>+IF($B350="","",+IF(OR($F350="Si",$F350=""),IF(ISERROR(VLOOKUP($B350,padron!#REF!,10,0)),+IF(ISERROR(VLOOKUP($B350,NAfiliado_NFarmacia!$A$2:$J$497,5,0)),"Ingresa Localidad de Farmacia",VLOOKUP($B350,NAfiliado_NFarmacia!$A$2:$J$497,7,0)),VLOOKUP($B350,padron!#REF!,11,0)),+IF(ISERROR(VLOOKUP($B350,NAfiliado_NFarmacia!$A$2:$J$497,7,0)),"Ingresa Localidad de Farmacia",VLOOKUP($B350,NAfiliado_NFarmacia!$A$2:$J$497,7,0))))</f>
        <v/>
      </c>
      <c r="L350" s="48" t="str">
        <f>+IF(B350="","",IF(F350="No","84005541",+IFERROR(+VLOOKUP(inicio!B350,padron!$A$2:$H$2,8,0),"84005541")))</f>
        <v/>
      </c>
      <c r="M350" s="48" t="str">
        <f>+IF(B350="","",+IFERROR(+VLOOKUP(B350,padron!A:C,3,0),"no_cargado"))</f>
        <v/>
      </c>
      <c r="N350" s="48" t="str">
        <f>+IF(C350="","",+IFERROR(+VLOOKUP($C350,materiales!$A$2:$D$5000,4,0),"9999"))</f>
        <v/>
      </c>
      <c r="O350" s="48" t="str">
        <f t="shared" si="50"/>
        <v/>
      </c>
      <c r="P350" s="48" t="str">
        <f t="shared" si="51"/>
        <v/>
      </c>
      <c r="Q350" s="48" t="str">
        <f t="shared" si="52"/>
        <v/>
      </c>
      <c r="R350" s="48" t="str">
        <f t="shared" si="53"/>
        <v/>
      </c>
      <c r="S350" s="48" t="str">
        <f t="shared" si="58"/>
        <v/>
      </c>
      <c r="T350" s="48" t="str">
        <f t="shared" ca="1" si="54"/>
        <v/>
      </c>
      <c r="U350" s="48" t="str">
        <f>+IF(M350="","",IFERROR(+VLOOKUP(C350,materiales!$B$2:$E$1000,4,0),"DSZA"))</f>
        <v/>
      </c>
      <c r="V350" s="48" t="str">
        <f t="shared" si="55"/>
        <v/>
      </c>
      <c r="W350" s="48" t="str">
        <f t="shared" si="56"/>
        <v/>
      </c>
      <c r="X350" s="48" t="str">
        <f t="shared" si="57"/>
        <v/>
      </c>
      <c r="Y350" s="49" t="str">
        <f t="shared" si="59"/>
        <v/>
      </c>
      <c r="Z350" s="49" t="str">
        <f>IF(M350="no_cargado",VLOOKUP(B350,NAfiliado_NFarmacia!A:H,8,0),"")</f>
        <v/>
      </c>
      <c r="AA350" s="50"/>
    </row>
    <row r="351" spans="1:27" x14ac:dyDescent="0.55000000000000004">
      <c r="A351" s="34"/>
      <c r="G351" s="47" t="str">
        <f>+IF($B351="","",+IFERROR(+VLOOKUP(B351,padron!$A$2:$E$2,2,0),+IFERROR(VLOOKUP(B351,NAfiliado_NFarmacia!$A:$J,10,0),"Ingresar Nuevo Afiliado")))</f>
        <v/>
      </c>
      <c r="H351" s="48" t="str">
        <f>+IF(B351="","",+IFERROR(+VLOOKUP($C351,materiales!$B$2:$D$101,2,0),"9999"))</f>
        <v/>
      </c>
      <c r="I351" s="49" t="str">
        <f>+IF($B351="","",+IF(OR($F351="Si",$F351=""),IF(ISERROR(VLOOKUP($B351,padron!#REF!,9,0)),+IF(ISERROR(VLOOKUP($B351,NAfiliado_NFarmacia!$A$2:$J$497,5,0)),"Ingresa Farmacia",VLOOKUP($B351,NAfiliado_NFarmacia!$A$2:$J$497,5,0)),VLOOKUP($B351,padron!#REF!,9,0)),+IF(ISERROR(VLOOKUP($B351,NAfiliado_NFarmacia!$A$2:$J$497,5,0)),"Ingresa Farmacia",VLOOKUP($B351,NAfiliado_NFarmacia!$A$2:$J$497,5,0))))</f>
        <v/>
      </c>
      <c r="J351" s="49" t="str">
        <f>+IF($B351="","",+IF(OR($F351="Si",$F351=""),IF(ISERROR(VLOOKUP($B351,padron!#REF!,10,0)),+IF(ISERROR(VLOOKUP($B351,NAfiliado_NFarmacia!$A$2:$J$497,5,0)),"Ingresa Direccion de Farmacia",VLOOKUP($B351,NAfiliado_NFarmacia!$A$2:$J$497,6,0)),VLOOKUP($B351,padron!#REF!,10,0)),+IF(ISERROR(VLOOKUP($B351,NAfiliado_NFarmacia!$A$2:$J$497,6,0)),"Ingresa Direccion de Farmacia",VLOOKUP($B351,NAfiliado_NFarmacia!$A$2:$J$497,6,0))))</f>
        <v/>
      </c>
      <c r="K351" s="49" t="str">
        <f>+IF($B351="","",+IF(OR($F351="Si",$F351=""),IF(ISERROR(VLOOKUP($B351,padron!#REF!,10,0)),+IF(ISERROR(VLOOKUP($B351,NAfiliado_NFarmacia!$A$2:$J$497,5,0)),"Ingresa Localidad de Farmacia",VLOOKUP($B351,NAfiliado_NFarmacia!$A$2:$J$497,7,0)),VLOOKUP($B351,padron!#REF!,11,0)),+IF(ISERROR(VLOOKUP($B351,NAfiliado_NFarmacia!$A$2:$J$497,7,0)),"Ingresa Localidad de Farmacia",VLOOKUP($B351,NAfiliado_NFarmacia!$A$2:$J$497,7,0))))</f>
        <v/>
      </c>
      <c r="L351" s="48" t="str">
        <f>+IF(B351="","",IF(F351="No","84005541",+IFERROR(+VLOOKUP(inicio!B351,padron!$A$2:$H$2,8,0),"84005541")))</f>
        <v/>
      </c>
      <c r="M351" s="48" t="str">
        <f>+IF(B351="","",+IFERROR(+VLOOKUP(B351,padron!A:C,3,0),"no_cargado"))</f>
        <v/>
      </c>
      <c r="N351" s="48" t="str">
        <f>+IF(C351="","",+IFERROR(+VLOOKUP($C351,materiales!$A$2:$D$5000,4,0),"9999"))</f>
        <v/>
      </c>
      <c r="O351" s="48" t="str">
        <f t="shared" si="50"/>
        <v/>
      </c>
      <c r="P351" s="48" t="str">
        <f t="shared" si="51"/>
        <v/>
      </c>
      <c r="Q351" s="48" t="str">
        <f t="shared" si="52"/>
        <v/>
      </c>
      <c r="R351" s="48" t="str">
        <f t="shared" si="53"/>
        <v/>
      </c>
      <c r="S351" s="48" t="str">
        <f t="shared" si="58"/>
        <v/>
      </c>
      <c r="T351" s="48" t="str">
        <f t="shared" ca="1" si="54"/>
        <v/>
      </c>
      <c r="U351" s="48" t="str">
        <f>+IF(M351="","",IFERROR(+VLOOKUP(C351,materiales!$B$2:$E$1000,4,0),"DSZA"))</f>
        <v/>
      </c>
      <c r="V351" s="48" t="str">
        <f t="shared" si="55"/>
        <v/>
      </c>
      <c r="W351" s="48" t="str">
        <f t="shared" si="56"/>
        <v/>
      </c>
      <c r="X351" s="48" t="str">
        <f t="shared" si="57"/>
        <v/>
      </c>
      <c r="Y351" s="49" t="str">
        <f t="shared" si="59"/>
        <v/>
      </c>
      <c r="Z351" s="49" t="str">
        <f>IF(M351="no_cargado",VLOOKUP(B351,NAfiliado_NFarmacia!A:H,8,0),"")</f>
        <v/>
      </c>
      <c r="AA351" s="50"/>
    </row>
    <row r="352" spans="1:27" x14ac:dyDescent="0.55000000000000004">
      <c r="A352" s="34"/>
      <c r="G352" s="47" t="str">
        <f>+IF($B352="","",+IFERROR(+VLOOKUP(B352,padron!$A$2:$E$2,2,0),+IFERROR(VLOOKUP(B352,NAfiliado_NFarmacia!$A:$J,10,0),"Ingresar Nuevo Afiliado")))</f>
        <v/>
      </c>
      <c r="H352" s="48" t="str">
        <f>+IF(B352="","",+IFERROR(+VLOOKUP($C352,materiales!$B$2:$D$101,2,0),"9999"))</f>
        <v/>
      </c>
      <c r="I352" s="49" t="str">
        <f>+IF($B352="","",+IF(OR($F352="Si",$F352=""),IF(ISERROR(VLOOKUP($B352,padron!#REF!,9,0)),+IF(ISERROR(VLOOKUP($B352,NAfiliado_NFarmacia!$A$2:$J$497,5,0)),"Ingresa Farmacia",VLOOKUP($B352,NAfiliado_NFarmacia!$A$2:$J$497,5,0)),VLOOKUP($B352,padron!#REF!,9,0)),+IF(ISERROR(VLOOKUP($B352,NAfiliado_NFarmacia!$A$2:$J$497,5,0)),"Ingresa Farmacia",VLOOKUP($B352,NAfiliado_NFarmacia!$A$2:$J$497,5,0))))</f>
        <v/>
      </c>
      <c r="J352" s="49" t="str">
        <f>+IF($B352="","",+IF(OR($F352="Si",$F352=""),IF(ISERROR(VLOOKUP($B352,padron!#REF!,10,0)),+IF(ISERROR(VLOOKUP($B352,NAfiliado_NFarmacia!$A$2:$J$497,5,0)),"Ingresa Direccion de Farmacia",VLOOKUP($B352,NAfiliado_NFarmacia!$A$2:$J$497,6,0)),VLOOKUP($B352,padron!#REF!,10,0)),+IF(ISERROR(VLOOKUP($B352,NAfiliado_NFarmacia!$A$2:$J$497,6,0)),"Ingresa Direccion de Farmacia",VLOOKUP($B352,NAfiliado_NFarmacia!$A$2:$J$497,6,0))))</f>
        <v/>
      </c>
      <c r="K352" s="49" t="str">
        <f>+IF($B352="","",+IF(OR($F352="Si",$F352=""),IF(ISERROR(VLOOKUP($B352,padron!#REF!,10,0)),+IF(ISERROR(VLOOKUP($B352,NAfiliado_NFarmacia!$A$2:$J$497,5,0)),"Ingresa Localidad de Farmacia",VLOOKUP($B352,NAfiliado_NFarmacia!$A$2:$J$497,7,0)),VLOOKUP($B352,padron!#REF!,11,0)),+IF(ISERROR(VLOOKUP($B352,NAfiliado_NFarmacia!$A$2:$J$497,7,0)),"Ingresa Localidad de Farmacia",VLOOKUP($B352,NAfiliado_NFarmacia!$A$2:$J$497,7,0))))</f>
        <v/>
      </c>
      <c r="L352" s="48" t="str">
        <f>+IF(B352="","",IF(F352="No","84005541",+IFERROR(+VLOOKUP(inicio!B352,padron!$A$2:$H$2,8,0),"84005541")))</f>
        <v/>
      </c>
      <c r="M352" s="48" t="str">
        <f>+IF(B352="","",+IFERROR(+VLOOKUP(B352,padron!A:C,3,0),"no_cargado"))</f>
        <v/>
      </c>
      <c r="N352" s="48" t="str">
        <f>+IF(C352="","",+IFERROR(+VLOOKUP($C352,materiales!$A$2:$D$5000,4,0),"9999"))</f>
        <v/>
      </c>
      <c r="O352" s="48" t="str">
        <f t="shared" si="50"/>
        <v/>
      </c>
      <c r="P352" s="48" t="str">
        <f t="shared" si="51"/>
        <v/>
      </c>
      <c r="Q352" s="48" t="str">
        <f t="shared" si="52"/>
        <v/>
      </c>
      <c r="R352" s="48" t="str">
        <f t="shared" si="53"/>
        <v/>
      </c>
      <c r="S352" s="48" t="str">
        <f t="shared" si="58"/>
        <v/>
      </c>
      <c r="T352" s="48" t="str">
        <f t="shared" ca="1" si="54"/>
        <v/>
      </c>
      <c r="U352" s="48" t="str">
        <f>+IF(M352="","",IFERROR(+VLOOKUP(C352,materiales!$B$2:$E$1000,4,0),"DSZA"))</f>
        <v/>
      </c>
      <c r="V352" s="48" t="str">
        <f t="shared" si="55"/>
        <v/>
      </c>
      <c r="W352" s="48" t="str">
        <f t="shared" si="56"/>
        <v/>
      </c>
      <c r="X352" s="48" t="str">
        <f t="shared" si="57"/>
        <v/>
      </c>
      <c r="Y352" s="49" t="str">
        <f t="shared" si="59"/>
        <v/>
      </c>
      <c r="Z352" s="49" t="str">
        <f>IF(M352="no_cargado",VLOOKUP(B352,NAfiliado_NFarmacia!A:H,8,0),"")</f>
        <v/>
      </c>
      <c r="AA352" s="50"/>
    </row>
    <row r="353" spans="1:27" x14ac:dyDescent="0.55000000000000004">
      <c r="A353" s="34"/>
      <c r="G353" s="47" t="str">
        <f>+IF($B353="","",+IFERROR(+VLOOKUP(B353,padron!$A$2:$E$2,2,0),+IFERROR(VLOOKUP(B353,NAfiliado_NFarmacia!$A:$J,10,0),"Ingresar Nuevo Afiliado")))</f>
        <v/>
      </c>
      <c r="H353" s="48" t="str">
        <f>+IF(B353="","",+IFERROR(+VLOOKUP($C353,materiales!$B$2:$D$101,2,0),"9999"))</f>
        <v/>
      </c>
      <c r="I353" s="49" t="str">
        <f>+IF($B353="","",+IF(OR($F353="Si",$F353=""),IF(ISERROR(VLOOKUP($B353,padron!#REF!,9,0)),+IF(ISERROR(VLOOKUP($B353,NAfiliado_NFarmacia!$A$2:$J$497,5,0)),"Ingresa Farmacia",VLOOKUP($B353,NAfiliado_NFarmacia!$A$2:$J$497,5,0)),VLOOKUP($B353,padron!#REF!,9,0)),+IF(ISERROR(VLOOKUP($B353,NAfiliado_NFarmacia!$A$2:$J$497,5,0)),"Ingresa Farmacia",VLOOKUP($B353,NAfiliado_NFarmacia!$A$2:$J$497,5,0))))</f>
        <v/>
      </c>
      <c r="J353" s="49" t="str">
        <f>+IF($B353="","",+IF(OR($F353="Si",$F353=""),IF(ISERROR(VLOOKUP($B353,padron!#REF!,10,0)),+IF(ISERROR(VLOOKUP($B353,NAfiliado_NFarmacia!$A$2:$J$497,5,0)),"Ingresa Direccion de Farmacia",VLOOKUP($B353,NAfiliado_NFarmacia!$A$2:$J$497,6,0)),VLOOKUP($B353,padron!#REF!,10,0)),+IF(ISERROR(VLOOKUP($B353,NAfiliado_NFarmacia!$A$2:$J$497,6,0)),"Ingresa Direccion de Farmacia",VLOOKUP($B353,NAfiliado_NFarmacia!$A$2:$J$497,6,0))))</f>
        <v/>
      </c>
      <c r="K353" s="49" t="str">
        <f>+IF($B353="","",+IF(OR($F353="Si",$F353=""),IF(ISERROR(VLOOKUP($B353,padron!#REF!,10,0)),+IF(ISERROR(VLOOKUP($B353,NAfiliado_NFarmacia!$A$2:$J$497,5,0)),"Ingresa Localidad de Farmacia",VLOOKUP($B353,NAfiliado_NFarmacia!$A$2:$J$497,7,0)),VLOOKUP($B353,padron!#REF!,11,0)),+IF(ISERROR(VLOOKUP($B353,NAfiliado_NFarmacia!$A$2:$J$497,7,0)),"Ingresa Localidad de Farmacia",VLOOKUP($B353,NAfiliado_NFarmacia!$A$2:$J$497,7,0))))</f>
        <v/>
      </c>
      <c r="L353" s="48" t="str">
        <f>+IF(B353="","",IF(F353="No","84005541",+IFERROR(+VLOOKUP(inicio!B353,padron!$A$2:$H$2,8,0),"84005541")))</f>
        <v/>
      </c>
      <c r="M353" s="48" t="str">
        <f>+IF(B353="","",+IFERROR(+VLOOKUP(B353,padron!A:C,3,0),"no_cargado"))</f>
        <v/>
      </c>
      <c r="N353" s="48" t="str">
        <f>+IF(C353="","",+IFERROR(+VLOOKUP($C353,materiales!$A$2:$D$5000,4,0),"9999"))</f>
        <v/>
      </c>
      <c r="O353" s="48" t="str">
        <f t="shared" si="50"/>
        <v/>
      </c>
      <c r="P353" s="48" t="str">
        <f t="shared" si="51"/>
        <v/>
      </c>
      <c r="Q353" s="48" t="str">
        <f t="shared" si="52"/>
        <v/>
      </c>
      <c r="R353" s="48" t="str">
        <f t="shared" si="53"/>
        <v/>
      </c>
      <c r="S353" s="48" t="str">
        <f t="shared" si="58"/>
        <v/>
      </c>
      <c r="T353" s="48" t="str">
        <f t="shared" ca="1" si="54"/>
        <v/>
      </c>
      <c r="U353" s="48" t="str">
        <f>+IF(M353="","",IFERROR(+VLOOKUP(C353,materiales!$B$2:$E$1000,4,0),"DSZA"))</f>
        <v/>
      </c>
      <c r="V353" s="48" t="str">
        <f t="shared" si="55"/>
        <v/>
      </c>
      <c r="W353" s="48" t="str">
        <f t="shared" si="56"/>
        <v/>
      </c>
      <c r="X353" s="48" t="str">
        <f t="shared" si="57"/>
        <v/>
      </c>
      <c r="Y353" s="49" t="str">
        <f t="shared" si="59"/>
        <v/>
      </c>
      <c r="Z353" s="49" t="str">
        <f>IF(M353="no_cargado",VLOOKUP(B353,NAfiliado_NFarmacia!A:H,8,0),"")</f>
        <v/>
      </c>
      <c r="AA353" s="50"/>
    </row>
    <row r="354" spans="1:27" x14ac:dyDescent="0.55000000000000004">
      <c r="A354" s="34"/>
      <c r="G354" s="47" t="str">
        <f>+IF($B354="","",+IFERROR(+VLOOKUP(B354,padron!$A$2:$E$2,2,0),+IFERROR(VLOOKUP(B354,NAfiliado_NFarmacia!$A:$J,10,0),"Ingresar Nuevo Afiliado")))</f>
        <v/>
      </c>
      <c r="H354" s="48" t="str">
        <f>+IF(B354="","",+IFERROR(+VLOOKUP($C354,materiales!$B$2:$D$101,2,0),"9999"))</f>
        <v/>
      </c>
      <c r="I354" s="49" t="str">
        <f>+IF($B354="","",+IF(OR($F354="Si",$F354=""),IF(ISERROR(VLOOKUP($B354,padron!#REF!,9,0)),+IF(ISERROR(VLOOKUP($B354,NAfiliado_NFarmacia!$A$2:$J$497,5,0)),"Ingresa Farmacia",VLOOKUP($B354,NAfiliado_NFarmacia!$A$2:$J$497,5,0)),VLOOKUP($B354,padron!#REF!,9,0)),+IF(ISERROR(VLOOKUP($B354,NAfiliado_NFarmacia!$A$2:$J$497,5,0)),"Ingresa Farmacia",VLOOKUP($B354,NAfiliado_NFarmacia!$A$2:$J$497,5,0))))</f>
        <v/>
      </c>
      <c r="J354" s="49" t="str">
        <f>+IF($B354="","",+IF(OR($F354="Si",$F354=""),IF(ISERROR(VLOOKUP($B354,padron!#REF!,10,0)),+IF(ISERROR(VLOOKUP($B354,NAfiliado_NFarmacia!$A$2:$J$497,5,0)),"Ingresa Direccion de Farmacia",VLOOKUP($B354,NAfiliado_NFarmacia!$A$2:$J$497,6,0)),VLOOKUP($B354,padron!#REF!,10,0)),+IF(ISERROR(VLOOKUP($B354,NAfiliado_NFarmacia!$A$2:$J$497,6,0)),"Ingresa Direccion de Farmacia",VLOOKUP($B354,NAfiliado_NFarmacia!$A$2:$J$497,6,0))))</f>
        <v/>
      </c>
      <c r="K354" s="49" t="str">
        <f>+IF($B354="","",+IF(OR($F354="Si",$F354=""),IF(ISERROR(VLOOKUP($B354,padron!#REF!,10,0)),+IF(ISERROR(VLOOKUP($B354,NAfiliado_NFarmacia!$A$2:$J$497,5,0)),"Ingresa Localidad de Farmacia",VLOOKUP($B354,NAfiliado_NFarmacia!$A$2:$J$497,7,0)),VLOOKUP($B354,padron!#REF!,11,0)),+IF(ISERROR(VLOOKUP($B354,NAfiliado_NFarmacia!$A$2:$J$497,7,0)),"Ingresa Localidad de Farmacia",VLOOKUP($B354,NAfiliado_NFarmacia!$A$2:$J$497,7,0))))</f>
        <v/>
      </c>
      <c r="L354" s="48" t="str">
        <f>+IF(B354="","",IF(F354="No","84005541",+IFERROR(+VLOOKUP(inicio!B354,padron!$A$2:$H$2,8,0),"84005541")))</f>
        <v/>
      </c>
      <c r="M354" s="48" t="str">
        <f>+IF(B354="","",+IFERROR(+VLOOKUP(B354,padron!A:C,3,0),"no_cargado"))</f>
        <v/>
      </c>
      <c r="N354" s="48" t="str">
        <f>+IF(C354="","",+IFERROR(+VLOOKUP($C354,materiales!$A$2:$D$5000,4,0),"9999"))</f>
        <v/>
      </c>
      <c r="O354" s="48" t="str">
        <f t="shared" si="50"/>
        <v/>
      </c>
      <c r="P354" s="48" t="str">
        <f t="shared" si="51"/>
        <v/>
      </c>
      <c r="Q354" s="48" t="str">
        <f t="shared" si="52"/>
        <v/>
      </c>
      <c r="R354" s="48" t="str">
        <f t="shared" si="53"/>
        <v/>
      </c>
      <c r="S354" s="48" t="str">
        <f t="shared" si="58"/>
        <v/>
      </c>
      <c r="T354" s="48" t="str">
        <f t="shared" ca="1" si="54"/>
        <v/>
      </c>
      <c r="U354" s="48" t="str">
        <f>+IF(M354="","",IFERROR(+VLOOKUP(C354,materiales!$B$2:$E$1000,4,0),"DSZA"))</f>
        <v/>
      </c>
      <c r="V354" s="48" t="str">
        <f t="shared" si="55"/>
        <v/>
      </c>
      <c r="W354" s="48" t="str">
        <f t="shared" si="56"/>
        <v/>
      </c>
      <c r="X354" s="48" t="str">
        <f t="shared" si="57"/>
        <v/>
      </c>
      <c r="Y354" s="49" t="str">
        <f t="shared" si="59"/>
        <v/>
      </c>
      <c r="Z354" s="49" t="str">
        <f>IF(M354="no_cargado",VLOOKUP(B354,NAfiliado_NFarmacia!A:H,8,0),"")</f>
        <v/>
      </c>
      <c r="AA354" s="50"/>
    </row>
    <row r="355" spans="1:27" x14ac:dyDescent="0.55000000000000004">
      <c r="A355" s="34"/>
      <c r="G355" s="47" t="str">
        <f>+IF($B355="","",+IFERROR(+VLOOKUP(B355,padron!$A$2:$E$2,2,0),+IFERROR(VLOOKUP(B355,NAfiliado_NFarmacia!$A:$J,10,0),"Ingresar Nuevo Afiliado")))</f>
        <v/>
      </c>
      <c r="H355" s="48" t="str">
        <f>+IF(B355="","",+IFERROR(+VLOOKUP($C355,materiales!$B$2:$D$101,2,0),"9999"))</f>
        <v/>
      </c>
      <c r="I355" s="49" t="str">
        <f>+IF($B355="","",+IF(OR($F355="Si",$F355=""),IF(ISERROR(VLOOKUP($B355,padron!#REF!,9,0)),+IF(ISERROR(VLOOKUP($B355,NAfiliado_NFarmacia!$A$2:$J$497,5,0)),"Ingresa Farmacia",VLOOKUP($B355,NAfiliado_NFarmacia!$A$2:$J$497,5,0)),VLOOKUP($B355,padron!#REF!,9,0)),+IF(ISERROR(VLOOKUP($B355,NAfiliado_NFarmacia!$A$2:$J$497,5,0)),"Ingresa Farmacia",VLOOKUP($B355,NAfiliado_NFarmacia!$A$2:$J$497,5,0))))</f>
        <v/>
      </c>
      <c r="J355" s="49" t="str">
        <f>+IF($B355="","",+IF(OR($F355="Si",$F355=""),IF(ISERROR(VLOOKUP($B355,padron!#REF!,10,0)),+IF(ISERROR(VLOOKUP($B355,NAfiliado_NFarmacia!$A$2:$J$497,5,0)),"Ingresa Direccion de Farmacia",VLOOKUP($B355,NAfiliado_NFarmacia!$A$2:$J$497,6,0)),VLOOKUP($B355,padron!#REF!,10,0)),+IF(ISERROR(VLOOKUP($B355,NAfiliado_NFarmacia!$A$2:$J$497,6,0)),"Ingresa Direccion de Farmacia",VLOOKUP($B355,NAfiliado_NFarmacia!$A$2:$J$497,6,0))))</f>
        <v/>
      </c>
      <c r="K355" s="49" t="str">
        <f>+IF($B355="","",+IF(OR($F355="Si",$F355=""),IF(ISERROR(VLOOKUP($B355,padron!#REF!,10,0)),+IF(ISERROR(VLOOKUP($B355,NAfiliado_NFarmacia!$A$2:$J$497,5,0)),"Ingresa Localidad de Farmacia",VLOOKUP($B355,NAfiliado_NFarmacia!$A$2:$J$497,7,0)),VLOOKUP($B355,padron!#REF!,11,0)),+IF(ISERROR(VLOOKUP($B355,NAfiliado_NFarmacia!$A$2:$J$497,7,0)),"Ingresa Localidad de Farmacia",VLOOKUP($B355,NAfiliado_NFarmacia!$A$2:$J$497,7,0))))</f>
        <v/>
      </c>
      <c r="L355" s="48" t="str">
        <f>+IF(B355="","",IF(F355="No","84005541",+IFERROR(+VLOOKUP(inicio!B355,padron!$A$2:$H$2,8,0),"84005541")))</f>
        <v/>
      </c>
      <c r="M355" s="48" t="str">
        <f>+IF(B355="","",+IFERROR(+VLOOKUP(B355,padron!A:C,3,0),"no_cargado"))</f>
        <v/>
      </c>
      <c r="N355" s="48" t="str">
        <f>+IF(C355="","",+IFERROR(+VLOOKUP($C355,materiales!$A$2:$D$5000,4,0),"9999"))</f>
        <v/>
      </c>
      <c r="O355" s="48" t="str">
        <f t="shared" si="50"/>
        <v/>
      </c>
      <c r="P355" s="48" t="str">
        <f t="shared" si="51"/>
        <v/>
      </c>
      <c r="Q355" s="48" t="str">
        <f t="shared" si="52"/>
        <v/>
      </c>
      <c r="R355" s="48" t="str">
        <f t="shared" si="53"/>
        <v/>
      </c>
      <c r="S355" s="48" t="str">
        <f t="shared" si="58"/>
        <v/>
      </c>
      <c r="T355" s="48" t="str">
        <f t="shared" ca="1" si="54"/>
        <v/>
      </c>
      <c r="U355" s="48" t="str">
        <f>+IF(M355="","",IFERROR(+VLOOKUP(C355,materiales!$B$2:$E$1000,4,0),"DSZA"))</f>
        <v/>
      </c>
      <c r="V355" s="48" t="str">
        <f t="shared" si="55"/>
        <v/>
      </c>
      <c r="W355" s="48" t="str">
        <f t="shared" si="56"/>
        <v/>
      </c>
      <c r="X355" s="48" t="str">
        <f t="shared" si="57"/>
        <v/>
      </c>
      <c r="Y355" s="49" t="str">
        <f t="shared" si="59"/>
        <v/>
      </c>
      <c r="Z355" s="49" t="str">
        <f>IF(M355="no_cargado",VLOOKUP(B355,NAfiliado_NFarmacia!A:H,8,0),"")</f>
        <v/>
      </c>
      <c r="AA355" s="50"/>
    </row>
    <row r="356" spans="1:27" x14ac:dyDescent="0.55000000000000004">
      <c r="A356" s="34"/>
      <c r="G356" s="47" t="str">
        <f>+IF($B356="","",+IFERROR(+VLOOKUP(B356,padron!$A$2:$E$2,2,0),+IFERROR(VLOOKUP(B356,NAfiliado_NFarmacia!$A:$J,10,0),"Ingresar Nuevo Afiliado")))</f>
        <v/>
      </c>
      <c r="H356" s="48" t="str">
        <f>+IF(B356="","",+IFERROR(+VLOOKUP($C356,materiales!$B$2:$D$101,2,0),"9999"))</f>
        <v/>
      </c>
      <c r="I356" s="49" t="str">
        <f>+IF($B356="","",+IF(OR($F356="Si",$F356=""),IF(ISERROR(VLOOKUP($B356,padron!#REF!,9,0)),+IF(ISERROR(VLOOKUP($B356,NAfiliado_NFarmacia!$A$2:$J$497,5,0)),"Ingresa Farmacia",VLOOKUP($B356,NAfiliado_NFarmacia!$A$2:$J$497,5,0)),VLOOKUP($B356,padron!#REF!,9,0)),+IF(ISERROR(VLOOKUP($B356,NAfiliado_NFarmacia!$A$2:$J$497,5,0)),"Ingresa Farmacia",VLOOKUP($B356,NAfiliado_NFarmacia!$A$2:$J$497,5,0))))</f>
        <v/>
      </c>
      <c r="J356" s="49" t="str">
        <f>+IF($B356="","",+IF(OR($F356="Si",$F356=""),IF(ISERROR(VLOOKUP($B356,padron!#REF!,10,0)),+IF(ISERROR(VLOOKUP($B356,NAfiliado_NFarmacia!$A$2:$J$497,5,0)),"Ingresa Direccion de Farmacia",VLOOKUP($B356,NAfiliado_NFarmacia!$A$2:$J$497,6,0)),VLOOKUP($B356,padron!#REF!,10,0)),+IF(ISERROR(VLOOKUP($B356,NAfiliado_NFarmacia!$A$2:$J$497,6,0)),"Ingresa Direccion de Farmacia",VLOOKUP($B356,NAfiliado_NFarmacia!$A$2:$J$497,6,0))))</f>
        <v/>
      </c>
      <c r="K356" s="49" t="str">
        <f>+IF($B356="","",+IF(OR($F356="Si",$F356=""),IF(ISERROR(VLOOKUP($B356,padron!#REF!,10,0)),+IF(ISERROR(VLOOKUP($B356,NAfiliado_NFarmacia!$A$2:$J$497,5,0)),"Ingresa Localidad de Farmacia",VLOOKUP($B356,NAfiliado_NFarmacia!$A$2:$J$497,7,0)),VLOOKUP($B356,padron!#REF!,11,0)),+IF(ISERROR(VLOOKUP($B356,NAfiliado_NFarmacia!$A$2:$J$497,7,0)),"Ingresa Localidad de Farmacia",VLOOKUP($B356,NAfiliado_NFarmacia!$A$2:$J$497,7,0))))</f>
        <v/>
      </c>
      <c r="L356" s="48" t="str">
        <f>+IF(B356="","",IF(F356="No","84005541",+IFERROR(+VLOOKUP(inicio!B356,padron!$A$2:$H$2,8,0),"84005541")))</f>
        <v/>
      </c>
      <c r="M356" s="48" t="str">
        <f>+IF(B356="","",+IFERROR(+VLOOKUP(B356,padron!A:C,3,0),"no_cargado"))</f>
        <v/>
      </c>
      <c r="N356" s="48" t="str">
        <f>+IF(C356="","",+IFERROR(+VLOOKUP($C356,materiales!$A$2:$D$5000,4,0),"9999"))</f>
        <v/>
      </c>
      <c r="O356" s="48" t="str">
        <f t="shared" si="50"/>
        <v/>
      </c>
      <c r="P356" s="48" t="str">
        <f t="shared" si="51"/>
        <v/>
      </c>
      <c r="Q356" s="48" t="str">
        <f t="shared" si="52"/>
        <v/>
      </c>
      <c r="R356" s="48" t="str">
        <f t="shared" si="53"/>
        <v/>
      </c>
      <c r="S356" s="48" t="str">
        <f t="shared" si="58"/>
        <v/>
      </c>
      <c r="T356" s="48" t="str">
        <f t="shared" ca="1" si="54"/>
        <v/>
      </c>
      <c r="U356" s="48" t="str">
        <f>+IF(M356="","",IFERROR(+VLOOKUP(C356,materiales!$B$2:$E$1000,4,0),"DSZA"))</f>
        <v/>
      </c>
      <c r="V356" s="48" t="str">
        <f t="shared" si="55"/>
        <v/>
      </c>
      <c r="W356" s="48" t="str">
        <f t="shared" si="56"/>
        <v/>
      </c>
      <c r="X356" s="48" t="str">
        <f t="shared" si="57"/>
        <v/>
      </c>
      <c r="Y356" s="49" t="str">
        <f t="shared" si="59"/>
        <v/>
      </c>
      <c r="Z356" s="49" t="str">
        <f>IF(M356="no_cargado",VLOOKUP(B356,NAfiliado_NFarmacia!A:H,8,0),"")</f>
        <v/>
      </c>
      <c r="AA356" s="50"/>
    </row>
    <row r="357" spans="1:27" x14ac:dyDescent="0.55000000000000004">
      <c r="A357" s="34"/>
      <c r="G357" s="47" t="str">
        <f>+IF($B357="","",+IFERROR(+VLOOKUP(B357,padron!$A$2:$E$2,2,0),+IFERROR(VLOOKUP(B357,NAfiliado_NFarmacia!$A:$J,10,0),"Ingresar Nuevo Afiliado")))</f>
        <v/>
      </c>
      <c r="H357" s="48" t="str">
        <f>+IF(B357="","",+IFERROR(+VLOOKUP($C357,materiales!$B$2:$D$101,2,0),"9999"))</f>
        <v/>
      </c>
      <c r="I357" s="49" t="str">
        <f>+IF($B357="","",+IF(OR($F357="Si",$F357=""),IF(ISERROR(VLOOKUP($B357,padron!#REF!,9,0)),+IF(ISERROR(VLOOKUP($B357,NAfiliado_NFarmacia!$A$2:$J$497,5,0)),"Ingresa Farmacia",VLOOKUP($B357,NAfiliado_NFarmacia!$A$2:$J$497,5,0)),VLOOKUP($B357,padron!#REF!,9,0)),+IF(ISERROR(VLOOKUP($B357,NAfiliado_NFarmacia!$A$2:$J$497,5,0)),"Ingresa Farmacia",VLOOKUP($B357,NAfiliado_NFarmacia!$A$2:$J$497,5,0))))</f>
        <v/>
      </c>
      <c r="J357" s="49" t="str">
        <f>+IF($B357="","",+IF(OR($F357="Si",$F357=""),IF(ISERROR(VLOOKUP($B357,padron!#REF!,10,0)),+IF(ISERROR(VLOOKUP($B357,NAfiliado_NFarmacia!$A$2:$J$497,5,0)),"Ingresa Direccion de Farmacia",VLOOKUP($B357,NAfiliado_NFarmacia!$A$2:$J$497,6,0)),VLOOKUP($B357,padron!#REF!,10,0)),+IF(ISERROR(VLOOKUP($B357,NAfiliado_NFarmacia!$A$2:$J$497,6,0)),"Ingresa Direccion de Farmacia",VLOOKUP($B357,NAfiliado_NFarmacia!$A$2:$J$497,6,0))))</f>
        <v/>
      </c>
      <c r="K357" s="49" t="str">
        <f>+IF($B357="","",+IF(OR($F357="Si",$F357=""),IF(ISERROR(VLOOKUP($B357,padron!#REF!,10,0)),+IF(ISERROR(VLOOKUP($B357,NAfiliado_NFarmacia!$A$2:$J$497,5,0)),"Ingresa Localidad de Farmacia",VLOOKUP($B357,NAfiliado_NFarmacia!$A$2:$J$497,7,0)),VLOOKUP($B357,padron!#REF!,11,0)),+IF(ISERROR(VLOOKUP($B357,NAfiliado_NFarmacia!$A$2:$J$497,7,0)),"Ingresa Localidad de Farmacia",VLOOKUP($B357,NAfiliado_NFarmacia!$A$2:$J$497,7,0))))</f>
        <v/>
      </c>
      <c r="L357" s="48" t="str">
        <f>+IF(B357="","",IF(F357="No","84005541",+IFERROR(+VLOOKUP(inicio!B357,padron!$A$2:$H$2,8,0),"84005541")))</f>
        <v/>
      </c>
      <c r="M357" s="48" t="str">
        <f>+IF(B357="","",+IFERROR(+VLOOKUP(B357,padron!A:C,3,0),"no_cargado"))</f>
        <v/>
      </c>
      <c r="N357" s="48" t="str">
        <f>+IF(C357="","",+IFERROR(+VLOOKUP($C357,materiales!$A$2:$D$5000,4,0),"9999"))</f>
        <v/>
      </c>
      <c r="O357" s="48" t="str">
        <f t="shared" si="50"/>
        <v/>
      </c>
      <c r="P357" s="48" t="str">
        <f t="shared" si="51"/>
        <v/>
      </c>
      <c r="Q357" s="48" t="str">
        <f t="shared" si="52"/>
        <v/>
      </c>
      <c r="R357" s="48" t="str">
        <f t="shared" si="53"/>
        <v/>
      </c>
      <c r="S357" s="48" t="str">
        <f t="shared" si="58"/>
        <v/>
      </c>
      <c r="T357" s="48" t="str">
        <f t="shared" ca="1" si="54"/>
        <v/>
      </c>
      <c r="U357" s="48" t="str">
        <f>+IF(M357="","",IFERROR(+VLOOKUP(C357,materiales!$B$2:$E$1000,4,0),"DSZA"))</f>
        <v/>
      </c>
      <c r="V357" s="48" t="str">
        <f t="shared" si="55"/>
        <v/>
      </c>
      <c r="W357" s="48" t="str">
        <f t="shared" si="56"/>
        <v/>
      </c>
      <c r="X357" s="48" t="str">
        <f t="shared" si="57"/>
        <v/>
      </c>
      <c r="Y357" s="49" t="str">
        <f t="shared" si="59"/>
        <v/>
      </c>
      <c r="Z357" s="49" t="str">
        <f>IF(M357="no_cargado",VLOOKUP(B357,NAfiliado_NFarmacia!A:H,8,0),"")</f>
        <v/>
      </c>
      <c r="AA357" s="50"/>
    </row>
    <row r="358" spans="1:27" x14ac:dyDescent="0.55000000000000004">
      <c r="A358" s="34"/>
      <c r="G358" s="47" t="str">
        <f>+IF($B358="","",+IFERROR(+VLOOKUP(B358,padron!$A$2:$E$2,2,0),+IFERROR(VLOOKUP(B358,NAfiliado_NFarmacia!$A:$J,10,0),"Ingresar Nuevo Afiliado")))</f>
        <v/>
      </c>
      <c r="H358" s="48" t="str">
        <f>+IF(B358="","",+IFERROR(+VLOOKUP($C358,materiales!$B$2:$D$101,2,0),"9999"))</f>
        <v/>
      </c>
      <c r="I358" s="49" t="str">
        <f>+IF($B358="","",+IF(OR($F358="Si",$F358=""),IF(ISERROR(VLOOKUP($B358,padron!#REF!,9,0)),+IF(ISERROR(VLOOKUP($B358,NAfiliado_NFarmacia!$A$2:$J$497,5,0)),"Ingresa Farmacia",VLOOKUP($B358,NAfiliado_NFarmacia!$A$2:$J$497,5,0)),VLOOKUP($B358,padron!#REF!,9,0)),+IF(ISERROR(VLOOKUP($B358,NAfiliado_NFarmacia!$A$2:$J$497,5,0)),"Ingresa Farmacia",VLOOKUP($B358,NAfiliado_NFarmacia!$A$2:$J$497,5,0))))</f>
        <v/>
      </c>
      <c r="J358" s="49" t="str">
        <f>+IF($B358="","",+IF(OR($F358="Si",$F358=""),IF(ISERROR(VLOOKUP($B358,padron!#REF!,10,0)),+IF(ISERROR(VLOOKUP($B358,NAfiliado_NFarmacia!$A$2:$J$497,5,0)),"Ingresa Direccion de Farmacia",VLOOKUP($B358,NAfiliado_NFarmacia!$A$2:$J$497,6,0)),VLOOKUP($B358,padron!#REF!,10,0)),+IF(ISERROR(VLOOKUP($B358,NAfiliado_NFarmacia!$A$2:$J$497,6,0)),"Ingresa Direccion de Farmacia",VLOOKUP($B358,NAfiliado_NFarmacia!$A$2:$J$497,6,0))))</f>
        <v/>
      </c>
      <c r="K358" s="49" t="str">
        <f>+IF($B358="","",+IF(OR($F358="Si",$F358=""),IF(ISERROR(VLOOKUP($B358,padron!#REF!,10,0)),+IF(ISERROR(VLOOKUP($B358,NAfiliado_NFarmacia!$A$2:$J$497,5,0)),"Ingresa Localidad de Farmacia",VLOOKUP($B358,NAfiliado_NFarmacia!$A$2:$J$497,7,0)),VLOOKUP($B358,padron!#REF!,11,0)),+IF(ISERROR(VLOOKUP($B358,NAfiliado_NFarmacia!$A$2:$J$497,7,0)),"Ingresa Localidad de Farmacia",VLOOKUP($B358,NAfiliado_NFarmacia!$A$2:$J$497,7,0))))</f>
        <v/>
      </c>
      <c r="L358" s="48" t="str">
        <f>+IF(B358="","",IF(F358="No","84005541",+IFERROR(+VLOOKUP(inicio!B358,padron!$A$2:$H$2,8,0),"84005541")))</f>
        <v/>
      </c>
      <c r="M358" s="48" t="str">
        <f>+IF(B358="","",+IFERROR(+VLOOKUP(B358,padron!A:C,3,0),"no_cargado"))</f>
        <v/>
      </c>
      <c r="N358" s="48" t="str">
        <f>+IF(C358="","",+IFERROR(+VLOOKUP($C358,materiales!$A$2:$D$5000,4,0),"9999"))</f>
        <v/>
      </c>
      <c r="O358" s="48" t="str">
        <f t="shared" si="50"/>
        <v/>
      </c>
      <c r="P358" s="48" t="str">
        <f t="shared" si="51"/>
        <v/>
      </c>
      <c r="Q358" s="48" t="str">
        <f t="shared" si="52"/>
        <v/>
      </c>
      <c r="R358" s="48" t="str">
        <f t="shared" si="53"/>
        <v/>
      </c>
      <c r="S358" s="48" t="str">
        <f t="shared" si="58"/>
        <v/>
      </c>
      <c r="T358" s="48" t="str">
        <f t="shared" ca="1" si="54"/>
        <v/>
      </c>
      <c r="U358" s="48" t="str">
        <f>+IF(M358="","",IFERROR(+VLOOKUP(C358,materiales!$B$2:$E$1000,4,0),"DSZA"))</f>
        <v/>
      </c>
      <c r="V358" s="48" t="str">
        <f t="shared" si="55"/>
        <v/>
      </c>
      <c r="W358" s="48" t="str">
        <f t="shared" si="56"/>
        <v/>
      </c>
      <c r="X358" s="48" t="str">
        <f t="shared" si="57"/>
        <v/>
      </c>
      <c r="Y358" s="49" t="str">
        <f t="shared" si="59"/>
        <v/>
      </c>
      <c r="Z358" s="49" t="str">
        <f>IF(M358="no_cargado",VLOOKUP(B358,NAfiliado_NFarmacia!A:H,8,0),"")</f>
        <v/>
      </c>
      <c r="AA358" s="50"/>
    </row>
    <row r="359" spans="1:27" x14ac:dyDescent="0.55000000000000004">
      <c r="A359" s="34"/>
      <c r="G359" s="47" t="str">
        <f>+IF($B359="","",+IFERROR(+VLOOKUP(B359,padron!$A$2:$E$2,2,0),+IFERROR(VLOOKUP(B359,NAfiliado_NFarmacia!$A:$J,10,0),"Ingresar Nuevo Afiliado")))</f>
        <v/>
      </c>
      <c r="H359" s="48" t="str">
        <f>+IF(B359="","",+IFERROR(+VLOOKUP($C359,materiales!$B$2:$D$101,2,0),"9999"))</f>
        <v/>
      </c>
      <c r="I359" s="49" t="str">
        <f>+IF($B359="","",+IF(OR($F359="Si",$F359=""),IF(ISERROR(VLOOKUP($B359,padron!#REF!,9,0)),+IF(ISERROR(VLOOKUP($B359,NAfiliado_NFarmacia!$A$2:$J$497,5,0)),"Ingresa Farmacia",VLOOKUP($B359,NAfiliado_NFarmacia!$A$2:$J$497,5,0)),VLOOKUP($B359,padron!#REF!,9,0)),+IF(ISERROR(VLOOKUP($B359,NAfiliado_NFarmacia!$A$2:$J$497,5,0)),"Ingresa Farmacia",VLOOKUP($B359,NAfiliado_NFarmacia!$A$2:$J$497,5,0))))</f>
        <v/>
      </c>
      <c r="J359" s="49" t="str">
        <f>+IF($B359="","",+IF(OR($F359="Si",$F359=""),IF(ISERROR(VLOOKUP($B359,padron!#REF!,10,0)),+IF(ISERROR(VLOOKUP($B359,NAfiliado_NFarmacia!$A$2:$J$497,5,0)),"Ingresa Direccion de Farmacia",VLOOKUP($B359,NAfiliado_NFarmacia!$A$2:$J$497,6,0)),VLOOKUP($B359,padron!#REF!,10,0)),+IF(ISERROR(VLOOKUP($B359,NAfiliado_NFarmacia!$A$2:$J$497,6,0)),"Ingresa Direccion de Farmacia",VLOOKUP($B359,NAfiliado_NFarmacia!$A$2:$J$497,6,0))))</f>
        <v/>
      </c>
      <c r="K359" s="49" t="str">
        <f>+IF($B359="","",+IF(OR($F359="Si",$F359=""),IF(ISERROR(VLOOKUP($B359,padron!#REF!,10,0)),+IF(ISERROR(VLOOKUP($B359,NAfiliado_NFarmacia!$A$2:$J$497,5,0)),"Ingresa Localidad de Farmacia",VLOOKUP($B359,NAfiliado_NFarmacia!$A$2:$J$497,7,0)),VLOOKUP($B359,padron!#REF!,11,0)),+IF(ISERROR(VLOOKUP($B359,NAfiliado_NFarmacia!$A$2:$J$497,7,0)),"Ingresa Localidad de Farmacia",VLOOKUP($B359,NAfiliado_NFarmacia!$A$2:$J$497,7,0))))</f>
        <v/>
      </c>
      <c r="L359" s="48" t="str">
        <f>+IF(B359="","",IF(F359="No","84005541",+IFERROR(+VLOOKUP(inicio!B359,padron!$A$2:$H$2,8,0),"84005541")))</f>
        <v/>
      </c>
      <c r="M359" s="48" t="str">
        <f>+IF(B359="","",+IFERROR(+VLOOKUP(B359,padron!A:C,3,0),"no_cargado"))</f>
        <v/>
      </c>
      <c r="N359" s="48" t="str">
        <f>+IF(C359="","",+IFERROR(+VLOOKUP($C359,materiales!$A$2:$D$5000,4,0),"9999"))</f>
        <v/>
      </c>
      <c r="O359" s="48" t="str">
        <f t="shared" si="50"/>
        <v/>
      </c>
      <c r="P359" s="48" t="str">
        <f t="shared" si="51"/>
        <v/>
      </c>
      <c r="Q359" s="48" t="str">
        <f t="shared" si="52"/>
        <v/>
      </c>
      <c r="R359" s="48" t="str">
        <f t="shared" si="53"/>
        <v/>
      </c>
      <c r="S359" s="48" t="str">
        <f t="shared" si="58"/>
        <v/>
      </c>
      <c r="T359" s="48" t="str">
        <f t="shared" ca="1" si="54"/>
        <v/>
      </c>
      <c r="U359" s="48" t="str">
        <f>+IF(M359="","",IFERROR(+VLOOKUP(C359,materiales!$B$2:$E$1000,4,0),"DSZA"))</f>
        <v/>
      </c>
      <c r="V359" s="48" t="str">
        <f t="shared" si="55"/>
        <v/>
      </c>
      <c r="W359" s="48" t="str">
        <f t="shared" si="56"/>
        <v/>
      </c>
      <c r="X359" s="48" t="str">
        <f t="shared" si="57"/>
        <v/>
      </c>
      <c r="Y359" s="49" t="str">
        <f t="shared" si="59"/>
        <v/>
      </c>
      <c r="Z359" s="49" t="str">
        <f>IF(M359="no_cargado",VLOOKUP(B359,NAfiliado_NFarmacia!A:H,8,0),"")</f>
        <v/>
      </c>
      <c r="AA359" s="50"/>
    </row>
    <row r="360" spans="1:27" x14ac:dyDescent="0.55000000000000004">
      <c r="A360" s="34"/>
      <c r="G360" s="47" t="str">
        <f>+IF($B360="","",+IFERROR(+VLOOKUP(B360,padron!$A$2:$E$2,2,0),+IFERROR(VLOOKUP(B360,NAfiliado_NFarmacia!$A:$J,10,0),"Ingresar Nuevo Afiliado")))</f>
        <v/>
      </c>
      <c r="H360" s="48" t="str">
        <f>+IF(B360="","",+IFERROR(+VLOOKUP($C360,materiales!$B$2:$D$101,2,0),"9999"))</f>
        <v/>
      </c>
      <c r="I360" s="49" t="str">
        <f>+IF($B360="","",+IF(OR($F360="Si",$F360=""),IF(ISERROR(VLOOKUP($B360,padron!#REF!,9,0)),+IF(ISERROR(VLOOKUP($B360,NAfiliado_NFarmacia!$A$2:$J$497,5,0)),"Ingresa Farmacia",VLOOKUP($B360,NAfiliado_NFarmacia!$A$2:$J$497,5,0)),VLOOKUP($B360,padron!#REF!,9,0)),+IF(ISERROR(VLOOKUP($B360,NAfiliado_NFarmacia!$A$2:$J$497,5,0)),"Ingresa Farmacia",VLOOKUP($B360,NAfiliado_NFarmacia!$A$2:$J$497,5,0))))</f>
        <v/>
      </c>
      <c r="J360" s="49" t="str">
        <f>+IF($B360="","",+IF(OR($F360="Si",$F360=""),IF(ISERROR(VLOOKUP($B360,padron!#REF!,10,0)),+IF(ISERROR(VLOOKUP($B360,NAfiliado_NFarmacia!$A$2:$J$497,5,0)),"Ingresa Direccion de Farmacia",VLOOKUP($B360,NAfiliado_NFarmacia!$A$2:$J$497,6,0)),VLOOKUP($B360,padron!#REF!,10,0)),+IF(ISERROR(VLOOKUP($B360,NAfiliado_NFarmacia!$A$2:$J$497,6,0)),"Ingresa Direccion de Farmacia",VLOOKUP($B360,NAfiliado_NFarmacia!$A$2:$J$497,6,0))))</f>
        <v/>
      </c>
      <c r="K360" s="49" t="str">
        <f>+IF($B360="","",+IF(OR($F360="Si",$F360=""),IF(ISERROR(VLOOKUP($B360,padron!#REF!,10,0)),+IF(ISERROR(VLOOKUP($B360,NAfiliado_NFarmacia!$A$2:$J$497,5,0)),"Ingresa Localidad de Farmacia",VLOOKUP($B360,NAfiliado_NFarmacia!$A$2:$J$497,7,0)),VLOOKUP($B360,padron!#REF!,11,0)),+IF(ISERROR(VLOOKUP($B360,NAfiliado_NFarmacia!$A$2:$J$497,7,0)),"Ingresa Localidad de Farmacia",VLOOKUP($B360,NAfiliado_NFarmacia!$A$2:$J$497,7,0))))</f>
        <v/>
      </c>
      <c r="L360" s="48" t="str">
        <f>+IF(B360="","",IF(F360="No","84005541",+IFERROR(+VLOOKUP(inicio!B360,padron!$A$2:$H$2,8,0),"84005541")))</f>
        <v/>
      </c>
      <c r="M360" s="48" t="str">
        <f>+IF(B360="","",+IFERROR(+VLOOKUP(B360,padron!A:C,3,0),"no_cargado"))</f>
        <v/>
      </c>
      <c r="N360" s="48" t="str">
        <f>+IF(C360="","",+IFERROR(+VLOOKUP($C360,materiales!$A$2:$D$5000,4,0),"9999"))</f>
        <v/>
      </c>
      <c r="O360" s="48" t="str">
        <f t="shared" si="50"/>
        <v/>
      </c>
      <c r="P360" s="48" t="str">
        <f t="shared" si="51"/>
        <v/>
      </c>
      <c r="Q360" s="48" t="str">
        <f t="shared" si="52"/>
        <v/>
      </c>
      <c r="R360" s="48" t="str">
        <f t="shared" si="53"/>
        <v/>
      </c>
      <c r="S360" s="48" t="str">
        <f t="shared" si="58"/>
        <v/>
      </c>
      <c r="T360" s="48" t="str">
        <f t="shared" ca="1" si="54"/>
        <v/>
      </c>
      <c r="U360" s="48" t="str">
        <f>+IF(M360="","",IFERROR(+VLOOKUP(C360,materiales!$B$2:$E$1000,4,0),"DSZA"))</f>
        <v/>
      </c>
      <c r="V360" s="48" t="str">
        <f t="shared" si="55"/>
        <v/>
      </c>
      <c r="W360" s="48" t="str">
        <f t="shared" si="56"/>
        <v/>
      </c>
      <c r="X360" s="48" t="str">
        <f t="shared" si="57"/>
        <v/>
      </c>
      <c r="Y360" s="49" t="str">
        <f t="shared" si="59"/>
        <v/>
      </c>
      <c r="Z360" s="49" t="str">
        <f>IF(M360="no_cargado",VLOOKUP(B360,NAfiliado_NFarmacia!A:H,8,0),"")</f>
        <v/>
      </c>
      <c r="AA360" s="50"/>
    </row>
    <row r="361" spans="1:27" x14ac:dyDescent="0.55000000000000004">
      <c r="A361" s="34"/>
      <c r="G361" s="47" t="str">
        <f>+IF($B361="","",+IFERROR(+VLOOKUP(B361,padron!$A$2:$E$2,2,0),+IFERROR(VLOOKUP(B361,NAfiliado_NFarmacia!$A:$J,10,0),"Ingresar Nuevo Afiliado")))</f>
        <v/>
      </c>
      <c r="H361" s="48" t="str">
        <f>+IF(B361="","",+IFERROR(+VLOOKUP($C361,materiales!$B$2:$D$101,2,0),"9999"))</f>
        <v/>
      </c>
      <c r="I361" s="49" t="str">
        <f>+IF($B361="","",+IF(OR($F361="Si",$F361=""),IF(ISERROR(VLOOKUP($B361,padron!#REF!,9,0)),+IF(ISERROR(VLOOKUP($B361,NAfiliado_NFarmacia!$A$2:$J$497,5,0)),"Ingresa Farmacia",VLOOKUP($B361,NAfiliado_NFarmacia!$A$2:$J$497,5,0)),VLOOKUP($B361,padron!#REF!,9,0)),+IF(ISERROR(VLOOKUP($B361,NAfiliado_NFarmacia!$A$2:$J$497,5,0)),"Ingresa Farmacia",VLOOKUP($B361,NAfiliado_NFarmacia!$A$2:$J$497,5,0))))</f>
        <v/>
      </c>
      <c r="J361" s="49" t="str">
        <f>+IF($B361="","",+IF(OR($F361="Si",$F361=""),IF(ISERROR(VLOOKUP($B361,padron!#REF!,10,0)),+IF(ISERROR(VLOOKUP($B361,NAfiliado_NFarmacia!$A$2:$J$497,5,0)),"Ingresa Direccion de Farmacia",VLOOKUP($B361,NAfiliado_NFarmacia!$A$2:$J$497,6,0)),VLOOKUP($B361,padron!#REF!,10,0)),+IF(ISERROR(VLOOKUP($B361,NAfiliado_NFarmacia!$A$2:$J$497,6,0)),"Ingresa Direccion de Farmacia",VLOOKUP($B361,NAfiliado_NFarmacia!$A$2:$J$497,6,0))))</f>
        <v/>
      </c>
      <c r="K361" s="49" t="str">
        <f>+IF($B361="","",+IF(OR($F361="Si",$F361=""),IF(ISERROR(VLOOKUP($B361,padron!#REF!,10,0)),+IF(ISERROR(VLOOKUP($B361,NAfiliado_NFarmacia!$A$2:$J$497,5,0)),"Ingresa Localidad de Farmacia",VLOOKUP($B361,NAfiliado_NFarmacia!$A$2:$J$497,7,0)),VLOOKUP($B361,padron!#REF!,11,0)),+IF(ISERROR(VLOOKUP($B361,NAfiliado_NFarmacia!$A$2:$J$497,7,0)),"Ingresa Localidad de Farmacia",VLOOKUP($B361,NAfiliado_NFarmacia!$A$2:$J$497,7,0))))</f>
        <v/>
      </c>
      <c r="L361" s="48" t="str">
        <f>+IF(B361="","",IF(F361="No","84005541",+IFERROR(+VLOOKUP(inicio!B361,padron!$A$2:$H$2,8,0),"84005541")))</f>
        <v/>
      </c>
      <c r="M361" s="48" t="str">
        <f>+IF(B361="","",+IFERROR(+VLOOKUP(B361,padron!A:C,3,0),"no_cargado"))</f>
        <v/>
      </c>
      <c r="N361" s="48" t="str">
        <f>+IF(C361="","",+IFERROR(+VLOOKUP($C361,materiales!$A$2:$D$5000,4,0),"9999"))</f>
        <v/>
      </c>
      <c r="O361" s="48" t="str">
        <f t="shared" si="50"/>
        <v/>
      </c>
      <c r="P361" s="48" t="str">
        <f t="shared" si="51"/>
        <v/>
      </c>
      <c r="Q361" s="48" t="str">
        <f t="shared" si="52"/>
        <v/>
      </c>
      <c r="R361" s="48" t="str">
        <f t="shared" si="53"/>
        <v/>
      </c>
      <c r="S361" s="48" t="str">
        <f t="shared" si="58"/>
        <v/>
      </c>
      <c r="T361" s="48" t="str">
        <f t="shared" ca="1" si="54"/>
        <v/>
      </c>
      <c r="U361" s="48" t="str">
        <f>+IF(M361="","",IFERROR(+VLOOKUP(C361,materiales!$B$2:$E$1000,4,0),"DSZA"))</f>
        <v/>
      </c>
      <c r="V361" s="48" t="str">
        <f t="shared" si="55"/>
        <v/>
      </c>
      <c r="W361" s="48" t="str">
        <f t="shared" si="56"/>
        <v/>
      </c>
      <c r="X361" s="48" t="str">
        <f t="shared" si="57"/>
        <v/>
      </c>
      <c r="Y361" s="49" t="str">
        <f t="shared" si="59"/>
        <v/>
      </c>
      <c r="Z361" s="49" t="str">
        <f>IF(M361="no_cargado",VLOOKUP(B361,NAfiliado_NFarmacia!A:H,8,0),"")</f>
        <v/>
      </c>
      <c r="AA361" s="50"/>
    </row>
    <row r="362" spans="1:27" x14ac:dyDescent="0.55000000000000004">
      <c r="A362" s="34"/>
      <c r="G362" s="47" t="str">
        <f>+IF($B362="","",+IFERROR(+VLOOKUP(B362,padron!$A$2:$E$2,2,0),+IFERROR(VLOOKUP(B362,NAfiliado_NFarmacia!$A:$J,10,0),"Ingresar Nuevo Afiliado")))</f>
        <v/>
      </c>
      <c r="H362" s="48" t="str">
        <f>+IF(B362="","",+IFERROR(+VLOOKUP($C362,materiales!$B$2:$D$101,2,0),"9999"))</f>
        <v/>
      </c>
      <c r="I362" s="49" t="str">
        <f>+IF($B362="","",+IF(OR($F362="Si",$F362=""),IF(ISERROR(VLOOKUP($B362,padron!#REF!,9,0)),+IF(ISERROR(VLOOKUP($B362,NAfiliado_NFarmacia!$A$2:$J$497,5,0)),"Ingresa Farmacia",VLOOKUP($B362,NAfiliado_NFarmacia!$A$2:$J$497,5,0)),VLOOKUP($B362,padron!#REF!,9,0)),+IF(ISERROR(VLOOKUP($B362,NAfiliado_NFarmacia!$A$2:$J$497,5,0)),"Ingresa Farmacia",VLOOKUP($B362,NAfiliado_NFarmacia!$A$2:$J$497,5,0))))</f>
        <v/>
      </c>
      <c r="J362" s="49" t="str">
        <f>+IF($B362="","",+IF(OR($F362="Si",$F362=""),IF(ISERROR(VLOOKUP($B362,padron!#REF!,10,0)),+IF(ISERROR(VLOOKUP($B362,NAfiliado_NFarmacia!$A$2:$J$497,5,0)),"Ingresa Direccion de Farmacia",VLOOKUP($B362,NAfiliado_NFarmacia!$A$2:$J$497,6,0)),VLOOKUP($B362,padron!#REF!,10,0)),+IF(ISERROR(VLOOKUP($B362,NAfiliado_NFarmacia!$A$2:$J$497,6,0)),"Ingresa Direccion de Farmacia",VLOOKUP($B362,NAfiliado_NFarmacia!$A$2:$J$497,6,0))))</f>
        <v/>
      </c>
      <c r="K362" s="49" t="str">
        <f>+IF($B362="","",+IF(OR($F362="Si",$F362=""),IF(ISERROR(VLOOKUP($B362,padron!#REF!,10,0)),+IF(ISERROR(VLOOKUP($B362,NAfiliado_NFarmacia!$A$2:$J$497,5,0)),"Ingresa Localidad de Farmacia",VLOOKUP($B362,NAfiliado_NFarmacia!$A$2:$J$497,7,0)),VLOOKUP($B362,padron!#REF!,11,0)),+IF(ISERROR(VLOOKUP($B362,NAfiliado_NFarmacia!$A$2:$J$497,7,0)),"Ingresa Localidad de Farmacia",VLOOKUP($B362,NAfiliado_NFarmacia!$A$2:$J$497,7,0))))</f>
        <v/>
      </c>
      <c r="L362" s="48" t="str">
        <f>+IF(B362="","",IF(F362="No","84005541",+IFERROR(+VLOOKUP(inicio!B362,padron!$A$2:$H$2,8,0),"84005541")))</f>
        <v/>
      </c>
      <c r="M362" s="48" t="str">
        <f>+IF(B362="","",+IFERROR(+VLOOKUP(B362,padron!A:C,3,0),"no_cargado"))</f>
        <v/>
      </c>
      <c r="N362" s="48" t="str">
        <f>+IF(C362="","",+IFERROR(+VLOOKUP($C362,materiales!$A$2:$D$5000,4,0),"9999"))</f>
        <v/>
      </c>
      <c r="O362" s="48" t="str">
        <f t="shared" si="50"/>
        <v/>
      </c>
      <c r="P362" s="48" t="str">
        <f t="shared" si="51"/>
        <v/>
      </c>
      <c r="Q362" s="48" t="str">
        <f t="shared" si="52"/>
        <v/>
      </c>
      <c r="R362" s="48" t="str">
        <f t="shared" si="53"/>
        <v/>
      </c>
      <c r="S362" s="48" t="str">
        <f t="shared" si="58"/>
        <v/>
      </c>
      <c r="T362" s="48" t="str">
        <f t="shared" ca="1" si="54"/>
        <v/>
      </c>
      <c r="U362" s="48" t="str">
        <f>+IF(M362="","",IFERROR(+VLOOKUP(C362,materiales!$B$2:$E$1000,4,0),"DSZA"))</f>
        <v/>
      </c>
      <c r="V362" s="48" t="str">
        <f t="shared" si="55"/>
        <v/>
      </c>
      <c r="W362" s="48" t="str">
        <f t="shared" si="56"/>
        <v/>
      </c>
      <c r="X362" s="48" t="str">
        <f t="shared" si="57"/>
        <v/>
      </c>
      <c r="Y362" s="49" t="str">
        <f t="shared" si="59"/>
        <v/>
      </c>
      <c r="Z362" s="49" t="str">
        <f>IF(M362="no_cargado",VLOOKUP(B362,NAfiliado_NFarmacia!A:H,8,0),"")</f>
        <v/>
      </c>
      <c r="AA362" s="50"/>
    </row>
    <row r="363" spans="1:27" x14ac:dyDescent="0.55000000000000004">
      <c r="A363" s="34"/>
      <c r="G363" s="47" t="str">
        <f>+IF($B363="","",+IFERROR(+VLOOKUP(B363,padron!$A$2:$E$2,2,0),+IFERROR(VLOOKUP(B363,NAfiliado_NFarmacia!$A:$J,10,0),"Ingresar Nuevo Afiliado")))</f>
        <v/>
      </c>
      <c r="H363" s="48" t="str">
        <f>+IF(B363="","",+IFERROR(+VLOOKUP($C363,materiales!$B$2:$D$101,2,0),"9999"))</f>
        <v/>
      </c>
      <c r="I363" s="49" t="str">
        <f>+IF($B363="","",+IF(OR($F363="Si",$F363=""),IF(ISERROR(VLOOKUP($B363,padron!#REF!,9,0)),+IF(ISERROR(VLOOKUP($B363,NAfiliado_NFarmacia!$A$2:$J$497,5,0)),"Ingresa Farmacia",VLOOKUP($B363,NAfiliado_NFarmacia!$A$2:$J$497,5,0)),VLOOKUP($B363,padron!#REF!,9,0)),+IF(ISERROR(VLOOKUP($B363,NAfiliado_NFarmacia!$A$2:$J$497,5,0)),"Ingresa Farmacia",VLOOKUP($B363,NAfiliado_NFarmacia!$A$2:$J$497,5,0))))</f>
        <v/>
      </c>
      <c r="J363" s="49" t="str">
        <f>+IF($B363="","",+IF(OR($F363="Si",$F363=""),IF(ISERROR(VLOOKUP($B363,padron!#REF!,10,0)),+IF(ISERROR(VLOOKUP($B363,NAfiliado_NFarmacia!$A$2:$J$497,5,0)),"Ingresa Direccion de Farmacia",VLOOKUP($B363,NAfiliado_NFarmacia!$A$2:$J$497,6,0)),VLOOKUP($B363,padron!#REF!,10,0)),+IF(ISERROR(VLOOKUP($B363,NAfiliado_NFarmacia!$A$2:$J$497,6,0)),"Ingresa Direccion de Farmacia",VLOOKUP($B363,NAfiliado_NFarmacia!$A$2:$J$497,6,0))))</f>
        <v/>
      </c>
      <c r="K363" s="49" t="str">
        <f>+IF($B363="","",+IF(OR($F363="Si",$F363=""),IF(ISERROR(VLOOKUP($B363,padron!#REF!,10,0)),+IF(ISERROR(VLOOKUP($B363,NAfiliado_NFarmacia!$A$2:$J$497,5,0)),"Ingresa Localidad de Farmacia",VLOOKUP($B363,NAfiliado_NFarmacia!$A$2:$J$497,7,0)),VLOOKUP($B363,padron!#REF!,11,0)),+IF(ISERROR(VLOOKUP($B363,NAfiliado_NFarmacia!$A$2:$J$497,7,0)),"Ingresa Localidad de Farmacia",VLOOKUP($B363,NAfiliado_NFarmacia!$A$2:$J$497,7,0))))</f>
        <v/>
      </c>
      <c r="L363" s="48" t="str">
        <f>+IF(B363="","",IF(F363="No","84005541",+IFERROR(+VLOOKUP(inicio!B363,padron!$A$2:$H$2,8,0),"84005541")))</f>
        <v/>
      </c>
      <c r="M363" s="48" t="str">
        <f>+IF(B363="","",+IFERROR(+VLOOKUP(B363,padron!A:C,3,0),"no_cargado"))</f>
        <v/>
      </c>
      <c r="N363" s="48" t="str">
        <f>+IF(C363="","",+IFERROR(+VLOOKUP($C363,materiales!$A$2:$D$5000,4,0),"9999"))</f>
        <v/>
      </c>
      <c r="O363" s="48" t="str">
        <f t="shared" si="50"/>
        <v/>
      </c>
      <c r="P363" s="48" t="str">
        <f t="shared" si="51"/>
        <v/>
      </c>
      <c r="Q363" s="48" t="str">
        <f t="shared" si="52"/>
        <v/>
      </c>
      <c r="R363" s="48" t="str">
        <f t="shared" si="53"/>
        <v/>
      </c>
      <c r="S363" s="48" t="str">
        <f t="shared" si="58"/>
        <v/>
      </c>
      <c r="T363" s="48" t="str">
        <f t="shared" ca="1" si="54"/>
        <v/>
      </c>
      <c r="U363" s="48" t="str">
        <f>+IF(M363="","",IFERROR(+VLOOKUP(C363,materiales!$B$2:$E$1000,4,0),"DSZA"))</f>
        <v/>
      </c>
      <c r="V363" s="48" t="str">
        <f t="shared" si="55"/>
        <v/>
      </c>
      <c r="W363" s="48" t="str">
        <f t="shared" si="56"/>
        <v/>
      </c>
      <c r="X363" s="48" t="str">
        <f t="shared" si="57"/>
        <v/>
      </c>
      <c r="Y363" s="49" t="str">
        <f t="shared" si="59"/>
        <v/>
      </c>
      <c r="Z363" s="49" t="str">
        <f>IF(M363="no_cargado",VLOOKUP(B363,NAfiliado_NFarmacia!A:H,8,0),"")</f>
        <v/>
      </c>
      <c r="AA363" s="50"/>
    </row>
    <row r="364" spans="1:27" x14ac:dyDescent="0.55000000000000004">
      <c r="A364" s="34"/>
      <c r="G364" s="47" t="str">
        <f>+IF($B364="","",+IFERROR(+VLOOKUP(B364,padron!$A$2:$E$2,2,0),+IFERROR(VLOOKUP(B364,NAfiliado_NFarmacia!$A:$J,10,0),"Ingresar Nuevo Afiliado")))</f>
        <v/>
      </c>
      <c r="H364" s="48" t="str">
        <f>+IF(B364="","",+IFERROR(+VLOOKUP($C364,materiales!$B$2:$D$101,2,0),"9999"))</f>
        <v/>
      </c>
      <c r="I364" s="49" t="str">
        <f>+IF($B364="","",+IF(OR($F364="Si",$F364=""),IF(ISERROR(VLOOKUP($B364,padron!#REF!,9,0)),+IF(ISERROR(VLOOKUP($B364,NAfiliado_NFarmacia!$A$2:$J$497,5,0)),"Ingresa Farmacia",VLOOKUP($B364,NAfiliado_NFarmacia!$A$2:$J$497,5,0)),VLOOKUP($B364,padron!#REF!,9,0)),+IF(ISERROR(VLOOKUP($B364,NAfiliado_NFarmacia!$A$2:$J$497,5,0)),"Ingresa Farmacia",VLOOKUP($B364,NAfiliado_NFarmacia!$A$2:$J$497,5,0))))</f>
        <v/>
      </c>
      <c r="J364" s="49" t="str">
        <f>+IF($B364="","",+IF(OR($F364="Si",$F364=""),IF(ISERROR(VLOOKUP($B364,padron!#REF!,10,0)),+IF(ISERROR(VLOOKUP($B364,NAfiliado_NFarmacia!$A$2:$J$497,5,0)),"Ingresa Direccion de Farmacia",VLOOKUP($B364,NAfiliado_NFarmacia!$A$2:$J$497,6,0)),VLOOKUP($B364,padron!#REF!,10,0)),+IF(ISERROR(VLOOKUP($B364,NAfiliado_NFarmacia!$A$2:$J$497,6,0)),"Ingresa Direccion de Farmacia",VLOOKUP($B364,NAfiliado_NFarmacia!$A$2:$J$497,6,0))))</f>
        <v/>
      </c>
      <c r="K364" s="49" t="str">
        <f>+IF($B364="","",+IF(OR($F364="Si",$F364=""),IF(ISERROR(VLOOKUP($B364,padron!#REF!,10,0)),+IF(ISERROR(VLOOKUP($B364,NAfiliado_NFarmacia!$A$2:$J$497,5,0)),"Ingresa Localidad de Farmacia",VLOOKUP($B364,NAfiliado_NFarmacia!$A$2:$J$497,7,0)),VLOOKUP($B364,padron!#REF!,11,0)),+IF(ISERROR(VLOOKUP($B364,NAfiliado_NFarmacia!$A$2:$J$497,7,0)),"Ingresa Localidad de Farmacia",VLOOKUP($B364,NAfiliado_NFarmacia!$A$2:$J$497,7,0))))</f>
        <v/>
      </c>
      <c r="L364" s="48" t="str">
        <f>+IF(B364="","",IF(F364="No","84005541",+IFERROR(+VLOOKUP(inicio!B364,padron!$A$2:$H$2,8,0),"84005541")))</f>
        <v/>
      </c>
      <c r="M364" s="48" t="str">
        <f>+IF(B364="","",+IFERROR(+VLOOKUP(B364,padron!A:C,3,0),"no_cargado"))</f>
        <v/>
      </c>
      <c r="N364" s="48" t="str">
        <f>+IF(C364="","",+IFERROR(+VLOOKUP($C364,materiales!$A$2:$D$5000,4,0),"9999"))</f>
        <v/>
      </c>
      <c r="O364" s="48" t="str">
        <f t="shared" si="50"/>
        <v/>
      </c>
      <c r="P364" s="48" t="str">
        <f t="shared" si="51"/>
        <v/>
      </c>
      <c r="Q364" s="48" t="str">
        <f t="shared" si="52"/>
        <v/>
      </c>
      <c r="R364" s="48" t="str">
        <f t="shared" si="53"/>
        <v/>
      </c>
      <c r="S364" s="48" t="str">
        <f t="shared" si="58"/>
        <v/>
      </c>
      <c r="T364" s="48" t="str">
        <f t="shared" ca="1" si="54"/>
        <v/>
      </c>
      <c r="U364" s="48" t="str">
        <f>+IF(M364="","",IFERROR(+VLOOKUP(C364,materiales!$B$2:$E$1000,4,0),"DSZA"))</f>
        <v/>
      </c>
      <c r="V364" s="48" t="str">
        <f t="shared" si="55"/>
        <v/>
      </c>
      <c r="W364" s="48" t="str">
        <f t="shared" si="56"/>
        <v/>
      </c>
      <c r="X364" s="48" t="str">
        <f t="shared" si="57"/>
        <v/>
      </c>
      <c r="Y364" s="49" t="str">
        <f t="shared" si="59"/>
        <v/>
      </c>
      <c r="Z364" s="49" t="str">
        <f>IF(M364="no_cargado",VLOOKUP(B364,NAfiliado_NFarmacia!A:H,8,0),"")</f>
        <v/>
      </c>
      <c r="AA364" s="50"/>
    </row>
    <row r="365" spans="1:27" x14ac:dyDescent="0.55000000000000004">
      <c r="A365" s="34"/>
      <c r="G365" s="47" t="str">
        <f>+IF($B365="","",+IFERROR(+VLOOKUP(B365,padron!$A$2:$E$2,2,0),+IFERROR(VLOOKUP(B365,NAfiliado_NFarmacia!$A:$J,10,0),"Ingresar Nuevo Afiliado")))</f>
        <v/>
      </c>
      <c r="H365" s="48" t="str">
        <f>+IF(B365="","",+IFERROR(+VLOOKUP($C365,materiales!$B$2:$D$101,2,0),"9999"))</f>
        <v/>
      </c>
      <c r="I365" s="49" t="str">
        <f>+IF($B365="","",+IF(OR($F365="Si",$F365=""),IF(ISERROR(VLOOKUP($B365,padron!#REF!,9,0)),+IF(ISERROR(VLOOKUP($B365,NAfiliado_NFarmacia!$A$2:$J$497,5,0)),"Ingresa Farmacia",VLOOKUP($B365,NAfiliado_NFarmacia!$A$2:$J$497,5,0)),VLOOKUP($B365,padron!#REF!,9,0)),+IF(ISERROR(VLOOKUP($B365,NAfiliado_NFarmacia!$A$2:$J$497,5,0)),"Ingresa Farmacia",VLOOKUP($B365,NAfiliado_NFarmacia!$A$2:$J$497,5,0))))</f>
        <v/>
      </c>
      <c r="J365" s="49" t="str">
        <f>+IF($B365="","",+IF(OR($F365="Si",$F365=""),IF(ISERROR(VLOOKUP($B365,padron!#REF!,10,0)),+IF(ISERROR(VLOOKUP($B365,NAfiliado_NFarmacia!$A$2:$J$497,5,0)),"Ingresa Direccion de Farmacia",VLOOKUP($B365,NAfiliado_NFarmacia!$A$2:$J$497,6,0)),VLOOKUP($B365,padron!#REF!,10,0)),+IF(ISERROR(VLOOKUP($B365,NAfiliado_NFarmacia!$A$2:$J$497,6,0)),"Ingresa Direccion de Farmacia",VLOOKUP($B365,NAfiliado_NFarmacia!$A$2:$J$497,6,0))))</f>
        <v/>
      </c>
      <c r="K365" s="49" t="str">
        <f>+IF($B365="","",+IF(OR($F365="Si",$F365=""),IF(ISERROR(VLOOKUP($B365,padron!#REF!,10,0)),+IF(ISERROR(VLOOKUP($B365,NAfiliado_NFarmacia!$A$2:$J$497,5,0)),"Ingresa Localidad de Farmacia",VLOOKUP($B365,NAfiliado_NFarmacia!$A$2:$J$497,7,0)),VLOOKUP($B365,padron!#REF!,11,0)),+IF(ISERROR(VLOOKUP($B365,NAfiliado_NFarmacia!$A$2:$J$497,7,0)),"Ingresa Localidad de Farmacia",VLOOKUP($B365,NAfiliado_NFarmacia!$A$2:$J$497,7,0))))</f>
        <v/>
      </c>
      <c r="L365" s="48" t="str">
        <f>+IF(B365="","",IF(F365="No","84005541",+IFERROR(+VLOOKUP(inicio!B365,padron!$A$2:$H$2,8,0),"84005541")))</f>
        <v/>
      </c>
      <c r="M365" s="48" t="str">
        <f>+IF(B365="","",+IFERROR(+VLOOKUP(B365,padron!A:C,3,0),"no_cargado"))</f>
        <v/>
      </c>
      <c r="N365" s="48" t="str">
        <f>+IF(C365="","",+IFERROR(+VLOOKUP($C365,materiales!$A$2:$D$5000,4,0),"9999"))</f>
        <v/>
      </c>
      <c r="O365" s="48" t="str">
        <f t="shared" si="50"/>
        <v/>
      </c>
      <c r="P365" s="48" t="str">
        <f t="shared" si="51"/>
        <v/>
      </c>
      <c r="Q365" s="48" t="str">
        <f t="shared" si="52"/>
        <v/>
      </c>
      <c r="R365" s="48" t="str">
        <f t="shared" si="53"/>
        <v/>
      </c>
      <c r="S365" s="48" t="str">
        <f t="shared" si="58"/>
        <v/>
      </c>
      <c r="T365" s="48" t="str">
        <f t="shared" ca="1" si="54"/>
        <v/>
      </c>
      <c r="U365" s="48" t="str">
        <f>+IF(M365="","",IFERROR(+VLOOKUP(C365,materiales!$B$2:$E$1000,4,0),"DSZA"))</f>
        <v/>
      </c>
      <c r="V365" s="48" t="str">
        <f t="shared" si="55"/>
        <v/>
      </c>
      <c r="W365" s="48" t="str">
        <f t="shared" si="56"/>
        <v/>
      </c>
      <c r="X365" s="48" t="str">
        <f t="shared" si="57"/>
        <v/>
      </c>
      <c r="Y365" s="49" t="str">
        <f t="shared" si="59"/>
        <v/>
      </c>
      <c r="Z365" s="49" t="str">
        <f>IF(M365="no_cargado",VLOOKUP(B365,NAfiliado_NFarmacia!A:H,8,0),"")</f>
        <v/>
      </c>
      <c r="AA365" s="50"/>
    </row>
    <row r="366" spans="1:27" x14ac:dyDescent="0.55000000000000004">
      <c r="A366" s="34"/>
      <c r="G366" s="47" t="str">
        <f>+IF($B366="","",+IFERROR(+VLOOKUP(B366,padron!$A$2:$E$2,2,0),+IFERROR(VLOOKUP(B366,NAfiliado_NFarmacia!$A:$J,10,0),"Ingresar Nuevo Afiliado")))</f>
        <v/>
      </c>
      <c r="H366" s="48" t="str">
        <f>+IF(B366="","",+IFERROR(+VLOOKUP($C366,materiales!$B$2:$D$101,2,0),"9999"))</f>
        <v/>
      </c>
      <c r="I366" s="49" t="str">
        <f>+IF($B366="","",+IF(OR($F366="Si",$F366=""),IF(ISERROR(VLOOKUP($B366,padron!#REF!,9,0)),+IF(ISERROR(VLOOKUP($B366,NAfiliado_NFarmacia!$A$2:$J$497,5,0)),"Ingresa Farmacia",VLOOKUP($B366,NAfiliado_NFarmacia!$A$2:$J$497,5,0)),VLOOKUP($B366,padron!#REF!,9,0)),+IF(ISERROR(VLOOKUP($B366,NAfiliado_NFarmacia!$A$2:$J$497,5,0)),"Ingresa Farmacia",VLOOKUP($B366,NAfiliado_NFarmacia!$A$2:$J$497,5,0))))</f>
        <v/>
      </c>
      <c r="J366" s="49" t="str">
        <f>+IF($B366="","",+IF(OR($F366="Si",$F366=""),IF(ISERROR(VLOOKUP($B366,padron!#REF!,10,0)),+IF(ISERROR(VLOOKUP($B366,NAfiliado_NFarmacia!$A$2:$J$497,5,0)),"Ingresa Direccion de Farmacia",VLOOKUP($B366,NAfiliado_NFarmacia!$A$2:$J$497,6,0)),VLOOKUP($B366,padron!#REF!,10,0)),+IF(ISERROR(VLOOKUP($B366,NAfiliado_NFarmacia!$A$2:$J$497,6,0)),"Ingresa Direccion de Farmacia",VLOOKUP($B366,NAfiliado_NFarmacia!$A$2:$J$497,6,0))))</f>
        <v/>
      </c>
      <c r="K366" s="49" t="str">
        <f>+IF($B366="","",+IF(OR($F366="Si",$F366=""),IF(ISERROR(VLOOKUP($B366,padron!#REF!,10,0)),+IF(ISERROR(VLOOKUP($B366,NAfiliado_NFarmacia!$A$2:$J$497,5,0)),"Ingresa Localidad de Farmacia",VLOOKUP($B366,NAfiliado_NFarmacia!$A$2:$J$497,7,0)),VLOOKUP($B366,padron!#REF!,11,0)),+IF(ISERROR(VLOOKUP($B366,NAfiliado_NFarmacia!$A$2:$J$497,7,0)),"Ingresa Localidad de Farmacia",VLOOKUP($B366,NAfiliado_NFarmacia!$A$2:$J$497,7,0))))</f>
        <v/>
      </c>
      <c r="L366" s="48" t="str">
        <f>+IF(B366="","",IF(F366="No","84005541",+IFERROR(+VLOOKUP(inicio!B366,padron!$A$2:$H$2,8,0),"84005541")))</f>
        <v/>
      </c>
      <c r="M366" s="48" t="str">
        <f>+IF(B366="","",+IFERROR(+VLOOKUP(B366,padron!A:C,3,0),"no_cargado"))</f>
        <v/>
      </c>
      <c r="N366" s="48" t="str">
        <f>+IF(C366="","",+IFERROR(+VLOOKUP($C366,materiales!$A$2:$D$5000,4,0),"9999"))</f>
        <v/>
      </c>
      <c r="O366" s="48" t="str">
        <f t="shared" si="50"/>
        <v/>
      </c>
      <c r="P366" s="48" t="str">
        <f t="shared" si="51"/>
        <v/>
      </c>
      <c r="Q366" s="48" t="str">
        <f t="shared" si="52"/>
        <v/>
      </c>
      <c r="R366" s="48" t="str">
        <f t="shared" si="53"/>
        <v/>
      </c>
      <c r="S366" s="48" t="str">
        <f t="shared" si="58"/>
        <v/>
      </c>
      <c r="T366" s="48" t="str">
        <f t="shared" ca="1" si="54"/>
        <v/>
      </c>
      <c r="U366" s="48" t="str">
        <f>+IF(M366="","",IFERROR(+VLOOKUP(C366,materiales!$B$2:$E$1000,4,0),"DSZA"))</f>
        <v/>
      </c>
      <c r="V366" s="48" t="str">
        <f t="shared" si="55"/>
        <v/>
      </c>
      <c r="W366" s="48" t="str">
        <f t="shared" si="56"/>
        <v/>
      </c>
      <c r="X366" s="48" t="str">
        <f t="shared" si="57"/>
        <v/>
      </c>
      <c r="Y366" s="49" t="str">
        <f t="shared" si="59"/>
        <v/>
      </c>
      <c r="Z366" s="49" t="str">
        <f>IF(M366="no_cargado",VLOOKUP(B366,NAfiliado_NFarmacia!A:H,8,0),"")</f>
        <v/>
      </c>
      <c r="AA366" s="50"/>
    </row>
    <row r="367" spans="1:27" x14ac:dyDescent="0.55000000000000004">
      <c r="A367" s="34"/>
      <c r="G367" s="47" t="str">
        <f>+IF($B367="","",+IFERROR(+VLOOKUP(B367,padron!$A$2:$E$2,2,0),+IFERROR(VLOOKUP(B367,NAfiliado_NFarmacia!$A:$J,10,0),"Ingresar Nuevo Afiliado")))</f>
        <v/>
      </c>
      <c r="H367" s="48" t="str">
        <f>+IF(B367="","",+IFERROR(+VLOOKUP($C367,materiales!$B$2:$D$101,2,0),"9999"))</f>
        <v/>
      </c>
      <c r="I367" s="49" t="str">
        <f>+IF($B367="","",+IF(OR($F367="Si",$F367=""),IF(ISERROR(VLOOKUP($B367,padron!#REF!,9,0)),+IF(ISERROR(VLOOKUP($B367,NAfiliado_NFarmacia!$A$2:$J$497,5,0)),"Ingresa Farmacia",VLOOKUP($B367,NAfiliado_NFarmacia!$A$2:$J$497,5,0)),VLOOKUP($B367,padron!#REF!,9,0)),+IF(ISERROR(VLOOKUP($B367,NAfiliado_NFarmacia!$A$2:$J$497,5,0)),"Ingresa Farmacia",VLOOKUP($B367,NAfiliado_NFarmacia!$A$2:$J$497,5,0))))</f>
        <v/>
      </c>
      <c r="J367" s="49" t="str">
        <f>+IF($B367="","",+IF(OR($F367="Si",$F367=""),IF(ISERROR(VLOOKUP($B367,padron!#REF!,10,0)),+IF(ISERROR(VLOOKUP($B367,NAfiliado_NFarmacia!$A$2:$J$497,5,0)),"Ingresa Direccion de Farmacia",VLOOKUP($B367,NAfiliado_NFarmacia!$A$2:$J$497,6,0)),VLOOKUP($B367,padron!#REF!,10,0)),+IF(ISERROR(VLOOKUP($B367,NAfiliado_NFarmacia!$A$2:$J$497,6,0)),"Ingresa Direccion de Farmacia",VLOOKUP($B367,NAfiliado_NFarmacia!$A$2:$J$497,6,0))))</f>
        <v/>
      </c>
      <c r="K367" s="49" t="str">
        <f>+IF($B367="","",+IF(OR($F367="Si",$F367=""),IF(ISERROR(VLOOKUP($B367,padron!#REF!,10,0)),+IF(ISERROR(VLOOKUP($B367,NAfiliado_NFarmacia!$A$2:$J$497,5,0)),"Ingresa Localidad de Farmacia",VLOOKUP($B367,NAfiliado_NFarmacia!$A$2:$J$497,7,0)),VLOOKUP($B367,padron!#REF!,11,0)),+IF(ISERROR(VLOOKUP($B367,NAfiliado_NFarmacia!$A$2:$J$497,7,0)),"Ingresa Localidad de Farmacia",VLOOKUP($B367,NAfiliado_NFarmacia!$A$2:$J$497,7,0))))</f>
        <v/>
      </c>
      <c r="L367" s="48" t="str">
        <f>+IF(B367="","",IF(F367="No","84005541",+IFERROR(+VLOOKUP(inicio!B367,padron!$A$2:$H$2,8,0),"84005541")))</f>
        <v/>
      </c>
      <c r="M367" s="48" t="str">
        <f>+IF(B367="","",+IFERROR(+VLOOKUP(B367,padron!A:C,3,0),"no_cargado"))</f>
        <v/>
      </c>
      <c r="N367" s="48" t="str">
        <f>+IF(C367="","",+IFERROR(+VLOOKUP($C367,materiales!$A$2:$D$5000,4,0),"9999"))</f>
        <v/>
      </c>
      <c r="O367" s="48" t="str">
        <f t="shared" si="50"/>
        <v/>
      </c>
      <c r="P367" s="48" t="str">
        <f t="shared" si="51"/>
        <v/>
      </c>
      <c r="Q367" s="48" t="str">
        <f t="shared" si="52"/>
        <v/>
      </c>
      <c r="R367" s="48" t="str">
        <f t="shared" si="53"/>
        <v/>
      </c>
      <c r="S367" s="48" t="str">
        <f t="shared" si="58"/>
        <v/>
      </c>
      <c r="T367" s="48" t="str">
        <f t="shared" ca="1" si="54"/>
        <v/>
      </c>
      <c r="U367" s="48" t="str">
        <f>+IF(M367="","",IFERROR(+VLOOKUP(C367,materiales!$B$2:$E$1000,4,0),"DSZA"))</f>
        <v/>
      </c>
      <c r="V367" s="48" t="str">
        <f t="shared" si="55"/>
        <v/>
      </c>
      <c r="W367" s="48" t="str">
        <f t="shared" si="56"/>
        <v/>
      </c>
      <c r="X367" s="48" t="str">
        <f t="shared" si="57"/>
        <v/>
      </c>
      <c r="Y367" s="49" t="str">
        <f t="shared" si="59"/>
        <v/>
      </c>
      <c r="Z367" s="49" t="str">
        <f>IF(M367="no_cargado",VLOOKUP(B367,NAfiliado_NFarmacia!A:H,8,0),"")</f>
        <v/>
      </c>
      <c r="AA367" s="50"/>
    </row>
    <row r="368" spans="1:27" x14ac:dyDescent="0.55000000000000004">
      <c r="A368" s="34"/>
      <c r="G368" s="47" t="str">
        <f>+IF($B368="","",+IFERROR(+VLOOKUP(B368,padron!$A$2:$E$2,2,0),+IFERROR(VLOOKUP(B368,NAfiliado_NFarmacia!$A:$J,10,0),"Ingresar Nuevo Afiliado")))</f>
        <v/>
      </c>
      <c r="H368" s="48" t="str">
        <f>+IF(B368="","",+IFERROR(+VLOOKUP($C368,materiales!$B$2:$D$101,2,0),"9999"))</f>
        <v/>
      </c>
      <c r="I368" s="49" t="str">
        <f>+IF($B368="","",+IF(OR($F368="Si",$F368=""),IF(ISERROR(VLOOKUP($B368,padron!#REF!,9,0)),+IF(ISERROR(VLOOKUP($B368,NAfiliado_NFarmacia!$A$2:$J$497,5,0)),"Ingresa Farmacia",VLOOKUP($B368,NAfiliado_NFarmacia!$A$2:$J$497,5,0)),VLOOKUP($B368,padron!#REF!,9,0)),+IF(ISERROR(VLOOKUP($B368,NAfiliado_NFarmacia!$A$2:$J$497,5,0)),"Ingresa Farmacia",VLOOKUP($B368,NAfiliado_NFarmacia!$A$2:$J$497,5,0))))</f>
        <v/>
      </c>
      <c r="J368" s="49" t="str">
        <f>+IF($B368="","",+IF(OR($F368="Si",$F368=""),IF(ISERROR(VLOOKUP($B368,padron!#REF!,10,0)),+IF(ISERROR(VLOOKUP($B368,NAfiliado_NFarmacia!$A$2:$J$497,5,0)),"Ingresa Direccion de Farmacia",VLOOKUP($B368,NAfiliado_NFarmacia!$A$2:$J$497,6,0)),VLOOKUP($B368,padron!#REF!,10,0)),+IF(ISERROR(VLOOKUP($B368,NAfiliado_NFarmacia!$A$2:$J$497,6,0)),"Ingresa Direccion de Farmacia",VLOOKUP($B368,NAfiliado_NFarmacia!$A$2:$J$497,6,0))))</f>
        <v/>
      </c>
      <c r="K368" s="49" t="str">
        <f>+IF($B368="","",+IF(OR($F368="Si",$F368=""),IF(ISERROR(VLOOKUP($B368,padron!#REF!,10,0)),+IF(ISERROR(VLOOKUP($B368,NAfiliado_NFarmacia!$A$2:$J$497,5,0)),"Ingresa Localidad de Farmacia",VLOOKUP($B368,NAfiliado_NFarmacia!$A$2:$J$497,7,0)),VLOOKUP($B368,padron!#REF!,11,0)),+IF(ISERROR(VLOOKUP($B368,NAfiliado_NFarmacia!$A$2:$J$497,7,0)),"Ingresa Localidad de Farmacia",VLOOKUP($B368,NAfiliado_NFarmacia!$A$2:$J$497,7,0))))</f>
        <v/>
      </c>
      <c r="L368" s="48" t="str">
        <f>+IF(B368="","",IF(F368="No","84005541",+IFERROR(+VLOOKUP(inicio!B368,padron!$A$2:$H$2,8,0),"84005541")))</f>
        <v/>
      </c>
      <c r="M368" s="48" t="str">
        <f>+IF(B368="","",+IFERROR(+VLOOKUP(B368,padron!A:C,3,0),"no_cargado"))</f>
        <v/>
      </c>
      <c r="N368" s="48" t="str">
        <f>+IF(C368="","",+IFERROR(+VLOOKUP($C368,materiales!$A$2:$D$5000,4,0),"9999"))</f>
        <v/>
      </c>
      <c r="O368" s="48" t="str">
        <f t="shared" si="50"/>
        <v/>
      </c>
      <c r="P368" s="48" t="str">
        <f t="shared" si="51"/>
        <v/>
      </c>
      <c r="Q368" s="48" t="str">
        <f t="shared" si="52"/>
        <v/>
      </c>
      <c r="R368" s="48" t="str">
        <f t="shared" si="53"/>
        <v/>
      </c>
      <c r="S368" s="48" t="str">
        <f t="shared" si="58"/>
        <v/>
      </c>
      <c r="T368" s="48" t="str">
        <f t="shared" ca="1" si="54"/>
        <v/>
      </c>
      <c r="U368" s="48" t="str">
        <f>+IF(M368="","",IFERROR(+VLOOKUP(C368,materiales!$B$2:$E$1000,4,0),"DSZA"))</f>
        <v/>
      </c>
      <c r="V368" s="48" t="str">
        <f t="shared" si="55"/>
        <v/>
      </c>
      <c r="W368" s="48" t="str">
        <f t="shared" si="56"/>
        <v/>
      </c>
      <c r="X368" s="48" t="str">
        <f t="shared" si="57"/>
        <v/>
      </c>
      <c r="Y368" s="49" t="str">
        <f t="shared" si="59"/>
        <v/>
      </c>
      <c r="Z368" s="49" t="str">
        <f>IF(M368="no_cargado",VLOOKUP(B368,NAfiliado_NFarmacia!A:H,8,0),"")</f>
        <v/>
      </c>
      <c r="AA368" s="50"/>
    </row>
    <row r="369" spans="1:27" x14ac:dyDescent="0.55000000000000004">
      <c r="A369" s="34"/>
      <c r="G369" s="47" t="str">
        <f>+IF($B369="","",+IFERROR(+VLOOKUP(B369,padron!$A$2:$E$2,2,0),+IFERROR(VLOOKUP(B369,NAfiliado_NFarmacia!$A:$J,10,0),"Ingresar Nuevo Afiliado")))</f>
        <v/>
      </c>
      <c r="H369" s="48" t="str">
        <f>+IF(B369="","",+IFERROR(+VLOOKUP($C369,materiales!$B$2:$D$101,2,0),"9999"))</f>
        <v/>
      </c>
      <c r="I369" s="49" t="str">
        <f>+IF($B369="","",+IF(OR($F369="Si",$F369=""),IF(ISERROR(VLOOKUP($B369,padron!#REF!,9,0)),+IF(ISERROR(VLOOKUP($B369,NAfiliado_NFarmacia!$A$2:$J$497,5,0)),"Ingresa Farmacia",VLOOKUP($B369,NAfiliado_NFarmacia!$A$2:$J$497,5,0)),VLOOKUP($B369,padron!#REF!,9,0)),+IF(ISERROR(VLOOKUP($B369,NAfiliado_NFarmacia!$A$2:$J$497,5,0)),"Ingresa Farmacia",VLOOKUP($B369,NAfiliado_NFarmacia!$A$2:$J$497,5,0))))</f>
        <v/>
      </c>
      <c r="J369" s="49" t="str">
        <f>+IF($B369="","",+IF(OR($F369="Si",$F369=""),IF(ISERROR(VLOOKUP($B369,padron!#REF!,10,0)),+IF(ISERROR(VLOOKUP($B369,NAfiliado_NFarmacia!$A$2:$J$497,5,0)),"Ingresa Direccion de Farmacia",VLOOKUP($B369,NAfiliado_NFarmacia!$A$2:$J$497,6,0)),VLOOKUP($B369,padron!#REF!,10,0)),+IF(ISERROR(VLOOKUP($B369,NAfiliado_NFarmacia!$A$2:$J$497,6,0)),"Ingresa Direccion de Farmacia",VLOOKUP($B369,NAfiliado_NFarmacia!$A$2:$J$497,6,0))))</f>
        <v/>
      </c>
      <c r="K369" s="49" t="str">
        <f>+IF($B369="","",+IF(OR($F369="Si",$F369=""),IF(ISERROR(VLOOKUP($B369,padron!#REF!,10,0)),+IF(ISERROR(VLOOKUP($B369,NAfiliado_NFarmacia!$A$2:$J$497,5,0)),"Ingresa Localidad de Farmacia",VLOOKUP($B369,NAfiliado_NFarmacia!$A$2:$J$497,7,0)),VLOOKUP($B369,padron!#REF!,11,0)),+IF(ISERROR(VLOOKUP($B369,NAfiliado_NFarmacia!$A$2:$J$497,7,0)),"Ingresa Localidad de Farmacia",VLOOKUP($B369,NAfiliado_NFarmacia!$A$2:$J$497,7,0))))</f>
        <v/>
      </c>
      <c r="L369" s="48" t="str">
        <f>+IF(B369="","",IF(F369="No","84005541",+IFERROR(+VLOOKUP(inicio!B369,padron!$A$2:$H$2,8,0),"84005541")))</f>
        <v/>
      </c>
      <c r="M369" s="48" t="str">
        <f>+IF(B369="","",+IFERROR(+VLOOKUP(B369,padron!A:C,3,0),"no_cargado"))</f>
        <v/>
      </c>
      <c r="N369" s="48" t="str">
        <f>+IF(C369="","",+IFERROR(+VLOOKUP($C369,materiales!$A$2:$D$5000,4,0),"9999"))</f>
        <v/>
      </c>
      <c r="O369" s="48" t="str">
        <f t="shared" si="50"/>
        <v/>
      </c>
      <c r="P369" s="48" t="str">
        <f t="shared" si="51"/>
        <v/>
      </c>
      <c r="Q369" s="48" t="str">
        <f t="shared" si="52"/>
        <v/>
      </c>
      <c r="R369" s="48" t="str">
        <f t="shared" si="53"/>
        <v/>
      </c>
      <c r="S369" s="48" t="str">
        <f t="shared" si="58"/>
        <v/>
      </c>
      <c r="T369" s="48" t="str">
        <f t="shared" ca="1" si="54"/>
        <v/>
      </c>
      <c r="U369" s="48" t="str">
        <f>+IF(M369="","",IFERROR(+VLOOKUP(C369,materiales!$B$2:$E$1000,4,0),"DSZA"))</f>
        <v/>
      </c>
      <c r="V369" s="48" t="str">
        <f t="shared" si="55"/>
        <v/>
      </c>
      <c r="W369" s="48" t="str">
        <f t="shared" si="56"/>
        <v/>
      </c>
      <c r="X369" s="48" t="str">
        <f t="shared" si="57"/>
        <v/>
      </c>
      <c r="Y369" s="49" t="str">
        <f t="shared" si="59"/>
        <v/>
      </c>
      <c r="Z369" s="49" t="str">
        <f>IF(M369="no_cargado",VLOOKUP(B369,NAfiliado_NFarmacia!A:H,8,0),"")</f>
        <v/>
      </c>
      <c r="AA369" s="50"/>
    </row>
    <row r="370" spans="1:27" x14ac:dyDescent="0.55000000000000004">
      <c r="A370" s="34"/>
      <c r="G370" s="47" t="str">
        <f>+IF($B370="","",+IFERROR(+VLOOKUP(B370,padron!$A$2:$E$2,2,0),+IFERROR(VLOOKUP(B370,NAfiliado_NFarmacia!$A:$J,10,0),"Ingresar Nuevo Afiliado")))</f>
        <v/>
      </c>
      <c r="H370" s="48" t="str">
        <f>+IF(B370="","",+IFERROR(+VLOOKUP($C370,materiales!$B$2:$D$101,2,0),"9999"))</f>
        <v/>
      </c>
      <c r="I370" s="49" t="str">
        <f>+IF($B370="","",+IF(OR($F370="Si",$F370=""),IF(ISERROR(VLOOKUP($B370,padron!#REF!,9,0)),+IF(ISERROR(VLOOKUP($B370,NAfiliado_NFarmacia!$A$2:$J$497,5,0)),"Ingresa Farmacia",VLOOKUP($B370,NAfiliado_NFarmacia!$A$2:$J$497,5,0)),VLOOKUP($B370,padron!#REF!,9,0)),+IF(ISERROR(VLOOKUP($B370,NAfiliado_NFarmacia!$A$2:$J$497,5,0)),"Ingresa Farmacia",VLOOKUP($B370,NAfiliado_NFarmacia!$A$2:$J$497,5,0))))</f>
        <v/>
      </c>
      <c r="J370" s="49" t="str">
        <f>+IF($B370="","",+IF(OR($F370="Si",$F370=""),IF(ISERROR(VLOOKUP($B370,padron!#REF!,10,0)),+IF(ISERROR(VLOOKUP($B370,NAfiliado_NFarmacia!$A$2:$J$497,5,0)),"Ingresa Direccion de Farmacia",VLOOKUP($B370,NAfiliado_NFarmacia!$A$2:$J$497,6,0)),VLOOKUP($B370,padron!#REF!,10,0)),+IF(ISERROR(VLOOKUP($B370,NAfiliado_NFarmacia!$A$2:$J$497,6,0)),"Ingresa Direccion de Farmacia",VLOOKUP($B370,NAfiliado_NFarmacia!$A$2:$J$497,6,0))))</f>
        <v/>
      </c>
      <c r="K370" s="49" t="str">
        <f>+IF($B370="","",+IF(OR($F370="Si",$F370=""),IF(ISERROR(VLOOKUP($B370,padron!#REF!,10,0)),+IF(ISERROR(VLOOKUP($B370,NAfiliado_NFarmacia!$A$2:$J$497,5,0)),"Ingresa Localidad de Farmacia",VLOOKUP($B370,NAfiliado_NFarmacia!$A$2:$J$497,7,0)),VLOOKUP($B370,padron!#REF!,11,0)),+IF(ISERROR(VLOOKUP($B370,NAfiliado_NFarmacia!$A$2:$J$497,7,0)),"Ingresa Localidad de Farmacia",VLOOKUP($B370,NAfiliado_NFarmacia!$A$2:$J$497,7,0))))</f>
        <v/>
      </c>
      <c r="L370" s="48" t="str">
        <f>+IF(B370="","",IF(F370="No","84005541",+IFERROR(+VLOOKUP(inicio!B370,padron!$A$2:$H$2,8,0),"84005541")))</f>
        <v/>
      </c>
      <c r="M370" s="48" t="str">
        <f>+IF(B370="","",+IFERROR(+VLOOKUP(B370,padron!A:C,3,0),"no_cargado"))</f>
        <v/>
      </c>
      <c r="N370" s="48" t="str">
        <f>+IF(C370="","",+IFERROR(+VLOOKUP($C370,materiales!$A$2:$D$5000,4,0),"9999"))</f>
        <v/>
      </c>
      <c r="O370" s="48" t="str">
        <f t="shared" si="50"/>
        <v/>
      </c>
      <c r="P370" s="48" t="str">
        <f t="shared" si="51"/>
        <v/>
      </c>
      <c r="Q370" s="48" t="str">
        <f t="shared" si="52"/>
        <v/>
      </c>
      <c r="R370" s="48" t="str">
        <f t="shared" si="53"/>
        <v/>
      </c>
      <c r="S370" s="48" t="str">
        <f t="shared" si="58"/>
        <v/>
      </c>
      <c r="T370" s="48" t="str">
        <f t="shared" ca="1" si="54"/>
        <v/>
      </c>
      <c r="U370" s="48" t="str">
        <f>+IF(M370="","",IFERROR(+VLOOKUP(C370,materiales!$B$2:$E$1000,4,0),"DSZA"))</f>
        <v/>
      </c>
      <c r="V370" s="48" t="str">
        <f t="shared" si="55"/>
        <v/>
      </c>
      <c r="W370" s="48" t="str">
        <f t="shared" si="56"/>
        <v/>
      </c>
      <c r="X370" s="48" t="str">
        <f t="shared" si="57"/>
        <v/>
      </c>
      <c r="Y370" s="49" t="str">
        <f t="shared" si="59"/>
        <v/>
      </c>
      <c r="Z370" s="49" t="str">
        <f>IF(M370="no_cargado",VLOOKUP(B370,NAfiliado_NFarmacia!A:H,8,0),"")</f>
        <v/>
      </c>
      <c r="AA370" s="50"/>
    </row>
    <row r="371" spans="1:27" x14ac:dyDescent="0.55000000000000004">
      <c r="A371" s="34"/>
      <c r="G371" s="47" t="str">
        <f>+IF($B371="","",+IFERROR(+VLOOKUP(B371,padron!$A$2:$E$2,2,0),+IFERROR(VLOOKUP(B371,NAfiliado_NFarmacia!$A:$J,10,0),"Ingresar Nuevo Afiliado")))</f>
        <v/>
      </c>
      <c r="H371" s="48" t="str">
        <f>+IF(B371="","",+IFERROR(+VLOOKUP($C371,materiales!$B$2:$D$101,2,0),"9999"))</f>
        <v/>
      </c>
      <c r="I371" s="49" t="str">
        <f>+IF($B371="","",+IF(OR($F371="Si",$F371=""),IF(ISERROR(VLOOKUP($B371,padron!#REF!,9,0)),+IF(ISERROR(VLOOKUP($B371,NAfiliado_NFarmacia!$A$2:$J$497,5,0)),"Ingresa Farmacia",VLOOKUP($B371,NAfiliado_NFarmacia!$A$2:$J$497,5,0)),VLOOKUP($B371,padron!#REF!,9,0)),+IF(ISERROR(VLOOKUP($B371,NAfiliado_NFarmacia!$A$2:$J$497,5,0)),"Ingresa Farmacia",VLOOKUP($B371,NAfiliado_NFarmacia!$A$2:$J$497,5,0))))</f>
        <v/>
      </c>
      <c r="J371" s="49" t="str">
        <f>+IF($B371="","",+IF(OR($F371="Si",$F371=""),IF(ISERROR(VLOOKUP($B371,padron!#REF!,10,0)),+IF(ISERROR(VLOOKUP($B371,NAfiliado_NFarmacia!$A$2:$J$497,5,0)),"Ingresa Direccion de Farmacia",VLOOKUP($B371,NAfiliado_NFarmacia!$A$2:$J$497,6,0)),VLOOKUP($B371,padron!#REF!,10,0)),+IF(ISERROR(VLOOKUP($B371,NAfiliado_NFarmacia!$A$2:$J$497,6,0)),"Ingresa Direccion de Farmacia",VLOOKUP($B371,NAfiliado_NFarmacia!$A$2:$J$497,6,0))))</f>
        <v/>
      </c>
      <c r="K371" s="49" t="str">
        <f>+IF($B371="","",+IF(OR($F371="Si",$F371=""),IF(ISERROR(VLOOKUP($B371,padron!#REF!,10,0)),+IF(ISERROR(VLOOKUP($B371,NAfiliado_NFarmacia!$A$2:$J$497,5,0)),"Ingresa Localidad de Farmacia",VLOOKUP($B371,NAfiliado_NFarmacia!$A$2:$J$497,7,0)),VLOOKUP($B371,padron!#REF!,11,0)),+IF(ISERROR(VLOOKUP($B371,NAfiliado_NFarmacia!$A$2:$J$497,7,0)),"Ingresa Localidad de Farmacia",VLOOKUP($B371,NAfiliado_NFarmacia!$A$2:$J$497,7,0))))</f>
        <v/>
      </c>
      <c r="L371" s="48" t="str">
        <f>+IF(B371="","",IF(F371="No","84005541",+IFERROR(+VLOOKUP(inicio!B371,padron!$A$2:$H$2,8,0),"84005541")))</f>
        <v/>
      </c>
      <c r="M371" s="48" t="str">
        <f>+IF(B371="","",+IFERROR(+VLOOKUP(B371,padron!A:C,3,0),"no_cargado"))</f>
        <v/>
      </c>
      <c r="N371" s="48" t="str">
        <f>+IF(C371="","",+IFERROR(+VLOOKUP($C371,materiales!$A$2:$D$5000,4,0),"9999"))</f>
        <v/>
      </c>
      <c r="O371" s="48" t="str">
        <f t="shared" si="50"/>
        <v/>
      </c>
      <c r="P371" s="48" t="str">
        <f t="shared" si="51"/>
        <v/>
      </c>
      <c r="Q371" s="48" t="str">
        <f t="shared" si="52"/>
        <v/>
      </c>
      <c r="R371" s="48" t="str">
        <f t="shared" si="53"/>
        <v/>
      </c>
      <c r="S371" s="48" t="str">
        <f t="shared" si="58"/>
        <v/>
      </c>
      <c r="T371" s="48" t="str">
        <f t="shared" ca="1" si="54"/>
        <v/>
      </c>
      <c r="U371" s="48" t="str">
        <f>+IF(M371="","",IFERROR(+VLOOKUP(C371,materiales!$B$2:$E$1000,4,0),"DSZA"))</f>
        <v/>
      </c>
      <c r="V371" s="48" t="str">
        <f t="shared" si="55"/>
        <v/>
      </c>
      <c r="W371" s="48" t="str">
        <f t="shared" si="56"/>
        <v/>
      </c>
      <c r="X371" s="48" t="str">
        <f t="shared" si="57"/>
        <v/>
      </c>
      <c r="Y371" s="49" t="str">
        <f t="shared" si="59"/>
        <v/>
      </c>
      <c r="Z371" s="49" t="str">
        <f>IF(M371="no_cargado",VLOOKUP(B371,NAfiliado_NFarmacia!A:H,8,0),"")</f>
        <v/>
      </c>
      <c r="AA371" s="50"/>
    </row>
    <row r="372" spans="1:27" x14ac:dyDescent="0.55000000000000004">
      <c r="A372" s="34"/>
      <c r="G372" s="47" t="str">
        <f>+IF($B372="","",+IFERROR(+VLOOKUP(B372,padron!$A$2:$E$2,2,0),+IFERROR(VLOOKUP(B372,NAfiliado_NFarmacia!$A:$J,10,0),"Ingresar Nuevo Afiliado")))</f>
        <v/>
      </c>
      <c r="H372" s="48" t="str">
        <f>+IF(B372="","",+IFERROR(+VLOOKUP($C372,materiales!$B$2:$D$101,2,0),"9999"))</f>
        <v/>
      </c>
      <c r="I372" s="49" t="str">
        <f>+IF($B372="","",+IF(OR($F372="Si",$F372=""),IF(ISERROR(VLOOKUP($B372,padron!#REF!,9,0)),+IF(ISERROR(VLOOKUP($B372,NAfiliado_NFarmacia!$A$2:$J$497,5,0)),"Ingresa Farmacia",VLOOKUP($B372,NAfiliado_NFarmacia!$A$2:$J$497,5,0)),VLOOKUP($B372,padron!#REF!,9,0)),+IF(ISERROR(VLOOKUP($B372,NAfiliado_NFarmacia!$A$2:$J$497,5,0)),"Ingresa Farmacia",VLOOKUP($B372,NAfiliado_NFarmacia!$A$2:$J$497,5,0))))</f>
        <v/>
      </c>
      <c r="J372" s="49" t="str">
        <f>+IF($B372="","",+IF(OR($F372="Si",$F372=""),IF(ISERROR(VLOOKUP($B372,padron!#REF!,10,0)),+IF(ISERROR(VLOOKUP($B372,NAfiliado_NFarmacia!$A$2:$J$497,5,0)),"Ingresa Direccion de Farmacia",VLOOKUP($B372,NAfiliado_NFarmacia!$A$2:$J$497,6,0)),VLOOKUP($B372,padron!#REF!,10,0)),+IF(ISERROR(VLOOKUP($B372,NAfiliado_NFarmacia!$A$2:$J$497,6,0)),"Ingresa Direccion de Farmacia",VLOOKUP($B372,NAfiliado_NFarmacia!$A$2:$J$497,6,0))))</f>
        <v/>
      </c>
      <c r="K372" s="49" t="str">
        <f>+IF($B372="","",+IF(OR($F372="Si",$F372=""),IF(ISERROR(VLOOKUP($B372,padron!#REF!,10,0)),+IF(ISERROR(VLOOKUP($B372,NAfiliado_NFarmacia!$A$2:$J$497,5,0)),"Ingresa Localidad de Farmacia",VLOOKUP($B372,NAfiliado_NFarmacia!$A$2:$J$497,7,0)),VLOOKUP($B372,padron!#REF!,11,0)),+IF(ISERROR(VLOOKUP($B372,NAfiliado_NFarmacia!$A$2:$J$497,7,0)),"Ingresa Localidad de Farmacia",VLOOKUP($B372,NAfiliado_NFarmacia!$A$2:$J$497,7,0))))</f>
        <v/>
      </c>
      <c r="L372" s="48" t="str">
        <f>+IF(B372="","",IF(F372="No","84005541",+IFERROR(+VLOOKUP(inicio!B372,padron!$A$2:$H$2,8,0),"84005541")))</f>
        <v/>
      </c>
      <c r="M372" s="48" t="str">
        <f>+IF(B372="","",+IFERROR(+VLOOKUP(B372,padron!A:C,3,0),"no_cargado"))</f>
        <v/>
      </c>
      <c r="N372" s="48" t="str">
        <f>+IF(C372="","",+IFERROR(+VLOOKUP($C372,materiales!$A$2:$D$5000,4,0),"9999"))</f>
        <v/>
      </c>
      <c r="O372" s="48" t="str">
        <f t="shared" si="50"/>
        <v/>
      </c>
      <c r="P372" s="48" t="str">
        <f t="shared" si="51"/>
        <v/>
      </c>
      <c r="Q372" s="48" t="str">
        <f t="shared" si="52"/>
        <v/>
      </c>
      <c r="R372" s="48" t="str">
        <f t="shared" si="53"/>
        <v/>
      </c>
      <c r="S372" s="48" t="str">
        <f t="shared" si="58"/>
        <v/>
      </c>
      <c r="T372" s="48" t="str">
        <f t="shared" ca="1" si="54"/>
        <v/>
      </c>
      <c r="U372" s="48" t="str">
        <f>+IF(M372="","",IFERROR(+VLOOKUP(C372,materiales!$B$2:$E$1000,4,0),"DSZA"))</f>
        <v/>
      </c>
      <c r="V372" s="48" t="str">
        <f t="shared" si="55"/>
        <v/>
      </c>
      <c r="W372" s="48" t="str">
        <f t="shared" si="56"/>
        <v/>
      </c>
      <c r="X372" s="48" t="str">
        <f t="shared" si="57"/>
        <v/>
      </c>
      <c r="Y372" s="49" t="str">
        <f t="shared" si="59"/>
        <v/>
      </c>
      <c r="Z372" s="49" t="str">
        <f>IF(M372="no_cargado",VLOOKUP(B372,NAfiliado_NFarmacia!A:H,8,0),"")</f>
        <v/>
      </c>
      <c r="AA372" s="50"/>
    </row>
    <row r="373" spans="1:27" x14ac:dyDescent="0.55000000000000004">
      <c r="A373" s="34"/>
      <c r="G373" s="47" t="str">
        <f>+IF($B373="","",+IFERROR(+VLOOKUP(B373,padron!$A$2:$E$2,2,0),+IFERROR(VLOOKUP(B373,NAfiliado_NFarmacia!$A:$J,10,0),"Ingresar Nuevo Afiliado")))</f>
        <v/>
      </c>
      <c r="H373" s="48" t="str">
        <f>+IF(B373="","",+IFERROR(+VLOOKUP($C373,materiales!$B$2:$D$101,2,0),"9999"))</f>
        <v/>
      </c>
      <c r="I373" s="49" t="str">
        <f>+IF($B373="","",+IF(OR($F373="Si",$F373=""),IF(ISERROR(VLOOKUP($B373,padron!#REF!,9,0)),+IF(ISERROR(VLOOKUP($B373,NAfiliado_NFarmacia!$A$2:$J$497,5,0)),"Ingresa Farmacia",VLOOKUP($B373,NAfiliado_NFarmacia!$A$2:$J$497,5,0)),VLOOKUP($B373,padron!#REF!,9,0)),+IF(ISERROR(VLOOKUP($B373,NAfiliado_NFarmacia!$A$2:$J$497,5,0)),"Ingresa Farmacia",VLOOKUP($B373,NAfiliado_NFarmacia!$A$2:$J$497,5,0))))</f>
        <v/>
      </c>
      <c r="J373" s="49" t="str">
        <f>+IF($B373="","",+IF(OR($F373="Si",$F373=""),IF(ISERROR(VLOOKUP($B373,padron!#REF!,10,0)),+IF(ISERROR(VLOOKUP($B373,NAfiliado_NFarmacia!$A$2:$J$497,5,0)),"Ingresa Direccion de Farmacia",VLOOKUP($B373,NAfiliado_NFarmacia!$A$2:$J$497,6,0)),VLOOKUP($B373,padron!#REF!,10,0)),+IF(ISERROR(VLOOKUP($B373,NAfiliado_NFarmacia!$A$2:$J$497,6,0)),"Ingresa Direccion de Farmacia",VLOOKUP($B373,NAfiliado_NFarmacia!$A$2:$J$497,6,0))))</f>
        <v/>
      </c>
      <c r="K373" s="49" t="str">
        <f>+IF($B373="","",+IF(OR($F373="Si",$F373=""),IF(ISERROR(VLOOKUP($B373,padron!#REF!,10,0)),+IF(ISERROR(VLOOKUP($B373,NAfiliado_NFarmacia!$A$2:$J$497,5,0)),"Ingresa Localidad de Farmacia",VLOOKUP($B373,NAfiliado_NFarmacia!$A$2:$J$497,7,0)),VLOOKUP($B373,padron!#REF!,11,0)),+IF(ISERROR(VLOOKUP($B373,NAfiliado_NFarmacia!$A$2:$J$497,7,0)),"Ingresa Localidad de Farmacia",VLOOKUP($B373,NAfiliado_NFarmacia!$A$2:$J$497,7,0))))</f>
        <v/>
      </c>
      <c r="L373" s="48" t="str">
        <f>+IF(B373="","",IF(F373="No","84005541",+IFERROR(+VLOOKUP(inicio!B373,padron!$A$2:$H$2,8,0),"84005541")))</f>
        <v/>
      </c>
      <c r="M373" s="48" t="str">
        <f>+IF(B373="","",+IFERROR(+VLOOKUP(B373,padron!A:C,3,0),"no_cargado"))</f>
        <v/>
      </c>
      <c r="N373" s="48" t="str">
        <f>+IF(C373="","",+IFERROR(+VLOOKUP($C373,materiales!$A$2:$D$5000,4,0),"9999"))</f>
        <v/>
      </c>
      <c r="O373" s="48" t="str">
        <f t="shared" si="50"/>
        <v/>
      </c>
      <c r="P373" s="48" t="str">
        <f t="shared" si="51"/>
        <v/>
      </c>
      <c r="Q373" s="48" t="str">
        <f t="shared" si="52"/>
        <v/>
      </c>
      <c r="R373" s="48" t="str">
        <f t="shared" si="53"/>
        <v/>
      </c>
      <c r="S373" s="48" t="str">
        <f t="shared" si="58"/>
        <v/>
      </c>
      <c r="T373" s="48" t="str">
        <f t="shared" ca="1" si="54"/>
        <v/>
      </c>
      <c r="U373" s="48" t="str">
        <f>+IF(M373="","",IFERROR(+VLOOKUP(C373,materiales!$B$2:$E$1000,4,0),"DSZA"))</f>
        <v/>
      </c>
      <c r="V373" s="48" t="str">
        <f t="shared" si="55"/>
        <v/>
      </c>
      <c r="W373" s="48" t="str">
        <f t="shared" si="56"/>
        <v/>
      </c>
      <c r="X373" s="48" t="str">
        <f t="shared" si="57"/>
        <v/>
      </c>
      <c r="Y373" s="49" t="str">
        <f t="shared" si="59"/>
        <v/>
      </c>
      <c r="Z373" s="49" t="str">
        <f>IF(M373="no_cargado",VLOOKUP(B373,NAfiliado_NFarmacia!A:H,8,0),"")</f>
        <v/>
      </c>
      <c r="AA373" s="50"/>
    </row>
    <row r="374" spans="1:27" x14ac:dyDescent="0.55000000000000004">
      <c r="A374" s="34"/>
      <c r="G374" s="47" t="str">
        <f>+IF($B374="","",+IFERROR(+VLOOKUP(B374,padron!$A$2:$E$2,2,0),+IFERROR(VLOOKUP(B374,NAfiliado_NFarmacia!$A:$J,10,0),"Ingresar Nuevo Afiliado")))</f>
        <v/>
      </c>
      <c r="H374" s="48" t="str">
        <f>+IF(B374="","",+IFERROR(+VLOOKUP($C374,materiales!$B$2:$D$101,2,0),"9999"))</f>
        <v/>
      </c>
      <c r="I374" s="49" t="str">
        <f>+IF($B374="","",+IF(OR($F374="Si",$F374=""),IF(ISERROR(VLOOKUP($B374,padron!#REF!,9,0)),+IF(ISERROR(VLOOKUP($B374,NAfiliado_NFarmacia!$A$2:$J$497,5,0)),"Ingresa Farmacia",VLOOKUP($B374,NAfiliado_NFarmacia!$A$2:$J$497,5,0)),VLOOKUP($B374,padron!#REF!,9,0)),+IF(ISERROR(VLOOKUP($B374,NAfiliado_NFarmacia!$A$2:$J$497,5,0)),"Ingresa Farmacia",VLOOKUP($B374,NAfiliado_NFarmacia!$A$2:$J$497,5,0))))</f>
        <v/>
      </c>
      <c r="J374" s="49" t="str">
        <f>+IF($B374="","",+IF(OR($F374="Si",$F374=""),IF(ISERROR(VLOOKUP($B374,padron!#REF!,10,0)),+IF(ISERROR(VLOOKUP($B374,NAfiliado_NFarmacia!$A$2:$J$497,5,0)),"Ingresa Direccion de Farmacia",VLOOKUP($B374,NAfiliado_NFarmacia!$A$2:$J$497,6,0)),VLOOKUP($B374,padron!#REF!,10,0)),+IF(ISERROR(VLOOKUP($B374,NAfiliado_NFarmacia!$A$2:$J$497,6,0)),"Ingresa Direccion de Farmacia",VLOOKUP($B374,NAfiliado_NFarmacia!$A$2:$J$497,6,0))))</f>
        <v/>
      </c>
      <c r="K374" s="49" t="str">
        <f>+IF($B374="","",+IF(OR($F374="Si",$F374=""),IF(ISERROR(VLOOKUP($B374,padron!#REF!,10,0)),+IF(ISERROR(VLOOKUP($B374,NAfiliado_NFarmacia!$A$2:$J$497,5,0)),"Ingresa Localidad de Farmacia",VLOOKUP($B374,NAfiliado_NFarmacia!$A$2:$J$497,7,0)),VLOOKUP($B374,padron!#REF!,11,0)),+IF(ISERROR(VLOOKUP($B374,NAfiliado_NFarmacia!$A$2:$J$497,7,0)),"Ingresa Localidad de Farmacia",VLOOKUP($B374,NAfiliado_NFarmacia!$A$2:$J$497,7,0))))</f>
        <v/>
      </c>
      <c r="L374" s="48" t="str">
        <f>+IF(B374="","",IF(F374="No","84005541",+IFERROR(+VLOOKUP(inicio!B374,padron!$A$2:$H$2,8,0),"84005541")))</f>
        <v/>
      </c>
      <c r="M374" s="48" t="str">
        <f>+IF(B374="","",+IFERROR(+VLOOKUP(B374,padron!A:C,3,0),"no_cargado"))</f>
        <v/>
      </c>
      <c r="N374" s="48" t="str">
        <f>+IF(C374="","",+IFERROR(+VLOOKUP($C374,materiales!$A$2:$D$5000,4,0),"9999"))</f>
        <v/>
      </c>
      <c r="O374" s="48" t="str">
        <f t="shared" si="50"/>
        <v/>
      </c>
      <c r="P374" s="48" t="str">
        <f t="shared" si="51"/>
        <v/>
      </c>
      <c r="Q374" s="48" t="str">
        <f t="shared" si="52"/>
        <v/>
      </c>
      <c r="R374" s="48" t="str">
        <f t="shared" si="53"/>
        <v/>
      </c>
      <c r="S374" s="48" t="str">
        <f t="shared" si="58"/>
        <v/>
      </c>
      <c r="T374" s="48" t="str">
        <f t="shared" ca="1" si="54"/>
        <v/>
      </c>
      <c r="U374" s="48" t="str">
        <f>+IF(M374="","",IFERROR(+VLOOKUP(C374,materiales!$B$2:$E$1000,4,0),"DSZA"))</f>
        <v/>
      </c>
      <c r="V374" s="48" t="str">
        <f t="shared" si="55"/>
        <v/>
      </c>
      <c r="W374" s="48" t="str">
        <f t="shared" si="56"/>
        <v/>
      </c>
      <c r="X374" s="48" t="str">
        <f t="shared" si="57"/>
        <v/>
      </c>
      <c r="Y374" s="49" t="str">
        <f t="shared" si="59"/>
        <v/>
      </c>
      <c r="Z374" s="49" t="str">
        <f>IF(M374="no_cargado",VLOOKUP(B374,NAfiliado_NFarmacia!A:H,8,0),"")</f>
        <v/>
      </c>
      <c r="AA374" s="50"/>
    </row>
    <row r="375" spans="1:27" x14ac:dyDescent="0.55000000000000004">
      <c r="A375" s="34"/>
      <c r="G375" s="47" t="str">
        <f>+IF($B375="","",+IFERROR(+VLOOKUP(B375,padron!$A$2:$E$2,2,0),+IFERROR(VLOOKUP(B375,NAfiliado_NFarmacia!$A:$J,10,0),"Ingresar Nuevo Afiliado")))</f>
        <v/>
      </c>
      <c r="H375" s="48" t="str">
        <f>+IF(B375="","",+IFERROR(+VLOOKUP($C375,materiales!$B$2:$D$101,2,0),"9999"))</f>
        <v/>
      </c>
      <c r="I375" s="49" t="str">
        <f>+IF($B375="","",+IF(OR($F375="Si",$F375=""),IF(ISERROR(VLOOKUP($B375,padron!#REF!,9,0)),+IF(ISERROR(VLOOKUP($B375,NAfiliado_NFarmacia!$A$2:$J$497,5,0)),"Ingresa Farmacia",VLOOKUP($B375,NAfiliado_NFarmacia!$A$2:$J$497,5,0)),VLOOKUP($B375,padron!#REF!,9,0)),+IF(ISERROR(VLOOKUP($B375,NAfiliado_NFarmacia!$A$2:$J$497,5,0)),"Ingresa Farmacia",VLOOKUP($B375,NAfiliado_NFarmacia!$A$2:$J$497,5,0))))</f>
        <v/>
      </c>
      <c r="J375" s="49" t="str">
        <f>+IF($B375="","",+IF(OR($F375="Si",$F375=""),IF(ISERROR(VLOOKUP($B375,padron!#REF!,10,0)),+IF(ISERROR(VLOOKUP($B375,NAfiliado_NFarmacia!$A$2:$J$497,5,0)),"Ingresa Direccion de Farmacia",VLOOKUP($B375,NAfiliado_NFarmacia!$A$2:$J$497,6,0)),VLOOKUP($B375,padron!#REF!,10,0)),+IF(ISERROR(VLOOKUP($B375,NAfiliado_NFarmacia!$A$2:$J$497,6,0)),"Ingresa Direccion de Farmacia",VLOOKUP($B375,NAfiliado_NFarmacia!$A$2:$J$497,6,0))))</f>
        <v/>
      </c>
      <c r="K375" s="49" t="str">
        <f>+IF($B375="","",+IF(OR($F375="Si",$F375=""),IF(ISERROR(VLOOKUP($B375,padron!#REF!,10,0)),+IF(ISERROR(VLOOKUP($B375,NAfiliado_NFarmacia!$A$2:$J$497,5,0)),"Ingresa Localidad de Farmacia",VLOOKUP($B375,NAfiliado_NFarmacia!$A$2:$J$497,7,0)),VLOOKUP($B375,padron!#REF!,11,0)),+IF(ISERROR(VLOOKUP($B375,NAfiliado_NFarmacia!$A$2:$J$497,7,0)),"Ingresa Localidad de Farmacia",VLOOKUP($B375,NAfiliado_NFarmacia!$A$2:$J$497,7,0))))</f>
        <v/>
      </c>
      <c r="L375" s="48" t="str">
        <f>+IF(B375="","",IF(F375="No","84005541",+IFERROR(+VLOOKUP(inicio!B375,padron!$A$2:$H$2,8,0),"84005541")))</f>
        <v/>
      </c>
      <c r="M375" s="48" t="str">
        <f>+IF(B375="","",+IFERROR(+VLOOKUP(B375,padron!A:C,3,0),"no_cargado"))</f>
        <v/>
      </c>
      <c r="N375" s="48" t="str">
        <f>+IF(C375="","",+IFERROR(+VLOOKUP($C375,materiales!$A$2:$D$5000,4,0),"9999"))</f>
        <v/>
      </c>
      <c r="O375" s="48" t="str">
        <f t="shared" si="50"/>
        <v/>
      </c>
      <c r="P375" s="48" t="str">
        <f t="shared" si="51"/>
        <v/>
      </c>
      <c r="Q375" s="48" t="str">
        <f t="shared" si="52"/>
        <v/>
      </c>
      <c r="R375" s="48" t="str">
        <f t="shared" si="53"/>
        <v/>
      </c>
      <c r="S375" s="48" t="str">
        <f t="shared" si="58"/>
        <v/>
      </c>
      <c r="T375" s="48" t="str">
        <f t="shared" ca="1" si="54"/>
        <v/>
      </c>
      <c r="U375" s="48" t="str">
        <f>+IF(M375="","",IFERROR(+VLOOKUP(C375,materiales!$B$2:$E$1000,4,0),"DSZA"))</f>
        <v/>
      </c>
      <c r="V375" s="48" t="str">
        <f t="shared" si="55"/>
        <v/>
      </c>
      <c r="W375" s="48" t="str">
        <f t="shared" si="56"/>
        <v/>
      </c>
      <c r="X375" s="48" t="str">
        <f t="shared" si="57"/>
        <v/>
      </c>
      <c r="Y375" s="49" t="str">
        <f t="shared" si="59"/>
        <v/>
      </c>
      <c r="Z375" s="49" t="str">
        <f>IF(M375="no_cargado",VLOOKUP(B375,NAfiliado_NFarmacia!A:H,8,0),"")</f>
        <v/>
      </c>
      <c r="AA375" s="50"/>
    </row>
    <row r="376" spans="1:27" x14ac:dyDescent="0.55000000000000004">
      <c r="A376" s="34"/>
      <c r="G376" s="47" t="str">
        <f>+IF($B376="","",+IFERROR(+VLOOKUP(B376,padron!$A$2:$E$2,2,0),+IFERROR(VLOOKUP(B376,NAfiliado_NFarmacia!$A:$J,10,0),"Ingresar Nuevo Afiliado")))</f>
        <v/>
      </c>
      <c r="H376" s="48" t="str">
        <f>+IF(B376="","",+IFERROR(+VLOOKUP($C376,materiales!$B$2:$D$101,2,0),"9999"))</f>
        <v/>
      </c>
      <c r="I376" s="49" t="str">
        <f>+IF($B376="","",+IF(OR($F376="Si",$F376=""),IF(ISERROR(VLOOKUP($B376,padron!#REF!,9,0)),+IF(ISERROR(VLOOKUP($B376,NAfiliado_NFarmacia!$A$2:$J$497,5,0)),"Ingresa Farmacia",VLOOKUP($B376,NAfiliado_NFarmacia!$A$2:$J$497,5,0)),VLOOKUP($B376,padron!#REF!,9,0)),+IF(ISERROR(VLOOKUP($B376,NAfiliado_NFarmacia!$A$2:$J$497,5,0)),"Ingresa Farmacia",VLOOKUP($B376,NAfiliado_NFarmacia!$A$2:$J$497,5,0))))</f>
        <v/>
      </c>
      <c r="J376" s="49" t="str">
        <f>+IF($B376="","",+IF(OR($F376="Si",$F376=""),IF(ISERROR(VLOOKUP($B376,padron!#REF!,10,0)),+IF(ISERROR(VLOOKUP($B376,NAfiliado_NFarmacia!$A$2:$J$497,5,0)),"Ingresa Direccion de Farmacia",VLOOKUP($B376,NAfiliado_NFarmacia!$A$2:$J$497,6,0)),VLOOKUP($B376,padron!#REF!,10,0)),+IF(ISERROR(VLOOKUP($B376,NAfiliado_NFarmacia!$A$2:$J$497,6,0)),"Ingresa Direccion de Farmacia",VLOOKUP($B376,NAfiliado_NFarmacia!$A$2:$J$497,6,0))))</f>
        <v/>
      </c>
      <c r="K376" s="49" t="str">
        <f>+IF($B376="","",+IF(OR($F376="Si",$F376=""),IF(ISERROR(VLOOKUP($B376,padron!#REF!,10,0)),+IF(ISERROR(VLOOKUP($B376,NAfiliado_NFarmacia!$A$2:$J$497,5,0)),"Ingresa Localidad de Farmacia",VLOOKUP($B376,NAfiliado_NFarmacia!$A$2:$J$497,7,0)),VLOOKUP($B376,padron!#REF!,11,0)),+IF(ISERROR(VLOOKUP($B376,NAfiliado_NFarmacia!$A$2:$J$497,7,0)),"Ingresa Localidad de Farmacia",VLOOKUP($B376,NAfiliado_NFarmacia!$A$2:$J$497,7,0))))</f>
        <v/>
      </c>
      <c r="L376" s="48" t="str">
        <f>+IF(B376="","",IF(F376="No","84005541",+IFERROR(+VLOOKUP(inicio!B376,padron!$A$2:$H$2,8,0),"84005541")))</f>
        <v/>
      </c>
      <c r="M376" s="48" t="str">
        <f>+IF(B376="","",+IFERROR(+VLOOKUP(B376,padron!A:C,3,0),"no_cargado"))</f>
        <v/>
      </c>
      <c r="N376" s="48" t="str">
        <f>+IF(C376="","",+IFERROR(+VLOOKUP($C376,materiales!$A$2:$D$5000,4,0),"9999"))</f>
        <v/>
      </c>
      <c r="O376" s="48" t="str">
        <f t="shared" si="50"/>
        <v/>
      </c>
      <c r="P376" s="48" t="str">
        <f t="shared" si="51"/>
        <v/>
      </c>
      <c r="Q376" s="48" t="str">
        <f t="shared" si="52"/>
        <v/>
      </c>
      <c r="R376" s="48" t="str">
        <f t="shared" si="53"/>
        <v/>
      </c>
      <c r="S376" s="48" t="str">
        <f t="shared" si="58"/>
        <v/>
      </c>
      <c r="T376" s="48" t="str">
        <f t="shared" ca="1" si="54"/>
        <v/>
      </c>
      <c r="U376" s="48" t="str">
        <f>+IF(M376="","",IFERROR(+VLOOKUP(C376,materiales!$B$2:$E$1000,4,0),"DSZA"))</f>
        <v/>
      </c>
      <c r="V376" s="48" t="str">
        <f t="shared" si="55"/>
        <v/>
      </c>
      <c r="W376" s="48" t="str">
        <f t="shared" si="56"/>
        <v/>
      </c>
      <c r="X376" s="48" t="str">
        <f t="shared" si="57"/>
        <v/>
      </c>
      <c r="Y376" s="49" t="str">
        <f t="shared" si="59"/>
        <v/>
      </c>
      <c r="Z376" s="49" t="str">
        <f>IF(M376="no_cargado",VLOOKUP(B376,NAfiliado_NFarmacia!A:H,8,0),"")</f>
        <v/>
      </c>
      <c r="AA376" s="50"/>
    </row>
    <row r="377" spans="1:27" x14ac:dyDescent="0.55000000000000004">
      <c r="A377" s="34"/>
      <c r="G377" s="47" t="str">
        <f>+IF($B377="","",+IFERROR(+VLOOKUP(B377,padron!$A$2:$E$2,2,0),+IFERROR(VLOOKUP(B377,NAfiliado_NFarmacia!$A:$J,10,0),"Ingresar Nuevo Afiliado")))</f>
        <v/>
      </c>
      <c r="H377" s="48" t="str">
        <f>+IF(B377="","",+IFERROR(+VLOOKUP($C377,materiales!$B$2:$D$101,2,0),"9999"))</f>
        <v/>
      </c>
      <c r="I377" s="49" t="str">
        <f>+IF($B377="","",+IF(OR($F377="Si",$F377=""),IF(ISERROR(VLOOKUP($B377,padron!#REF!,9,0)),+IF(ISERROR(VLOOKUP($B377,NAfiliado_NFarmacia!$A$2:$J$497,5,0)),"Ingresa Farmacia",VLOOKUP($B377,NAfiliado_NFarmacia!$A$2:$J$497,5,0)),VLOOKUP($B377,padron!#REF!,9,0)),+IF(ISERROR(VLOOKUP($B377,NAfiliado_NFarmacia!$A$2:$J$497,5,0)),"Ingresa Farmacia",VLOOKUP($B377,NAfiliado_NFarmacia!$A$2:$J$497,5,0))))</f>
        <v/>
      </c>
      <c r="J377" s="49" t="str">
        <f>+IF($B377="","",+IF(OR($F377="Si",$F377=""),IF(ISERROR(VLOOKUP($B377,padron!#REF!,10,0)),+IF(ISERROR(VLOOKUP($B377,NAfiliado_NFarmacia!$A$2:$J$497,5,0)),"Ingresa Direccion de Farmacia",VLOOKUP($B377,NAfiliado_NFarmacia!$A$2:$J$497,6,0)),VLOOKUP($B377,padron!#REF!,10,0)),+IF(ISERROR(VLOOKUP($B377,NAfiliado_NFarmacia!$A$2:$J$497,6,0)),"Ingresa Direccion de Farmacia",VLOOKUP($B377,NAfiliado_NFarmacia!$A$2:$J$497,6,0))))</f>
        <v/>
      </c>
      <c r="K377" s="49" t="str">
        <f>+IF($B377="","",+IF(OR($F377="Si",$F377=""),IF(ISERROR(VLOOKUP($B377,padron!#REF!,10,0)),+IF(ISERROR(VLOOKUP($B377,NAfiliado_NFarmacia!$A$2:$J$497,5,0)),"Ingresa Localidad de Farmacia",VLOOKUP($B377,NAfiliado_NFarmacia!$A$2:$J$497,7,0)),VLOOKUP($B377,padron!#REF!,11,0)),+IF(ISERROR(VLOOKUP($B377,NAfiliado_NFarmacia!$A$2:$J$497,7,0)),"Ingresa Localidad de Farmacia",VLOOKUP($B377,NAfiliado_NFarmacia!$A$2:$J$497,7,0))))</f>
        <v/>
      </c>
      <c r="L377" s="48" t="str">
        <f>+IF(B377="","",IF(F377="No","84005541",+IFERROR(+VLOOKUP(inicio!B377,padron!$A$2:$H$2,8,0),"84005541")))</f>
        <v/>
      </c>
      <c r="M377" s="48" t="str">
        <f>+IF(B377="","",+IFERROR(+VLOOKUP(B377,padron!A:C,3,0),"no_cargado"))</f>
        <v/>
      </c>
      <c r="N377" s="48" t="str">
        <f>+IF(C377="","",+IFERROR(+VLOOKUP($C377,materiales!$A$2:$D$5000,4,0),"9999"))</f>
        <v/>
      </c>
      <c r="O377" s="48" t="str">
        <f t="shared" si="50"/>
        <v/>
      </c>
      <c r="P377" s="48" t="str">
        <f t="shared" si="51"/>
        <v/>
      </c>
      <c r="Q377" s="48" t="str">
        <f t="shared" si="52"/>
        <v/>
      </c>
      <c r="R377" s="48" t="str">
        <f t="shared" si="53"/>
        <v/>
      </c>
      <c r="S377" s="48" t="str">
        <f t="shared" si="58"/>
        <v/>
      </c>
      <c r="T377" s="48" t="str">
        <f t="shared" ca="1" si="54"/>
        <v/>
      </c>
      <c r="U377" s="48" t="str">
        <f>+IF(M377="","",IFERROR(+VLOOKUP(C377,materiales!$B$2:$E$1000,4,0),"DSZA"))</f>
        <v/>
      </c>
      <c r="V377" s="48" t="str">
        <f t="shared" si="55"/>
        <v/>
      </c>
      <c r="W377" s="48" t="str">
        <f t="shared" si="56"/>
        <v/>
      </c>
      <c r="X377" s="48" t="str">
        <f t="shared" si="57"/>
        <v/>
      </c>
      <c r="Y377" s="49" t="str">
        <f t="shared" si="59"/>
        <v/>
      </c>
      <c r="Z377" s="49" t="str">
        <f>IF(M377="no_cargado",VLOOKUP(B377,NAfiliado_NFarmacia!A:H,8,0),"")</f>
        <v/>
      </c>
      <c r="AA377" s="50"/>
    </row>
    <row r="378" spans="1:27" x14ac:dyDescent="0.55000000000000004">
      <c r="A378" s="34"/>
      <c r="G378" s="47" t="str">
        <f>+IF($B378="","",+IFERROR(+VLOOKUP(B378,padron!$A$2:$E$2,2,0),+IFERROR(VLOOKUP(B378,NAfiliado_NFarmacia!$A:$J,10,0),"Ingresar Nuevo Afiliado")))</f>
        <v/>
      </c>
      <c r="H378" s="48" t="str">
        <f>+IF(B378="","",+IFERROR(+VLOOKUP($C378,materiales!$B$2:$D$101,2,0),"9999"))</f>
        <v/>
      </c>
      <c r="I378" s="49" t="str">
        <f>+IF($B378="","",+IF(OR($F378="Si",$F378=""),IF(ISERROR(VLOOKUP($B378,padron!#REF!,9,0)),+IF(ISERROR(VLOOKUP($B378,NAfiliado_NFarmacia!$A$2:$J$497,5,0)),"Ingresa Farmacia",VLOOKUP($B378,NAfiliado_NFarmacia!$A$2:$J$497,5,0)),VLOOKUP($B378,padron!#REF!,9,0)),+IF(ISERROR(VLOOKUP($B378,NAfiliado_NFarmacia!$A$2:$J$497,5,0)),"Ingresa Farmacia",VLOOKUP($B378,NAfiliado_NFarmacia!$A$2:$J$497,5,0))))</f>
        <v/>
      </c>
      <c r="J378" s="49" t="str">
        <f>+IF($B378="","",+IF(OR($F378="Si",$F378=""),IF(ISERROR(VLOOKUP($B378,padron!#REF!,10,0)),+IF(ISERROR(VLOOKUP($B378,NAfiliado_NFarmacia!$A$2:$J$497,5,0)),"Ingresa Direccion de Farmacia",VLOOKUP($B378,NAfiliado_NFarmacia!$A$2:$J$497,6,0)),VLOOKUP($B378,padron!#REF!,10,0)),+IF(ISERROR(VLOOKUP($B378,NAfiliado_NFarmacia!$A$2:$J$497,6,0)),"Ingresa Direccion de Farmacia",VLOOKUP($B378,NAfiliado_NFarmacia!$A$2:$J$497,6,0))))</f>
        <v/>
      </c>
      <c r="K378" s="49" t="str">
        <f>+IF($B378="","",+IF(OR($F378="Si",$F378=""),IF(ISERROR(VLOOKUP($B378,padron!#REF!,10,0)),+IF(ISERROR(VLOOKUP($B378,NAfiliado_NFarmacia!$A$2:$J$497,5,0)),"Ingresa Localidad de Farmacia",VLOOKUP($B378,NAfiliado_NFarmacia!$A$2:$J$497,7,0)),VLOOKUP($B378,padron!#REF!,11,0)),+IF(ISERROR(VLOOKUP($B378,NAfiliado_NFarmacia!$A$2:$J$497,7,0)),"Ingresa Localidad de Farmacia",VLOOKUP($B378,NAfiliado_NFarmacia!$A$2:$J$497,7,0))))</f>
        <v/>
      </c>
      <c r="L378" s="48" t="str">
        <f>+IF(B378="","",IF(F378="No","84005541",+IFERROR(+VLOOKUP(inicio!B378,padron!$A$2:$H$2,8,0),"84005541")))</f>
        <v/>
      </c>
      <c r="M378" s="48" t="str">
        <f>+IF(B378="","",+IFERROR(+VLOOKUP(B378,padron!A:C,3,0),"no_cargado"))</f>
        <v/>
      </c>
      <c r="N378" s="48" t="str">
        <f>+IF(C378="","",+IFERROR(+VLOOKUP($C378,materiales!$A$2:$D$5000,4,0),"9999"))</f>
        <v/>
      </c>
      <c r="O378" s="48" t="str">
        <f t="shared" si="50"/>
        <v/>
      </c>
      <c r="P378" s="48" t="str">
        <f t="shared" si="51"/>
        <v/>
      </c>
      <c r="Q378" s="48" t="str">
        <f t="shared" si="52"/>
        <v/>
      </c>
      <c r="R378" s="48" t="str">
        <f t="shared" si="53"/>
        <v/>
      </c>
      <c r="S378" s="48" t="str">
        <f t="shared" si="58"/>
        <v/>
      </c>
      <c r="T378" s="48" t="str">
        <f t="shared" ca="1" si="54"/>
        <v/>
      </c>
      <c r="U378" s="48" t="str">
        <f>+IF(M378="","",IFERROR(+VLOOKUP(C378,materiales!$B$2:$E$1000,4,0),"DSZA"))</f>
        <v/>
      </c>
      <c r="V378" s="48" t="str">
        <f t="shared" si="55"/>
        <v/>
      </c>
      <c r="W378" s="48" t="str">
        <f t="shared" si="56"/>
        <v/>
      </c>
      <c r="X378" s="48" t="str">
        <f t="shared" si="57"/>
        <v/>
      </c>
      <c r="Y378" s="49" t="str">
        <f t="shared" si="59"/>
        <v/>
      </c>
      <c r="Z378" s="49" t="str">
        <f>IF(M378="no_cargado",VLOOKUP(B378,NAfiliado_NFarmacia!A:H,8,0),"")</f>
        <v/>
      </c>
      <c r="AA378" s="50"/>
    </row>
    <row r="379" spans="1:27" x14ac:dyDescent="0.55000000000000004">
      <c r="A379" s="34"/>
      <c r="G379" s="47" t="str">
        <f>+IF($B379="","",+IFERROR(+VLOOKUP(B379,padron!$A$2:$E$2,2,0),+IFERROR(VLOOKUP(B379,NAfiliado_NFarmacia!$A:$J,10,0),"Ingresar Nuevo Afiliado")))</f>
        <v/>
      </c>
      <c r="H379" s="48" t="str">
        <f>+IF(B379="","",+IFERROR(+VLOOKUP($C379,materiales!$B$2:$D$101,2,0),"9999"))</f>
        <v/>
      </c>
      <c r="I379" s="49" t="str">
        <f>+IF($B379="","",+IF(OR($F379="Si",$F379=""),IF(ISERROR(VLOOKUP($B379,padron!#REF!,9,0)),+IF(ISERROR(VLOOKUP($B379,NAfiliado_NFarmacia!$A$2:$J$497,5,0)),"Ingresa Farmacia",VLOOKUP($B379,NAfiliado_NFarmacia!$A$2:$J$497,5,0)),VLOOKUP($B379,padron!#REF!,9,0)),+IF(ISERROR(VLOOKUP($B379,NAfiliado_NFarmacia!$A$2:$J$497,5,0)),"Ingresa Farmacia",VLOOKUP($B379,NAfiliado_NFarmacia!$A$2:$J$497,5,0))))</f>
        <v/>
      </c>
      <c r="J379" s="49" t="str">
        <f>+IF($B379="","",+IF(OR($F379="Si",$F379=""),IF(ISERROR(VLOOKUP($B379,padron!#REF!,10,0)),+IF(ISERROR(VLOOKUP($B379,NAfiliado_NFarmacia!$A$2:$J$497,5,0)),"Ingresa Direccion de Farmacia",VLOOKUP($B379,NAfiliado_NFarmacia!$A$2:$J$497,6,0)),VLOOKUP($B379,padron!#REF!,10,0)),+IF(ISERROR(VLOOKUP($B379,NAfiliado_NFarmacia!$A$2:$J$497,6,0)),"Ingresa Direccion de Farmacia",VLOOKUP($B379,NAfiliado_NFarmacia!$A$2:$J$497,6,0))))</f>
        <v/>
      </c>
      <c r="K379" s="49" t="str">
        <f>+IF($B379="","",+IF(OR($F379="Si",$F379=""),IF(ISERROR(VLOOKUP($B379,padron!#REF!,10,0)),+IF(ISERROR(VLOOKUP($B379,NAfiliado_NFarmacia!$A$2:$J$497,5,0)),"Ingresa Localidad de Farmacia",VLOOKUP($B379,NAfiliado_NFarmacia!$A$2:$J$497,7,0)),VLOOKUP($B379,padron!#REF!,11,0)),+IF(ISERROR(VLOOKUP($B379,NAfiliado_NFarmacia!$A$2:$J$497,7,0)),"Ingresa Localidad de Farmacia",VLOOKUP($B379,NAfiliado_NFarmacia!$A$2:$J$497,7,0))))</f>
        <v/>
      </c>
      <c r="L379" s="48" t="str">
        <f>+IF(B379="","",IF(F379="No","84005541",+IFERROR(+VLOOKUP(inicio!B379,padron!$A$2:$H$2,8,0),"84005541")))</f>
        <v/>
      </c>
      <c r="M379" s="48" t="str">
        <f>+IF(B379="","",+IFERROR(+VLOOKUP(B379,padron!A:C,3,0),"no_cargado"))</f>
        <v/>
      </c>
      <c r="N379" s="48" t="str">
        <f>+IF(C379="","",+IFERROR(+VLOOKUP($C379,materiales!$A$2:$D$5000,4,0),"9999"))</f>
        <v/>
      </c>
      <c r="O379" s="48" t="str">
        <f t="shared" si="50"/>
        <v/>
      </c>
      <c r="P379" s="48" t="str">
        <f t="shared" si="51"/>
        <v/>
      </c>
      <c r="Q379" s="48" t="str">
        <f t="shared" si="52"/>
        <v/>
      </c>
      <c r="R379" s="48" t="str">
        <f t="shared" si="53"/>
        <v/>
      </c>
      <c r="S379" s="48" t="str">
        <f t="shared" si="58"/>
        <v/>
      </c>
      <c r="T379" s="48" t="str">
        <f t="shared" ca="1" si="54"/>
        <v/>
      </c>
      <c r="U379" s="48" t="str">
        <f>+IF(M379="","",IFERROR(+VLOOKUP(C379,materiales!$B$2:$E$1000,4,0),"DSZA"))</f>
        <v/>
      </c>
      <c r="V379" s="48" t="str">
        <f t="shared" si="55"/>
        <v/>
      </c>
      <c r="W379" s="48" t="str">
        <f t="shared" si="56"/>
        <v/>
      </c>
      <c r="X379" s="48" t="str">
        <f t="shared" si="57"/>
        <v/>
      </c>
      <c r="Y379" s="49" t="str">
        <f t="shared" si="59"/>
        <v/>
      </c>
      <c r="Z379" s="49" t="str">
        <f>IF(M379="no_cargado",VLOOKUP(B379,NAfiliado_NFarmacia!A:H,8,0),"")</f>
        <v/>
      </c>
      <c r="AA379" s="50"/>
    </row>
    <row r="380" spans="1:27" x14ac:dyDescent="0.55000000000000004">
      <c r="A380" s="34"/>
      <c r="G380" s="47" t="str">
        <f>+IF($B380="","",+IFERROR(+VLOOKUP(B380,padron!$A$2:$E$2,2,0),+IFERROR(VLOOKUP(B380,NAfiliado_NFarmacia!$A:$J,10,0),"Ingresar Nuevo Afiliado")))</f>
        <v/>
      </c>
      <c r="H380" s="48" t="str">
        <f>+IF(B380="","",+IFERROR(+VLOOKUP($C380,materiales!$B$2:$D$101,2,0),"9999"))</f>
        <v/>
      </c>
      <c r="I380" s="49" t="str">
        <f>+IF($B380="","",+IF(OR($F380="Si",$F380=""),IF(ISERROR(VLOOKUP($B380,padron!#REF!,9,0)),+IF(ISERROR(VLOOKUP($B380,NAfiliado_NFarmacia!$A$2:$J$497,5,0)),"Ingresa Farmacia",VLOOKUP($B380,NAfiliado_NFarmacia!$A$2:$J$497,5,0)),VLOOKUP($B380,padron!#REF!,9,0)),+IF(ISERROR(VLOOKUP($B380,NAfiliado_NFarmacia!$A$2:$J$497,5,0)),"Ingresa Farmacia",VLOOKUP($B380,NAfiliado_NFarmacia!$A$2:$J$497,5,0))))</f>
        <v/>
      </c>
      <c r="J380" s="49" t="str">
        <f>+IF($B380="","",+IF(OR($F380="Si",$F380=""),IF(ISERROR(VLOOKUP($B380,padron!#REF!,10,0)),+IF(ISERROR(VLOOKUP($B380,NAfiliado_NFarmacia!$A$2:$J$497,5,0)),"Ingresa Direccion de Farmacia",VLOOKUP($B380,NAfiliado_NFarmacia!$A$2:$J$497,6,0)),VLOOKUP($B380,padron!#REF!,10,0)),+IF(ISERROR(VLOOKUP($B380,NAfiliado_NFarmacia!$A$2:$J$497,6,0)),"Ingresa Direccion de Farmacia",VLOOKUP($B380,NAfiliado_NFarmacia!$A$2:$J$497,6,0))))</f>
        <v/>
      </c>
      <c r="K380" s="49" t="str">
        <f>+IF($B380="","",+IF(OR($F380="Si",$F380=""),IF(ISERROR(VLOOKUP($B380,padron!#REF!,10,0)),+IF(ISERROR(VLOOKUP($B380,NAfiliado_NFarmacia!$A$2:$J$497,5,0)),"Ingresa Localidad de Farmacia",VLOOKUP($B380,NAfiliado_NFarmacia!$A$2:$J$497,7,0)),VLOOKUP($B380,padron!#REF!,11,0)),+IF(ISERROR(VLOOKUP($B380,NAfiliado_NFarmacia!$A$2:$J$497,7,0)),"Ingresa Localidad de Farmacia",VLOOKUP($B380,NAfiliado_NFarmacia!$A$2:$J$497,7,0))))</f>
        <v/>
      </c>
      <c r="L380" s="48" t="str">
        <f>+IF(B380="","",IF(F380="No","84005541",+IFERROR(+VLOOKUP(inicio!B380,padron!$A$2:$H$2,8,0),"84005541")))</f>
        <v/>
      </c>
      <c r="M380" s="48" t="str">
        <f>+IF(B380="","",+IFERROR(+VLOOKUP(B380,padron!A:C,3,0),"no_cargado"))</f>
        <v/>
      </c>
      <c r="N380" s="48" t="str">
        <f>+IF(C380="","",+IFERROR(+VLOOKUP($C380,materiales!$A$2:$D$5000,4,0),"9999"))</f>
        <v/>
      </c>
      <c r="O380" s="48" t="str">
        <f t="shared" si="50"/>
        <v/>
      </c>
      <c r="P380" s="48" t="str">
        <f t="shared" si="51"/>
        <v/>
      </c>
      <c r="Q380" s="48" t="str">
        <f t="shared" si="52"/>
        <v/>
      </c>
      <c r="R380" s="48" t="str">
        <f t="shared" si="53"/>
        <v/>
      </c>
      <c r="S380" s="48" t="str">
        <f t="shared" si="58"/>
        <v/>
      </c>
      <c r="T380" s="48" t="str">
        <f t="shared" ca="1" si="54"/>
        <v/>
      </c>
      <c r="U380" s="48" t="str">
        <f>+IF(M380="","",IFERROR(+VLOOKUP(C380,materiales!$B$2:$E$1000,4,0),"DSZA"))</f>
        <v/>
      </c>
      <c r="V380" s="48" t="str">
        <f t="shared" si="55"/>
        <v/>
      </c>
      <c r="W380" s="48" t="str">
        <f t="shared" si="56"/>
        <v/>
      </c>
      <c r="X380" s="48" t="str">
        <f t="shared" si="57"/>
        <v/>
      </c>
      <c r="Y380" s="49" t="str">
        <f t="shared" si="59"/>
        <v/>
      </c>
      <c r="Z380" s="49" t="str">
        <f>IF(M380="no_cargado",VLOOKUP(B380,NAfiliado_NFarmacia!A:H,8,0),"")</f>
        <v/>
      </c>
      <c r="AA380" s="50"/>
    </row>
    <row r="381" spans="1:27" x14ac:dyDescent="0.55000000000000004">
      <c r="A381" s="34"/>
      <c r="G381" s="47" t="str">
        <f>+IF($B381="","",+IFERROR(+VLOOKUP(B381,padron!$A$2:$E$2,2,0),+IFERROR(VLOOKUP(B381,NAfiliado_NFarmacia!$A:$J,10,0),"Ingresar Nuevo Afiliado")))</f>
        <v/>
      </c>
      <c r="H381" s="48" t="str">
        <f>+IF(B381="","",+IFERROR(+VLOOKUP($C381,materiales!$B$2:$D$101,2,0),"9999"))</f>
        <v/>
      </c>
      <c r="I381" s="49" t="str">
        <f>+IF($B381="","",+IF(OR($F381="Si",$F381=""),IF(ISERROR(VLOOKUP($B381,padron!#REF!,9,0)),+IF(ISERROR(VLOOKUP($B381,NAfiliado_NFarmacia!$A$2:$J$497,5,0)),"Ingresa Farmacia",VLOOKUP($B381,NAfiliado_NFarmacia!$A$2:$J$497,5,0)),VLOOKUP($B381,padron!#REF!,9,0)),+IF(ISERROR(VLOOKUP($B381,NAfiliado_NFarmacia!$A$2:$J$497,5,0)),"Ingresa Farmacia",VLOOKUP($B381,NAfiliado_NFarmacia!$A$2:$J$497,5,0))))</f>
        <v/>
      </c>
      <c r="J381" s="49" t="str">
        <f>+IF($B381="","",+IF(OR($F381="Si",$F381=""),IF(ISERROR(VLOOKUP($B381,padron!#REF!,10,0)),+IF(ISERROR(VLOOKUP($B381,NAfiliado_NFarmacia!$A$2:$J$497,5,0)),"Ingresa Direccion de Farmacia",VLOOKUP($B381,NAfiliado_NFarmacia!$A$2:$J$497,6,0)),VLOOKUP($B381,padron!#REF!,10,0)),+IF(ISERROR(VLOOKUP($B381,NAfiliado_NFarmacia!$A$2:$J$497,6,0)),"Ingresa Direccion de Farmacia",VLOOKUP($B381,NAfiliado_NFarmacia!$A$2:$J$497,6,0))))</f>
        <v/>
      </c>
      <c r="K381" s="49" t="str">
        <f>+IF($B381="","",+IF(OR($F381="Si",$F381=""),IF(ISERROR(VLOOKUP($B381,padron!#REF!,10,0)),+IF(ISERROR(VLOOKUP($B381,NAfiliado_NFarmacia!$A$2:$J$497,5,0)),"Ingresa Localidad de Farmacia",VLOOKUP($B381,NAfiliado_NFarmacia!$A$2:$J$497,7,0)),VLOOKUP($B381,padron!#REF!,11,0)),+IF(ISERROR(VLOOKUP($B381,NAfiliado_NFarmacia!$A$2:$J$497,7,0)),"Ingresa Localidad de Farmacia",VLOOKUP($B381,NAfiliado_NFarmacia!$A$2:$J$497,7,0))))</f>
        <v/>
      </c>
      <c r="L381" s="48" t="str">
        <f>+IF(B381="","",IF(F381="No","84005541",+IFERROR(+VLOOKUP(inicio!B381,padron!$A$2:$H$2,8,0),"84005541")))</f>
        <v/>
      </c>
      <c r="M381" s="48" t="str">
        <f>+IF(B381="","",+IFERROR(+VLOOKUP(B381,padron!A:C,3,0),"no_cargado"))</f>
        <v/>
      </c>
      <c r="N381" s="48" t="str">
        <f>+IF(C381="","",+IFERROR(+VLOOKUP($C381,materiales!$A$2:$D$5000,4,0),"9999"))</f>
        <v/>
      </c>
      <c r="O381" s="48" t="str">
        <f t="shared" si="50"/>
        <v/>
      </c>
      <c r="P381" s="48" t="str">
        <f t="shared" si="51"/>
        <v/>
      </c>
      <c r="Q381" s="48" t="str">
        <f t="shared" si="52"/>
        <v/>
      </c>
      <c r="R381" s="48" t="str">
        <f t="shared" si="53"/>
        <v/>
      </c>
      <c r="S381" s="48" t="str">
        <f t="shared" si="58"/>
        <v/>
      </c>
      <c r="T381" s="48" t="str">
        <f t="shared" ca="1" si="54"/>
        <v/>
      </c>
      <c r="U381" s="48" t="str">
        <f>+IF(M381="","",IFERROR(+VLOOKUP(C381,materiales!$B$2:$E$1000,4,0),"DSZA"))</f>
        <v/>
      </c>
      <c r="V381" s="48" t="str">
        <f t="shared" si="55"/>
        <v/>
      </c>
      <c r="W381" s="48" t="str">
        <f t="shared" si="56"/>
        <v/>
      </c>
      <c r="X381" s="48" t="str">
        <f t="shared" si="57"/>
        <v/>
      </c>
      <c r="Y381" s="49" t="str">
        <f t="shared" si="59"/>
        <v/>
      </c>
      <c r="Z381" s="49" t="str">
        <f>IF(M381="no_cargado",VLOOKUP(B381,NAfiliado_NFarmacia!A:H,8,0),"")</f>
        <v/>
      </c>
      <c r="AA381" s="50"/>
    </row>
    <row r="382" spans="1:27" x14ac:dyDescent="0.55000000000000004">
      <c r="A382" s="34"/>
      <c r="G382" s="47" t="str">
        <f>+IF($B382="","",+IFERROR(+VLOOKUP(B382,padron!$A$2:$E$2,2,0),+IFERROR(VLOOKUP(B382,NAfiliado_NFarmacia!$A:$J,10,0),"Ingresar Nuevo Afiliado")))</f>
        <v/>
      </c>
      <c r="H382" s="48" t="str">
        <f>+IF(B382="","",+IFERROR(+VLOOKUP($C382,materiales!$B$2:$D$101,2,0),"9999"))</f>
        <v/>
      </c>
      <c r="I382" s="49" t="str">
        <f>+IF($B382="","",+IF(OR($F382="Si",$F382=""),IF(ISERROR(VLOOKUP($B382,padron!#REF!,9,0)),+IF(ISERROR(VLOOKUP($B382,NAfiliado_NFarmacia!$A$2:$J$497,5,0)),"Ingresa Farmacia",VLOOKUP($B382,NAfiliado_NFarmacia!$A$2:$J$497,5,0)),VLOOKUP($B382,padron!#REF!,9,0)),+IF(ISERROR(VLOOKUP($B382,NAfiliado_NFarmacia!$A$2:$J$497,5,0)),"Ingresa Farmacia",VLOOKUP($B382,NAfiliado_NFarmacia!$A$2:$J$497,5,0))))</f>
        <v/>
      </c>
      <c r="J382" s="49" t="str">
        <f>+IF($B382="","",+IF(OR($F382="Si",$F382=""),IF(ISERROR(VLOOKUP($B382,padron!#REF!,10,0)),+IF(ISERROR(VLOOKUP($B382,NAfiliado_NFarmacia!$A$2:$J$497,5,0)),"Ingresa Direccion de Farmacia",VLOOKUP($B382,NAfiliado_NFarmacia!$A$2:$J$497,6,0)),VLOOKUP($B382,padron!#REF!,10,0)),+IF(ISERROR(VLOOKUP($B382,NAfiliado_NFarmacia!$A$2:$J$497,6,0)),"Ingresa Direccion de Farmacia",VLOOKUP($B382,NAfiliado_NFarmacia!$A$2:$J$497,6,0))))</f>
        <v/>
      </c>
      <c r="K382" s="49" t="str">
        <f>+IF($B382="","",+IF(OR($F382="Si",$F382=""),IF(ISERROR(VLOOKUP($B382,padron!#REF!,10,0)),+IF(ISERROR(VLOOKUP($B382,NAfiliado_NFarmacia!$A$2:$J$497,5,0)),"Ingresa Localidad de Farmacia",VLOOKUP($B382,NAfiliado_NFarmacia!$A$2:$J$497,7,0)),VLOOKUP($B382,padron!#REF!,11,0)),+IF(ISERROR(VLOOKUP($B382,NAfiliado_NFarmacia!$A$2:$J$497,7,0)),"Ingresa Localidad de Farmacia",VLOOKUP($B382,NAfiliado_NFarmacia!$A$2:$J$497,7,0))))</f>
        <v/>
      </c>
      <c r="L382" s="48" t="str">
        <f>+IF(B382="","",IF(F382="No","84005541",+IFERROR(+VLOOKUP(inicio!B382,padron!$A$2:$H$2,8,0),"84005541")))</f>
        <v/>
      </c>
      <c r="M382" s="48" t="str">
        <f>+IF(B382="","",+IFERROR(+VLOOKUP(B382,padron!A:C,3,0),"no_cargado"))</f>
        <v/>
      </c>
      <c r="N382" s="48" t="str">
        <f>+IF(C382="","",+IFERROR(+VLOOKUP($C382,materiales!$A$2:$D$5000,4,0),"9999"))</f>
        <v/>
      </c>
      <c r="O382" s="48" t="str">
        <f t="shared" si="50"/>
        <v/>
      </c>
      <c r="P382" s="48" t="str">
        <f t="shared" si="51"/>
        <v/>
      </c>
      <c r="Q382" s="48" t="str">
        <f t="shared" si="52"/>
        <v/>
      </c>
      <c r="R382" s="48" t="str">
        <f t="shared" si="53"/>
        <v/>
      </c>
      <c r="S382" s="48" t="str">
        <f t="shared" si="58"/>
        <v/>
      </c>
      <c r="T382" s="48" t="str">
        <f t="shared" ca="1" si="54"/>
        <v/>
      </c>
      <c r="U382" s="48" t="str">
        <f>+IF(M382="","",IFERROR(+VLOOKUP(C382,materiales!$B$2:$E$1000,4,0),"DSZA"))</f>
        <v/>
      </c>
      <c r="V382" s="48" t="str">
        <f t="shared" si="55"/>
        <v/>
      </c>
      <c r="W382" s="48" t="str">
        <f t="shared" si="56"/>
        <v/>
      </c>
      <c r="X382" s="48" t="str">
        <f t="shared" si="57"/>
        <v/>
      </c>
      <c r="Y382" s="49" t="str">
        <f t="shared" si="59"/>
        <v/>
      </c>
      <c r="Z382" s="49" t="str">
        <f>IF(M382="no_cargado",VLOOKUP(B382,NAfiliado_NFarmacia!A:H,8,0),"")</f>
        <v/>
      </c>
      <c r="AA382" s="50"/>
    </row>
    <row r="383" spans="1:27" x14ac:dyDescent="0.55000000000000004">
      <c r="A383" s="34"/>
      <c r="G383" s="47" t="str">
        <f>+IF($B383="","",+IFERROR(+VLOOKUP(B383,padron!$A$2:$E$2,2,0),+IFERROR(VLOOKUP(B383,NAfiliado_NFarmacia!$A:$J,10,0),"Ingresar Nuevo Afiliado")))</f>
        <v/>
      </c>
      <c r="H383" s="48" t="str">
        <f>+IF(B383="","",+IFERROR(+VLOOKUP($C383,materiales!$B$2:$D$101,2,0),"9999"))</f>
        <v/>
      </c>
      <c r="I383" s="49" t="str">
        <f>+IF($B383="","",+IF(OR($F383="Si",$F383=""),IF(ISERROR(VLOOKUP($B383,padron!#REF!,9,0)),+IF(ISERROR(VLOOKUP($B383,NAfiliado_NFarmacia!$A$2:$J$497,5,0)),"Ingresa Farmacia",VLOOKUP($B383,NAfiliado_NFarmacia!$A$2:$J$497,5,0)),VLOOKUP($B383,padron!#REF!,9,0)),+IF(ISERROR(VLOOKUP($B383,NAfiliado_NFarmacia!$A$2:$J$497,5,0)),"Ingresa Farmacia",VLOOKUP($B383,NAfiliado_NFarmacia!$A$2:$J$497,5,0))))</f>
        <v/>
      </c>
      <c r="J383" s="49" t="str">
        <f>+IF($B383="","",+IF(OR($F383="Si",$F383=""),IF(ISERROR(VLOOKUP($B383,padron!#REF!,10,0)),+IF(ISERROR(VLOOKUP($B383,NAfiliado_NFarmacia!$A$2:$J$497,5,0)),"Ingresa Direccion de Farmacia",VLOOKUP($B383,NAfiliado_NFarmacia!$A$2:$J$497,6,0)),VLOOKUP($B383,padron!#REF!,10,0)),+IF(ISERROR(VLOOKUP($B383,NAfiliado_NFarmacia!$A$2:$J$497,6,0)),"Ingresa Direccion de Farmacia",VLOOKUP($B383,NAfiliado_NFarmacia!$A$2:$J$497,6,0))))</f>
        <v/>
      </c>
      <c r="K383" s="49" t="str">
        <f>+IF($B383="","",+IF(OR($F383="Si",$F383=""),IF(ISERROR(VLOOKUP($B383,padron!#REF!,10,0)),+IF(ISERROR(VLOOKUP($B383,NAfiliado_NFarmacia!$A$2:$J$497,5,0)),"Ingresa Localidad de Farmacia",VLOOKUP($B383,NAfiliado_NFarmacia!$A$2:$J$497,7,0)),VLOOKUP($B383,padron!#REF!,11,0)),+IF(ISERROR(VLOOKUP($B383,NAfiliado_NFarmacia!$A$2:$J$497,7,0)),"Ingresa Localidad de Farmacia",VLOOKUP($B383,NAfiliado_NFarmacia!$A$2:$J$497,7,0))))</f>
        <v/>
      </c>
      <c r="L383" s="48" t="str">
        <f>+IF(B383="","",IF(F383="No","84005541",+IFERROR(+VLOOKUP(inicio!B383,padron!$A$2:$H$2,8,0),"84005541")))</f>
        <v/>
      </c>
      <c r="M383" s="48" t="str">
        <f>+IF(B383="","",+IFERROR(+VLOOKUP(B383,padron!A:C,3,0),"no_cargado"))</f>
        <v/>
      </c>
      <c r="N383" s="48" t="str">
        <f>+IF(C383="","",+IFERROR(+VLOOKUP($C383,materiales!$A$2:$D$5000,4,0),"9999"))</f>
        <v/>
      </c>
      <c r="O383" s="48" t="str">
        <f t="shared" si="50"/>
        <v/>
      </c>
      <c r="P383" s="48" t="str">
        <f t="shared" si="51"/>
        <v/>
      </c>
      <c r="Q383" s="48" t="str">
        <f t="shared" si="52"/>
        <v/>
      </c>
      <c r="R383" s="48" t="str">
        <f t="shared" si="53"/>
        <v/>
      </c>
      <c r="S383" s="48" t="str">
        <f t="shared" si="58"/>
        <v/>
      </c>
      <c r="T383" s="48" t="str">
        <f t="shared" ca="1" si="54"/>
        <v/>
      </c>
      <c r="U383" s="48" t="str">
        <f>+IF(M383="","",IFERROR(+VLOOKUP(C383,materiales!$B$2:$E$1000,4,0),"DSZA"))</f>
        <v/>
      </c>
      <c r="V383" s="48" t="str">
        <f t="shared" si="55"/>
        <v/>
      </c>
      <c r="W383" s="48" t="str">
        <f t="shared" si="56"/>
        <v/>
      </c>
      <c r="X383" s="48" t="str">
        <f t="shared" si="57"/>
        <v/>
      </c>
      <c r="Y383" s="49" t="str">
        <f t="shared" si="59"/>
        <v/>
      </c>
      <c r="Z383" s="49" t="str">
        <f>IF(M383="no_cargado",VLOOKUP(B383,NAfiliado_NFarmacia!A:H,8,0),"")</f>
        <v/>
      </c>
      <c r="AA383" s="50"/>
    </row>
    <row r="384" spans="1:27" x14ac:dyDescent="0.55000000000000004">
      <c r="A384" s="34"/>
      <c r="G384" s="47" t="str">
        <f>+IF($B384="","",+IFERROR(+VLOOKUP(B384,padron!$A$2:$E$2,2,0),+IFERROR(VLOOKUP(B384,NAfiliado_NFarmacia!$A:$J,10,0),"Ingresar Nuevo Afiliado")))</f>
        <v/>
      </c>
      <c r="H384" s="48" t="str">
        <f>+IF(B384="","",+IFERROR(+VLOOKUP($C384,materiales!$B$2:$D$101,2,0),"9999"))</f>
        <v/>
      </c>
      <c r="I384" s="49" t="str">
        <f>+IF($B384="","",+IF(OR($F384="Si",$F384=""),IF(ISERROR(VLOOKUP($B384,padron!#REF!,9,0)),+IF(ISERROR(VLOOKUP($B384,NAfiliado_NFarmacia!$A$2:$J$497,5,0)),"Ingresa Farmacia",VLOOKUP($B384,NAfiliado_NFarmacia!$A$2:$J$497,5,0)),VLOOKUP($B384,padron!#REF!,9,0)),+IF(ISERROR(VLOOKUP($B384,NAfiliado_NFarmacia!$A$2:$J$497,5,0)),"Ingresa Farmacia",VLOOKUP($B384,NAfiliado_NFarmacia!$A$2:$J$497,5,0))))</f>
        <v/>
      </c>
      <c r="J384" s="49" t="str">
        <f>+IF($B384="","",+IF(OR($F384="Si",$F384=""),IF(ISERROR(VLOOKUP($B384,padron!#REF!,10,0)),+IF(ISERROR(VLOOKUP($B384,NAfiliado_NFarmacia!$A$2:$J$497,5,0)),"Ingresa Direccion de Farmacia",VLOOKUP($B384,NAfiliado_NFarmacia!$A$2:$J$497,6,0)),VLOOKUP($B384,padron!#REF!,10,0)),+IF(ISERROR(VLOOKUP($B384,NAfiliado_NFarmacia!$A$2:$J$497,6,0)),"Ingresa Direccion de Farmacia",VLOOKUP($B384,NAfiliado_NFarmacia!$A$2:$J$497,6,0))))</f>
        <v/>
      </c>
      <c r="K384" s="49" t="str">
        <f>+IF($B384="","",+IF(OR($F384="Si",$F384=""),IF(ISERROR(VLOOKUP($B384,padron!#REF!,10,0)),+IF(ISERROR(VLOOKUP($B384,NAfiliado_NFarmacia!$A$2:$J$497,5,0)),"Ingresa Localidad de Farmacia",VLOOKUP($B384,NAfiliado_NFarmacia!$A$2:$J$497,7,0)),VLOOKUP($B384,padron!#REF!,11,0)),+IF(ISERROR(VLOOKUP($B384,NAfiliado_NFarmacia!$A$2:$J$497,7,0)),"Ingresa Localidad de Farmacia",VLOOKUP($B384,NAfiliado_NFarmacia!$A$2:$J$497,7,0))))</f>
        <v/>
      </c>
      <c r="L384" s="48" t="str">
        <f>+IF(B384="","",IF(F384="No","84005541",+IFERROR(+VLOOKUP(inicio!B384,padron!$A$2:$H$2,8,0),"84005541")))</f>
        <v/>
      </c>
      <c r="M384" s="48" t="str">
        <f>+IF(B384="","",+IFERROR(+VLOOKUP(B384,padron!A:C,3,0),"no_cargado"))</f>
        <v/>
      </c>
      <c r="N384" s="48" t="str">
        <f>+IF(C384="","",+IFERROR(+VLOOKUP($C384,materiales!$A$2:$D$5000,4,0),"9999"))</f>
        <v/>
      </c>
      <c r="O384" s="48" t="str">
        <f t="shared" si="50"/>
        <v/>
      </c>
      <c r="P384" s="48" t="str">
        <f t="shared" si="51"/>
        <v/>
      </c>
      <c r="Q384" s="48" t="str">
        <f t="shared" si="52"/>
        <v/>
      </c>
      <c r="R384" s="48" t="str">
        <f t="shared" si="53"/>
        <v/>
      </c>
      <c r="S384" s="48" t="str">
        <f t="shared" si="58"/>
        <v/>
      </c>
      <c r="T384" s="48" t="str">
        <f t="shared" ca="1" si="54"/>
        <v/>
      </c>
      <c r="U384" s="48" t="str">
        <f>+IF(M384="","",IFERROR(+VLOOKUP(C384,materiales!$B$2:$E$1000,4,0),"DSZA"))</f>
        <v/>
      </c>
      <c r="V384" s="48" t="str">
        <f t="shared" si="55"/>
        <v/>
      </c>
      <c r="W384" s="48" t="str">
        <f t="shared" si="56"/>
        <v/>
      </c>
      <c r="X384" s="48" t="str">
        <f t="shared" si="57"/>
        <v/>
      </c>
      <c r="Y384" s="49" t="str">
        <f t="shared" si="59"/>
        <v/>
      </c>
      <c r="Z384" s="49" t="str">
        <f>IF(M384="no_cargado",VLOOKUP(B384,NAfiliado_NFarmacia!A:H,8,0),"")</f>
        <v/>
      </c>
      <c r="AA384" s="50"/>
    </row>
    <row r="385" spans="1:27" x14ac:dyDescent="0.55000000000000004">
      <c r="A385" s="34"/>
      <c r="G385" s="47" t="str">
        <f>+IF($B385="","",+IFERROR(+VLOOKUP(B385,padron!$A$2:$E$2,2,0),+IFERROR(VLOOKUP(B385,NAfiliado_NFarmacia!$A:$J,10,0),"Ingresar Nuevo Afiliado")))</f>
        <v/>
      </c>
      <c r="H385" s="48" t="str">
        <f>+IF(B385="","",+IFERROR(+VLOOKUP($C385,materiales!$B$2:$D$101,2,0),"9999"))</f>
        <v/>
      </c>
      <c r="I385" s="49" t="str">
        <f>+IF($B385="","",+IF(OR($F385="Si",$F385=""),IF(ISERROR(VLOOKUP($B385,padron!#REF!,9,0)),+IF(ISERROR(VLOOKUP($B385,NAfiliado_NFarmacia!$A$2:$J$497,5,0)),"Ingresa Farmacia",VLOOKUP($B385,NAfiliado_NFarmacia!$A$2:$J$497,5,0)),VLOOKUP($B385,padron!#REF!,9,0)),+IF(ISERROR(VLOOKUP($B385,NAfiliado_NFarmacia!$A$2:$J$497,5,0)),"Ingresa Farmacia",VLOOKUP($B385,NAfiliado_NFarmacia!$A$2:$J$497,5,0))))</f>
        <v/>
      </c>
      <c r="J385" s="49" t="str">
        <f>+IF($B385="","",+IF(OR($F385="Si",$F385=""),IF(ISERROR(VLOOKUP($B385,padron!#REF!,10,0)),+IF(ISERROR(VLOOKUP($B385,NAfiliado_NFarmacia!$A$2:$J$497,5,0)),"Ingresa Direccion de Farmacia",VLOOKUP($B385,NAfiliado_NFarmacia!$A$2:$J$497,6,0)),VLOOKUP($B385,padron!#REF!,10,0)),+IF(ISERROR(VLOOKUP($B385,NAfiliado_NFarmacia!$A$2:$J$497,6,0)),"Ingresa Direccion de Farmacia",VLOOKUP($B385,NAfiliado_NFarmacia!$A$2:$J$497,6,0))))</f>
        <v/>
      </c>
      <c r="K385" s="49" t="str">
        <f>+IF($B385="","",+IF(OR($F385="Si",$F385=""),IF(ISERROR(VLOOKUP($B385,padron!#REF!,10,0)),+IF(ISERROR(VLOOKUP($B385,NAfiliado_NFarmacia!$A$2:$J$497,5,0)),"Ingresa Localidad de Farmacia",VLOOKUP($B385,NAfiliado_NFarmacia!$A$2:$J$497,7,0)),VLOOKUP($B385,padron!#REF!,11,0)),+IF(ISERROR(VLOOKUP($B385,NAfiliado_NFarmacia!$A$2:$J$497,7,0)),"Ingresa Localidad de Farmacia",VLOOKUP($B385,NAfiliado_NFarmacia!$A$2:$J$497,7,0))))</f>
        <v/>
      </c>
      <c r="L385" s="48" t="str">
        <f>+IF(B385="","",IF(F385="No","84005541",+IFERROR(+VLOOKUP(inicio!B385,padron!$A$2:$H$2,8,0),"84005541")))</f>
        <v/>
      </c>
      <c r="M385" s="48" t="str">
        <f>+IF(B385="","",+IFERROR(+VLOOKUP(B385,padron!A:C,3,0),"no_cargado"))</f>
        <v/>
      </c>
      <c r="N385" s="48" t="str">
        <f>+IF(C385="","",+IFERROR(+VLOOKUP($C385,materiales!$A$2:$D$5000,4,0),"9999"))</f>
        <v/>
      </c>
      <c r="O385" s="48" t="str">
        <f t="shared" si="50"/>
        <v/>
      </c>
      <c r="P385" s="48" t="str">
        <f t="shared" si="51"/>
        <v/>
      </c>
      <c r="Q385" s="48" t="str">
        <f t="shared" si="52"/>
        <v/>
      </c>
      <c r="R385" s="48" t="str">
        <f t="shared" si="53"/>
        <v/>
      </c>
      <c r="S385" s="48" t="str">
        <f t="shared" si="58"/>
        <v/>
      </c>
      <c r="T385" s="48" t="str">
        <f t="shared" ca="1" si="54"/>
        <v/>
      </c>
      <c r="U385" s="48" t="str">
        <f>+IF(M385="","",IFERROR(+VLOOKUP(C385,materiales!$B$2:$E$1000,4,0),"DSZA"))</f>
        <v/>
      </c>
      <c r="V385" s="48" t="str">
        <f t="shared" si="55"/>
        <v/>
      </c>
      <c r="W385" s="48" t="str">
        <f t="shared" si="56"/>
        <v/>
      </c>
      <c r="X385" s="48" t="str">
        <f t="shared" si="57"/>
        <v/>
      </c>
      <c r="Y385" s="49" t="str">
        <f t="shared" si="59"/>
        <v/>
      </c>
      <c r="Z385" s="49" t="str">
        <f>IF(M385="no_cargado",VLOOKUP(B385,NAfiliado_NFarmacia!A:H,8,0),"")</f>
        <v/>
      </c>
      <c r="AA385" s="50"/>
    </row>
    <row r="386" spans="1:27" x14ac:dyDescent="0.55000000000000004">
      <c r="A386" s="34"/>
      <c r="G386" s="47" t="str">
        <f>+IF($B386="","",+IFERROR(+VLOOKUP(B386,padron!$A$2:$E$2,2,0),+IFERROR(VLOOKUP(B386,NAfiliado_NFarmacia!$A:$J,10,0),"Ingresar Nuevo Afiliado")))</f>
        <v/>
      </c>
      <c r="H386" s="48" t="str">
        <f>+IF(B386="","",+IFERROR(+VLOOKUP($C386,materiales!$B$2:$D$101,2,0),"9999"))</f>
        <v/>
      </c>
      <c r="I386" s="49" t="str">
        <f>+IF($B386="","",+IF(OR($F386="Si",$F386=""),IF(ISERROR(VLOOKUP($B386,padron!#REF!,9,0)),+IF(ISERROR(VLOOKUP($B386,NAfiliado_NFarmacia!$A$2:$J$497,5,0)),"Ingresa Farmacia",VLOOKUP($B386,NAfiliado_NFarmacia!$A$2:$J$497,5,0)),VLOOKUP($B386,padron!#REF!,9,0)),+IF(ISERROR(VLOOKUP($B386,NAfiliado_NFarmacia!$A$2:$J$497,5,0)),"Ingresa Farmacia",VLOOKUP($B386,NAfiliado_NFarmacia!$A$2:$J$497,5,0))))</f>
        <v/>
      </c>
      <c r="J386" s="49" t="str">
        <f>+IF($B386="","",+IF(OR($F386="Si",$F386=""),IF(ISERROR(VLOOKUP($B386,padron!#REF!,10,0)),+IF(ISERROR(VLOOKUP($B386,NAfiliado_NFarmacia!$A$2:$J$497,5,0)),"Ingresa Direccion de Farmacia",VLOOKUP($B386,NAfiliado_NFarmacia!$A$2:$J$497,6,0)),VLOOKUP($B386,padron!#REF!,10,0)),+IF(ISERROR(VLOOKUP($B386,NAfiliado_NFarmacia!$A$2:$J$497,6,0)),"Ingresa Direccion de Farmacia",VLOOKUP($B386,NAfiliado_NFarmacia!$A$2:$J$497,6,0))))</f>
        <v/>
      </c>
      <c r="K386" s="49" t="str">
        <f>+IF($B386="","",+IF(OR($F386="Si",$F386=""),IF(ISERROR(VLOOKUP($B386,padron!#REF!,10,0)),+IF(ISERROR(VLOOKUP($B386,NAfiliado_NFarmacia!$A$2:$J$497,5,0)),"Ingresa Localidad de Farmacia",VLOOKUP($B386,NAfiliado_NFarmacia!$A$2:$J$497,7,0)),VLOOKUP($B386,padron!#REF!,11,0)),+IF(ISERROR(VLOOKUP($B386,NAfiliado_NFarmacia!$A$2:$J$497,7,0)),"Ingresa Localidad de Farmacia",VLOOKUP($B386,NAfiliado_NFarmacia!$A$2:$J$497,7,0))))</f>
        <v/>
      </c>
      <c r="L386" s="48" t="str">
        <f>+IF(B386="","",IF(F386="No","84005541",+IFERROR(+VLOOKUP(inicio!B386,padron!$A$2:$H$2,8,0),"84005541")))</f>
        <v/>
      </c>
      <c r="M386" s="48" t="str">
        <f>+IF(B386="","",+IFERROR(+VLOOKUP(B386,padron!A:C,3,0),"no_cargado"))</f>
        <v/>
      </c>
      <c r="N386" s="48" t="str">
        <f>+IF(C386="","",+IFERROR(+VLOOKUP($C386,materiales!$A$2:$D$5000,4,0),"9999"))</f>
        <v/>
      </c>
      <c r="O386" s="48" t="str">
        <f t="shared" si="50"/>
        <v/>
      </c>
      <c r="P386" s="48" t="str">
        <f t="shared" si="51"/>
        <v/>
      </c>
      <c r="Q386" s="48" t="str">
        <f t="shared" si="52"/>
        <v/>
      </c>
      <c r="R386" s="48" t="str">
        <f t="shared" si="53"/>
        <v/>
      </c>
      <c r="S386" s="48" t="str">
        <f t="shared" si="58"/>
        <v/>
      </c>
      <c r="T386" s="48" t="str">
        <f t="shared" ca="1" si="54"/>
        <v/>
      </c>
      <c r="U386" s="48" t="str">
        <f>+IF(M386="","",IFERROR(+VLOOKUP(C386,materiales!$B$2:$E$1000,4,0),"DSZA"))</f>
        <v/>
      </c>
      <c r="V386" s="48" t="str">
        <f t="shared" si="55"/>
        <v/>
      </c>
      <c r="W386" s="48" t="str">
        <f t="shared" si="56"/>
        <v/>
      </c>
      <c r="X386" s="48" t="str">
        <f t="shared" si="57"/>
        <v/>
      </c>
      <c r="Y386" s="49" t="str">
        <f t="shared" si="59"/>
        <v/>
      </c>
      <c r="Z386" s="49" t="str">
        <f>IF(M386="no_cargado",VLOOKUP(B386,NAfiliado_NFarmacia!A:H,8,0),"")</f>
        <v/>
      </c>
      <c r="AA386" s="50"/>
    </row>
    <row r="387" spans="1:27" x14ac:dyDescent="0.55000000000000004">
      <c r="A387" s="34"/>
      <c r="G387" s="47" t="str">
        <f>+IF($B387="","",+IFERROR(+VLOOKUP(B387,padron!$A$2:$E$2,2,0),+IFERROR(VLOOKUP(B387,NAfiliado_NFarmacia!$A:$J,10,0),"Ingresar Nuevo Afiliado")))</f>
        <v/>
      </c>
      <c r="H387" s="48" t="str">
        <f>+IF(B387="","",+IFERROR(+VLOOKUP($C387,materiales!$B$2:$D$101,2,0),"9999"))</f>
        <v/>
      </c>
      <c r="I387" s="49" t="str">
        <f>+IF($B387="","",+IF(OR($F387="Si",$F387=""),IF(ISERROR(VLOOKUP($B387,padron!#REF!,9,0)),+IF(ISERROR(VLOOKUP($B387,NAfiliado_NFarmacia!$A$2:$J$497,5,0)),"Ingresa Farmacia",VLOOKUP($B387,NAfiliado_NFarmacia!$A$2:$J$497,5,0)),VLOOKUP($B387,padron!#REF!,9,0)),+IF(ISERROR(VLOOKUP($B387,NAfiliado_NFarmacia!$A$2:$J$497,5,0)),"Ingresa Farmacia",VLOOKUP($B387,NAfiliado_NFarmacia!$A$2:$J$497,5,0))))</f>
        <v/>
      </c>
      <c r="J387" s="49" t="str">
        <f>+IF($B387="","",+IF(OR($F387="Si",$F387=""),IF(ISERROR(VLOOKUP($B387,padron!#REF!,10,0)),+IF(ISERROR(VLOOKUP($B387,NAfiliado_NFarmacia!$A$2:$J$497,5,0)),"Ingresa Direccion de Farmacia",VLOOKUP($B387,NAfiliado_NFarmacia!$A$2:$J$497,6,0)),VLOOKUP($B387,padron!#REF!,10,0)),+IF(ISERROR(VLOOKUP($B387,NAfiliado_NFarmacia!$A$2:$J$497,6,0)),"Ingresa Direccion de Farmacia",VLOOKUP($B387,NAfiliado_NFarmacia!$A$2:$J$497,6,0))))</f>
        <v/>
      </c>
      <c r="K387" s="49" t="str">
        <f>+IF($B387="","",+IF(OR($F387="Si",$F387=""),IF(ISERROR(VLOOKUP($B387,padron!#REF!,10,0)),+IF(ISERROR(VLOOKUP($B387,NAfiliado_NFarmacia!$A$2:$J$497,5,0)),"Ingresa Localidad de Farmacia",VLOOKUP($B387,NAfiliado_NFarmacia!$A$2:$J$497,7,0)),VLOOKUP($B387,padron!#REF!,11,0)),+IF(ISERROR(VLOOKUP($B387,NAfiliado_NFarmacia!$A$2:$J$497,7,0)),"Ingresa Localidad de Farmacia",VLOOKUP($B387,NAfiliado_NFarmacia!$A$2:$J$497,7,0))))</f>
        <v/>
      </c>
      <c r="L387" s="48" t="str">
        <f>+IF(B387="","",IF(F387="No","84005541",+IFERROR(+VLOOKUP(inicio!B387,padron!$A$2:$H$2,8,0),"84005541")))</f>
        <v/>
      </c>
      <c r="M387" s="48" t="str">
        <f>+IF(B387="","",+IFERROR(+VLOOKUP(B387,padron!A:C,3,0),"no_cargado"))</f>
        <v/>
      </c>
      <c r="N387" s="48" t="str">
        <f>+IF(C387="","",+IFERROR(+VLOOKUP($C387,materiales!$A$2:$D$5000,4,0),"9999"))</f>
        <v/>
      </c>
      <c r="O387" s="48" t="str">
        <f t="shared" si="50"/>
        <v/>
      </c>
      <c r="P387" s="48" t="str">
        <f t="shared" si="51"/>
        <v/>
      </c>
      <c r="Q387" s="48" t="str">
        <f t="shared" si="52"/>
        <v/>
      </c>
      <c r="R387" s="48" t="str">
        <f t="shared" si="53"/>
        <v/>
      </c>
      <c r="S387" s="48" t="str">
        <f t="shared" si="58"/>
        <v/>
      </c>
      <c r="T387" s="48" t="str">
        <f t="shared" ca="1" si="54"/>
        <v/>
      </c>
      <c r="U387" s="48" t="str">
        <f>+IF(M387="","",IFERROR(+VLOOKUP(C387,materiales!$B$2:$E$1000,4,0),"DSZA"))</f>
        <v/>
      </c>
      <c r="V387" s="48" t="str">
        <f t="shared" si="55"/>
        <v/>
      </c>
      <c r="W387" s="48" t="str">
        <f t="shared" si="56"/>
        <v/>
      </c>
      <c r="X387" s="48" t="str">
        <f t="shared" si="57"/>
        <v/>
      </c>
      <c r="Y387" s="49" t="str">
        <f t="shared" si="59"/>
        <v/>
      </c>
      <c r="Z387" s="49" t="str">
        <f>IF(M387="no_cargado",VLOOKUP(B387,NAfiliado_NFarmacia!A:H,8,0),"")</f>
        <v/>
      </c>
      <c r="AA387" s="50"/>
    </row>
    <row r="388" spans="1:27" x14ac:dyDescent="0.55000000000000004">
      <c r="A388" s="34"/>
      <c r="G388" s="47" t="str">
        <f>+IF($B388="","",+IFERROR(+VLOOKUP(B388,padron!$A$2:$E$2,2,0),+IFERROR(VLOOKUP(B388,NAfiliado_NFarmacia!$A:$J,10,0),"Ingresar Nuevo Afiliado")))</f>
        <v/>
      </c>
      <c r="H388" s="48" t="str">
        <f>+IF(B388="","",+IFERROR(+VLOOKUP($C388,materiales!$B$2:$D$101,2,0),"9999"))</f>
        <v/>
      </c>
      <c r="I388" s="49" t="str">
        <f>+IF($B388="","",+IF(OR($F388="Si",$F388=""),IF(ISERROR(VLOOKUP($B388,padron!#REF!,9,0)),+IF(ISERROR(VLOOKUP($B388,NAfiliado_NFarmacia!$A$2:$J$497,5,0)),"Ingresa Farmacia",VLOOKUP($B388,NAfiliado_NFarmacia!$A$2:$J$497,5,0)),VLOOKUP($B388,padron!#REF!,9,0)),+IF(ISERROR(VLOOKUP($B388,NAfiliado_NFarmacia!$A$2:$J$497,5,0)),"Ingresa Farmacia",VLOOKUP($B388,NAfiliado_NFarmacia!$A$2:$J$497,5,0))))</f>
        <v/>
      </c>
      <c r="J388" s="49" t="str">
        <f>+IF($B388="","",+IF(OR($F388="Si",$F388=""),IF(ISERROR(VLOOKUP($B388,padron!#REF!,10,0)),+IF(ISERROR(VLOOKUP($B388,NAfiliado_NFarmacia!$A$2:$J$497,5,0)),"Ingresa Direccion de Farmacia",VLOOKUP($B388,NAfiliado_NFarmacia!$A$2:$J$497,6,0)),VLOOKUP($B388,padron!#REF!,10,0)),+IF(ISERROR(VLOOKUP($B388,NAfiliado_NFarmacia!$A$2:$J$497,6,0)),"Ingresa Direccion de Farmacia",VLOOKUP($B388,NAfiliado_NFarmacia!$A$2:$J$497,6,0))))</f>
        <v/>
      </c>
      <c r="K388" s="49" t="str">
        <f>+IF($B388="","",+IF(OR($F388="Si",$F388=""),IF(ISERROR(VLOOKUP($B388,padron!#REF!,10,0)),+IF(ISERROR(VLOOKUP($B388,NAfiliado_NFarmacia!$A$2:$J$497,5,0)),"Ingresa Localidad de Farmacia",VLOOKUP($B388,NAfiliado_NFarmacia!$A$2:$J$497,7,0)),VLOOKUP($B388,padron!#REF!,11,0)),+IF(ISERROR(VLOOKUP($B388,NAfiliado_NFarmacia!$A$2:$J$497,7,0)),"Ingresa Localidad de Farmacia",VLOOKUP($B388,NAfiliado_NFarmacia!$A$2:$J$497,7,0))))</f>
        <v/>
      </c>
      <c r="L388" s="48" t="str">
        <f>+IF(B388="","",IF(F388="No","84005541",+IFERROR(+VLOOKUP(inicio!B388,padron!$A$2:$H$2,8,0),"84005541")))</f>
        <v/>
      </c>
      <c r="M388" s="48" t="str">
        <f>+IF(B388="","",+IFERROR(+VLOOKUP(B388,padron!A:C,3,0),"no_cargado"))</f>
        <v/>
      </c>
      <c r="N388" s="48" t="str">
        <f>+IF(C388="","",+IFERROR(+VLOOKUP($C388,materiales!$A$2:$D$5000,4,0),"9999"))</f>
        <v/>
      </c>
      <c r="O388" s="48" t="str">
        <f t="shared" si="50"/>
        <v/>
      </c>
      <c r="P388" s="48" t="str">
        <f t="shared" si="51"/>
        <v/>
      </c>
      <c r="Q388" s="48" t="str">
        <f t="shared" si="52"/>
        <v/>
      </c>
      <c r="R388" s="48" t="str">
        <f t="shared" si="53"/>
        <v/>
      </c>
      <c r="S388" s="48" t="str">
        <f t="shared" si="58"/>
        <v/>
      </c>
      <c r="T388" s="48" t="str">
        <f t="shared" ca="1" si="54"/>
        <v/>
      </c>
      <c r="U388" s="48" t="str">
        <f>+IF(M388="","",IFERROR(+VLOOKUP(C388,materiales!$B$2:$E$1000,4,0),"DSZA"))</f>
        <v/>
      </c>
      <c r="V388" s="48" t="str">
        <f t="shared" si="55"/>
        <v/>
      </c>
      <c r="W388" s="48" t="str">
        <f t="shared" si="56"/>
        <v/>
      </c>
      <c r="X388" s="48" t="str">
        <f t="shared" si="57"/>
        <v/>
      </c>
      <c r="Y388" s="49" t="str">
        <f t="shared" si="59"/>
        <v/>
      </c>
      <c r="Z388" s="49" t="str">
        <f>IF(M388="no_cargado",VLOOKUP(B388,NAfiliado_NFarmacia!A:H,8,0),"")</f>
        <v/>
      </c>
      <c r="AA388" s="50"/>
    </row>
    <row r="389" spans="1:27" x14ac:dyDescent="0.55000000000000004">
      <c r="A389" s="34"/>
      <c r="G389" s="47" t="str">
        <f>+IF($B389="","",+IFERROR(+VLOOKUP(B389,padron!$A$2:$E$2,2,0),+IFERROR(VLOOKUP(B389,NAfiliado_NFarmacia!$A:$J,10,0),"Ingresar Nuevo Afiliado")))</f>
        <v/>
      </c>
      <c r="H389" s="48" t="str">
        <f>+IF(B389="","",+IFERROR(+VLOOKUP($C389,materiales!$B$2:$D$101,2,0),"9999"))</f>
        <v/>
      </c>
      <c r="I389" s="49" t="str">
        <f>+IF($B389="","",+IF(OR($F389="Si",$F389=""),IF(ISERROR(VLOOKUP($B389,padron!#REF!,9,0)),+IF(ISERROR(VLOOKUP($B389,NAfiliado_NFarmacia!$A$2:$J$497,5,0)),"Ingresa Farmacia",VLOOKUP($B389,NAfiliado_NFarmacia!$A$2:$J$497,5,0)),VLOOKUP($B389,padron!#REF!,9,0)),+IF(ISERROR(VLOOKUP($B389,NAfiliado_NFarmacia!$A$2:$J$497,5,0)),"Ingresa Farmacia",VLOOKUP($B389,NAfiliado_NFarmacia!$A$2:$J$497,5,0))))</f>
        <v/>
      </c>
      <c r="J389" s="49" t="str">
        <f>+IF($B389="","",+IF(OR($F389="Si",$F389=""),IF(ISERROR(VLOOKUP($B389,padron!#REF!,10,0)),+IF(ISERROR(VLOOKUP($B389,NAfiliado_NFarmacia!$A$2:$J$497,5,0)),"Ingresa Direccion de Farmacia",VLOOKUP($B389,NAfiliado_NFarmacia!$A$2:$J$497,6,0)),VLOOKUP($B389,padron!#REF!,10,0)),+IF(ISERROR(VLOOKUP($B389,NAfiliado_NFarmacia!$A$2:$J$497,6,0)),"Ingresa Direccion de Farmacia",VLOOKUP($B389,NAfiliado_NFarmacia!$A$2:$J$497,6,0))))</f>
        <v/>
      </c>
      <c r="K389" s="49" t="str">
        <f>+IF($B389="","",+IF(OR($F389="Si",$F389=""),IF(ISERROR(VLOOKUP($B389,padron!#REF!,10,0)),+IF(ISERROR(VLOOKUP($B389,NAfiliado_NFarmacia!$A$2:$J$497,5,0)),"Ingresa Localidad de Farmacia",VLOOKUP($B389,NAfiliado_NFarmacia!$A$2:$J$497,7,0)),VLOOKUP($B389,padron!#REF!,11,0)),+IF(ISERROR(VLOOKUP($B389,NAfiliado_NFarmacia!$A$2:$J$497,7,0)),"Ingresa Localidad de Farmacia",VLOOKUP($B389,NAfiliado_NFarmacia!$A$2:$J$497,7,0))))</f>
        <v/>
      </c>
      <c r="L389" s="48" t="str">
        <f>+IF(B389="","",IF(F389="No","84005541",+IFERROR(+VLOOKUP(inicio!B389,padron!$A$2:$H$2,8,0),"84005541")))</f>
        <v/>
      </c>
      <c r="M389" s="48" t="str">
        <f>+IF(B389="","",+IFERROR(+VLOOKUP(B389,padron!A:C,3,0),"no_cargado"))</f>
        <v/>
      </c>
      <c r="N389" s="48" t="str">
        <f>+IF(C389="","",+IFERROR(+VLOOKUP($C389,materiales!$A$2:$D$5000,4,0),"9999"))</f>
        <v/>
      </c>
      <c r="O389" s="48" t="str">
        <f t="shared" si="50"/>
        <v/>
      </c>
      <c r="P389" s="48" t="str">
        <f t="shared" si="51"/>
        <v/>
      </c>
      <c r="Q389" s="48" t="str">
        <f t="shared" si="52"/>
        <v/>
      </c>
      <c r="R389" s="48" t="str">
        <f t="shared" si="53"/>
        <v/>
      </c>
      <c r="S389" s="48" t="str">
        <f t="shared" si="58"/>
        <v/>
      </c>
      <c r="T389" s="48" t="str">
        <f t="shared" ca="1" si="54"/>
        <v/>
      </c>
      <c r="U389" s="48" t="str">
        <f>+IF(M389="","",IFERROR(+VLOOKUP(C389,materiales!$B$2:$E$1000,4,0),"DSZA"))</f>
        <v/>
      </c>
      <c r="V389" s="48" t="str">
        <f t="shared" si="55"/>
        <v/>
      </c>
      <c r="W389" s="48" t="str">
        <f t="shared" si="56"/>
        <v/>
      </c>
      <c r="X389" s="48" t="str">
        <f t="shared" si="57"/>
        <v/>
      </c>
      <c r="Y389" s="49" t="str">
        <f t="shared" si="59"/>
        <v/>
      </c>
      <c r="Z389" s="49" t="str">
        <f>IF(M389="no_cargado",VLOOKUP(B389,NAfiliado_NFarmacia!A:H,8,0),"")</f>
        <v/>
      </c>
      <c r="AA389" s="50"/>
    </row>
    <row r="390" spans="1:27" x14ac:dyDescent="0.55000000000000004">
      <c r="A390" s="34"/>
      <c r="G390" s="47" t="str">
        <f>+IF($B390="","",+IFERROR(+VLOOKUP(B390,padron!$A$2:$E$2,2,0),+IFERROR(VLOOKUP(B390,NAfiliado_NFarmacia!$A:$J,10,0),"Ingresar Nuevo Afiliado")))</f>
        <v/>
      </c>
      <c r="H390" s="48" t="str">
        <f>+IF(B390="","",+IFERROR(+VLOOKUP($C390,materiales!$B$2:$D$101,2,0),"9999"))</f>
        <v/>
      </c>
      <c r="I390" s="49" t="str">
        <f>+IF($B390="","",+IF(OR($F390="Si",$F390=""),IF(ISERROR(VLOOKUP($B390,padron!#REF!,9,0)),+IF(ISERROR(VLOOKUP($B390,NAfiliado_NFarmacia!$A$2:$J$497,5,0)),"Ingresa Farmacia",VLOOKUP($B390,NAfiliado_NFarmacia!$A$2:$J$497,5,0)),VLOOKUP($B390,padron!#REF!,9,0)),+IF(ISERROR(VLOOKUP($B390,NAfiliado_NFarmacia!$A$2:$J$497,5,0)),"Ingresa Farmacia",VLOOKUP($B390,NAfiliado_NFarmacia!$A$2:$J$497,5,0))))</f>
        <v/>
      </c>
      <c r="J390" s="49" t="str">
        <f>+IF($B390="","",+IF(OR($F390="Si",$F390=""),IF(ISERROR(VLOOKUP($B390,padron!#REF!,10,0)),+IF(ISERROR(VLOOKUP($B390,NAfiliado_NFarmacia!$A$2:$J$497,5,0)),"Ingresa Direccion de Farmacia",VLOOKUP($B390,NAfiliado_NFarmacia!$A$2:$J$497,6,0)),VLOOKUP($B390,padron!#REF!,10,0)),+IF(ISERROR(VLOOKUP($B390,NAfiliado_NFarmacia!$A$2:$J$497,6,0)),"Ingresa Direccion de Farmacia",VLOOKUP($B390,NAfiliado_NFarmacia!$A$2:$J$497,6,0))))</f>
        <v/>
      </c>
      <c r="K390" s="49" t="str">
        <f>+IF($B390="","",+IF(OR($F390="Si",$F390=""),IF(ISERROR(VLOOKUP($B390,padron!#REF!,10,0)),+IF(ISERROR(VLOOKUP($B390,NAfiliado_NFarmacia!$A$2:$J$497,5,0)),"Ingresa Localidad de Farmacia",VLOOKUP($B390,NAfiliado_NFarmacia!$A$2:$J$497,7,0)),VLOOKUP($B390,padron!#REF!,11,0)),+IF(ISERROR(VLOOKUP($B390,NAfiliado_NFarmacia!$A$2:$J$497,7,0)),"Ingresa Localidad de Farmacia",VLOOKUP($B390,NAfiliado_NFarmacia!$A$2:$J$497,7,0))))</f>
        <v/>
      </c>
      <c r="L390" s="48" t="str">
        <f>+IF(B390="","",IF(F390="No","84005541",+IFERROR(+VLOOKUP(inicio!B390,padron!$A$2:$H$2,8,0),"84005541")))</f>
        <v/>
      </c>
      <c r="M390" s="48" t="str">
        <f>+IF(B390="","",+IFERROR(+VLOOKUP(B390,padron!A:C,3,0),"no_cargado"))</f>
        <v/>
      </c>
      <c r="N390" s="48" t="str">
        <f>+IF(C390="","",+IFERROR(+VLOOKUP($C390,materiales!$A$2:$D$5000,4,0),"9999"))</f>
        <v/>
      </c>
      <c r="O390" s="48" t="str">
        <f t="shared" si="50"/>
        <v/>
      </c>
      <c r="P390" s="48" t="str">
        <f t="shared" si="51"/>
        <v/>
      </c>
      <c r="Q390" s="48" t="str">
        <f t="shared" si="52"/>
        <v/>
      </c>
      <c r="R390" s="48" t="str">
        <f t="shared" si="53"/>
        <v/>
      </c>
      <c r="S390" s="48" t="str">
        <f t="shared" si="58"/>
        <v/>
      </c>
      <c r="T390" s="48" t="str">
        <f t="shared" ca="1" si="54"/>
        <v/>
      </c>
      <c r="U390" s="48" t="str">
        <f>+IF(M390="","",IFERROR(+VLOOKUP(C390,materiales!$B$2:$E$1000,4,0),"DSZA"))</f>
        <v/>
      </c>
      <c r="V390" s="48" t="str">
        <f t="shared" si="55"/>
        <v/>
      </c>
      <c r="W390" s="48" t="str">
        <f t="shared" si="56"/>
        <v/>
      </c>
      <c r="X390" s="48" t="str">
        <f t="shared" si="57"/>
        <v/>
      </c>
      <c r="Y390" s="49" t="str">
        <f t="shared" si="59"/>
        <v/>
      </c>
      <c r="Z390" s="49" t="str">
        <f>IF(M390="no_cargado",VLOOKUP(B390,NAfiliado_NFarmacia!A:H,8,0),"")</f>
        <v/>
      </c>
      <c r="AA390" s="50"/>
    </row>
    <row r="391" spans="1:27" x14ac:dyDescent="0.55000000000000004">
      <c r="A391" s="34"/>
      <c r="G391" s="47" t="str">
        <f>+IF($B391="","",+IFERROR(+VLOOKUP(B391,padron!$A$2:$E$2,2,0),+IFERROR(VLOOKUP(B391,NAfiliado_NFarmacia!$A:$J,10,0),"Ingresar Nuevo Afiliado")))</f>
        <v/>
      </c>
      <c r="H391" s="48" t="str">
        <f>+IF(B391="","",+IFERROR(+VLOOKUP($C391,materiales!$B$2:$D$101,2,0),"9999"))</f>
        <v/>
      </c>
      <c r="I391" s="49" t="str">
        <f>+IF($B391="","",+IF(OR($F391="Si",$F391=""),IF(ISERROR(VLOOKUP($B391,padron!#REF!,9,0)),+IF(ISERROR(VLOOKUP($B391,NAfiliado_NFarmacia!$A$2:$J$497,5,0)),"Ingresa Farmacia",VLOOKUP($B391,NAfiliado_NFarmacia!$A$2:$J$497,5,0)),VLOOKUP($B391,padron!#REF!,9,0)),+IF(ISERROR(VLOOKUP($B391,NAfiliado_NFarmacia!$A$2:$J$497,5,0)),"Ingresa Farmacia",VLOOKUP($B391,NAfiliado_NFarmacia!$A$2:$J$497,5,0))))</f>
        <v/>
      </c>
      <c r="J391" s="49" t="str">
        <f>+IF($B391="","",+IF(OR($F391="Si",$F391=""),IF(ISERROR(VLOOKUP($B391,padron!#REF!,10,0)),+IF(ISERROR(VLOOKUP($B391,NAfiliado_NFarmacia!$A$2:$J$497,5,0)),"Ingresa Direccion de Farmacia",VLOOKUP($B391,NAfiliado_NFarmacia!$A$2:$J$497,6,0)),VLOOKUP($B391,padron!#REF!,10,0)),+IF(ISERROR(VLOOKUP($B391,NAfiliado_NFarmacia!$A$2:$J$497,6,0)),"Ingresa Direccion de Farmacia",VLOOKUP($B391,NAfiliado_NFarmacia!$A$2:$J$497,6,0))))</f>
        <v/>
      </c>
      <c r="K391" s="49" t="str">
        <f>+IF($B391="","",+IF(OR($F391="Si",$F391=""),IF(ISERROR(VLOOKUP($B391,padron!#REF!,10,0)),+IF(ISERROR(VLOOKUP($B391,NAfiliado_NFarmacia!$A$2:$J$497,5,0)),"Ingresa Localidad de Farmacia",VLOOKUP($B391,NAfiliado_NFarmacia!$A$2:$J$497,7,0)),VLOOKUP($B391,padron!#REF!,11,0)),+IF(ISERROR(VLOOKUP($B391,NAfiliado_NFarmacia!$A$2:$J$497,7,0)),"Ingresa Localidad de Farmacia",VLOOKUP($B391,NAfiliado_NFarmacia!$A$2:$J$497,7,0))))</f>
        <v/>
      </c>
      <c r="L391" s="48" t="str">
        <f>+IF(B391="","",IF(F391="No","84005541",+IFERROR(+VLOOKUP(inicio!B391,padron!$A$2:$H$2,8,0),"84005541")))</f>
        <v/>
      </c>
      <c r="M391" s="48" t="str">
        <f>+IF(B391="","",+IFERROR(+VLOOKUP(B391,padron!A:C,3,0),"no_cargado"))</f>
        <v/>
      </c>
      <c r="N391" s="48" t="str">
        <f>+IF(C391="","",+IFERROR(+VLOOKUP($C391,materiales!$A$2:$D$5000,4,0),"9999"))</f>
        <v/>
      </c>
      <c r="O391" s="48" t="str">
        <f t="shared" si="50"/>
        <v/>
      </c>
      <c r="P391" s="48" t="str">
        <f t="shared" si="51"/>
        <v/>
      </c>
      <c r="Q391" s="48" t="str">
        <f t="shared" si="52"/>
        <v/>
      </c>
      <c r="R391" s="48" t="str">
        <f t="shared" si="53"/>
        <v/>
      </c>
      <c r="S391" s="48" t="str">
        <f t="shared" si="58"/>
        <v/>
      </c>
      <c r="T391" s="48" t="str">
        <f t="shared" ca="1" si="54"/>
        <v/>
      </c>
      <c r="U391" s="48" t="str">
        <f>+IF(M391="","",IFERROR(+VLOOKUP(C391,materiales!$B$2:$E$1000,4,0),"DSZA"))</f>
        <v/>
      </c>
      <c r="V391" s="48" t="str">
        <f t="shared" si="55"/>
        <v/>
      </c>
      <c r="W391" s="48" t="str">
        <f t="shared" si="56"/>
        <v/>
      </c>
      <c r="X391" s="48" t="str">
        <f t="shared" si="57"/>
        <v/>
      </c>
      <c r="Y391" s="49" t="str">
        <f t="shared" si="59"/>
        <v/>
      </c>
      <c r="Z391" s="49" t="str">
        <f>IF(M391="no_cargado",VLOOKUP(B391,NAfiliado_NFarmacia!A:H,8,0),"")</f>
        <v/>
      </c>
      <c r="AA391" s="50"/>
    </row>
    <row r="392" spans="1:27" x14ac:dyDescent="0.55000000000000004">
      <c r="A392" s="34"/>
      <c r="G392" s="47" t="str">
        <f>+IF($B392="","",+IFERROR(+VLOOKUP(B392,padron!$A$2:$E$2,2,0),+IFERROR(VLOOKUP(B392,NAfiliado_NFarmacia!$A:$J,10,0),"Ingresar Nuevo Afiliado")))</f>
        <v/>
      </c>
      <c r="H392" s="48" t="str">
        <f>+IF(B392="","",+IFERROR(+VLOOKUP($C392,materiales!$B$2:$D$101,2,0),"9999"))</f>
        <v/>
      </c>
      <c r="I392" s="49" t="str">
        <f>+IF($B392="","",+IF(OR($F392="Si",$F392=""),IF(ISERROR(VLOOKUP($B392,padron!#REF!,9,0)),+IF(ISERROR(VLOOKUP($B392,NAfiliado_NFarmacia!$A$2:$J$497,5,0)),"Ingresa Farmacia",VLOOKUP($B392,NAfiliado_NFarmacia!$A$2:$J$497,5,0)),VLOOKUP($B392,padron!#REF!,9,0)),+IF(ISERROR(VLOOKUP($B392,NAfiliado_NFarmacia!$A$2:$J$497,5,0)),"Ingresa Farmacia",VLOOKUP($B392,NAfiliado_NFarmacia!$A$2:$J$497,5,0))))</f>
        <v/>
      </c>
      <c r="J392" s="49" t="str">
        <f>+IF($B392="","",+IF(OR($F392="Si",$F392=""),IF(ISERROR(VLOOKUP($B392,padron!#REF!,10,0)),+IF(ISERROR(VLOOKUP($B392,NAfiliado_NFarmacia!$A$2:$J$497,5,0)),"Ingresa Direccion de Farmacia",VLOOKUP($B392,NAfiliado_NFarmacia!$A$2:$J$497,6,0)),VLOOKUP($B392,padron!#REF!,10,0)),+IF(ISERROR(VLOOKUP($B392,NAfiliado_NFarmacia!$A$2:$J$497,6,0)),"Ingresa Direccion de Farmacia",VLOOKUP($B392,NAfiliado_NFarmacia!$A$2:$J$497,6,0))))</f>
        <v/>
      </c>
      <c r="K392" s="49" t="str">
        <f>+IF($B392="","",+IF(OR($F392="Si",$F392=""),IF(ISERROR(VLOOKUP($B392,padron!#REF!,10,0)),+IF(ISERROR(VLOOKUP($B392,NAfiliado_NFarmacia!$A$2:$J$497,5,0)),"Ingresa Localidad de Farmacia",VLOOKUP($B392,NAfiliado_NFarmacia!$A$2:$J$497,7,0)),VLOOKUP($B392,padron!#REF!,11,0)),+IF(ISERROR(VLOOKUP($B392,NAfiliado_NFarmacia!$A$2:$J$497,7,0)),"Ingresa Localidad de Farmacia",VLOOKUP($B392,NAfiliado_NFarmacia!$A$2:$J$497,7,0))))</f>
        <v/>
      </c>
      <c r="L392" s="48" t="str">
        <f>+IF(B392="","",IF(F392="No","84005541",+IFERROR(+VLOOKUP(inicio!B392,padron!$A$2:$H$2,8,0),"84005541")))</f>
        <v/>
      </c>
      <c r="M392" s="48" t="str">
        <f>+IF(B392="","",+IFERROR(+VLOOKUP(B392,padron!A:C,3,0),"no_cargado"))</f>
        <v/>
      </c>
      <c r="N392" s="48" t="str">
        <f>+IF(C392="","",+IFERROR(+VLOOKUP($C392,materiales!$A$2:$D$5000,4,0),"9999"))</f>
        <v/>
      </c>
      <c r="O392" s="48" t="str">
        <f t="shared" si="50"/>
        <v/>
      </c>
      <c r="P392" s="48" t="str">
        <f t="shared" si="51"/>
        <v/>
      </c>
      <c r="Q392" s="48" t="str">
        <f t="shared" si="52"/>
        <v/>
      </c>
      <c r="R392" s="48" t="str">
        <f t="shared" si="53"/>
        <v/>
      </c>
      <c r="S392" s="48" t="str">
        <f t="shared" si="58"/>
        <v/>
      </c>
      <c r="T392" s="48" t="str">
        <f t="shared" ca="1" si="54"/>
        <v/>
      </c>
      <c r="U392" s="48" t="str">
        <f>+IF(M392="","",IFERROR(+VLOOKUP(C392,materiales!$B$2:$E$1000,4,0),"DSZA"))</f>
        <v/>
      </c>
      <c r="V392" s="48" t="str">
        <f t="shared" si="55"/>
        <v/>
      </c>
      <c r="W392" s="48" t="str">
        <f t="shared" si="56"/>
        <v/>
      </c>
      <c r="X392" s="48" t="str">
        <f t="shared" si="57"/>
        <v/>
      </c>
      <c r="Y392" s="49" t="str">
        <f t="shared" si="59"/>
        <v/>
      </c>
      <c r="Z392" s="49" t="str">
        <f>IF(M392="no_cargado",VLOOKUP(B392,NAfiliado_NFarmacia!A:H,8,0),"")</f>
        <v/>
      </c>
      <c r="AA392" s="50"/>
    </row>
    <row r="393" spans="1:27" x14ac:dyDescent="0.55000000000000004">
      <c r="A393" s="34"/>
      <c r="G393" s="47" t="str">
        <f>+IF($B393="","",+IFERROR(+VLOOKUP(B393,padron!$A$2:$E$2,2,0),+IFERROR(VLOOKUP(B393,NAfiliado_NFarmacia!$A:$J,10,0),"Ingresar Nuevo Afiliado")))</f>
        <v/>
      </c>
      <c r="H393" s="48" t="str">
        <f>+IF(B393="","",+IFERROR(+VLOOKUP($C393,materiales!$B$2:$D$101,2,0),"9999"))</f>
        <v/>
      </c>
      <c r="I393" s="49" t="str">
        <f>+IF($B393="","",+IF(OR($F393="Si",$F393=""),IF(ISERROR(VLOOKUP($B393,padron!#REF!,9,0)),+IF(ISERROR(VLOOKUP($B393,NAfiliado_NFarmacia!$A$2:$J$497,5,0)),"Ingresa Farmacia",VLOOKUP($B393,NAfiliado_NFarmacia!$A$2:$J$497,5,0)),VLOOKUP($B393,padron!#REF!,9,0)),+IF(ISERROR(VLOOKUP($B393,NAfiliado_NFarmacia!$A$2:$J$497,5,0)),"Ingresa Farmacia",VLOOKUP($B393,NAfiliado_NFarmacia!$A$2:$J$497,5,0))))</f>
        <v/>
      </c>
      <c r="J393" s="49" t="str">
        <f>+IF($B393="","",+IF(OR($F393="Si",$F393=""),IF(ISERROR(VLOOKUP($B393,padron!#REF!,10,0)),+IF(ISERROR(VLOOKUP($B393,NAfiliado_NFarmacia!$A$2:$J$497,5,0)),"Ingresa Direccion de Farmacia",VLOOKUP($B393,NAfiliado_NFarmacia!$A$2:$J$497,6,0)),VLOOKUP($B393,padron!#REF!,10,0)),+IF(ISERROR(VLOOKUP($B393,NAfiliado_NFarmacia!$A$2:$J$497,6,0)),"Ingresa Direccion de Farmacia",VLOOKUP($B393,NAfiliado_NFarmacia!$A$2:$J$497,6,0))))</f>
        <v/>
      </c>
      <c r="K393" s="49" t="str">
        <f>+IF($B393="","",+IF(OR($F393="Si",$F393=""),IF(ISERROR(VLOOKUP($B393,padron!#REF!,10,0)),+IF(ISERROR(VLOOKUP($B393,NAfiliado_NFarmacia!$A$2:$J$497,5,0)),"Ingresa Localidad de Farmacia",VLOOKUP($B393,NAfiliado_NFarmacia!$A$2:$J$497,7,0)),VLOOKUP($B393,padron!#REF!,11,0)),+IF(ISERROR(VLOOKUP($B393,NAfiliado_NFarmacia!$A$2:$J$497,7,0)),"Ingresa Localidad de Farmacia",VLOOKUP($B393,NAfiliado_NFarmacia!$A$2:$J$497,7,0))))</f>
        <v/>
      </c>
      <c r="L393" s="48" t="str">
        <f>+IF(B393="","",IF(F393="No","84005541",+IFERROR(+VLOOKUP(inicio!B393,padron!$A$2:$H$2,8,0),"84005541")))</f>
        <v/>
      </c>
      <c r="M393" s="48" t="str">
        <f>+IF(B393="","",+IFERROR(+VLOOKUP(B393,padron!A:C,3,0),"no_cargado"))</f>
        <v/>
      </c>
      <c r="N393" s="48" t="str">
        <f>+IF(C393="","",+IFERROR(+VLOOKUP($C393,materiales!$A$2:$D$5000,4,0),"9999"))</f>
        <v/>
      </c>
      <c r="O393" s="48" t="str">
        <f t="shared" ref="O393:O456" si="60">+IF(D393="","","01")</f>
        <v/>
      </c>
      <c r="P393" s="48" t="str">
        <f t="shared" ref="P393:P456" si="61">+IF(B393="","","CONVENIO 100%")</f>
        <v/>
      </c>
      <c r="Q393" s="48" t="str">
        <f t="shared" ref="Q393:Q456" si="62">+IF(I393="","","ZTRA")</f>
        <v/>
      </c>
      <c r="R393" s="48" t="str">
        <f t="shared" ref="R393:R456" si="63">+IF(J393="","",+IFERROR(+IF(U393="DSZA","ALMA","1004"),"ALMA"))</f>
        <v/>
      </c>
      <c r="S393" s="48" t="str">
        <f t="shared" si="58"/>
        <v/>
      </c>
      <c r="T393" s="48" t="str">
        <f t="shared" ref="T393:T456" ca="1" si="64">+IF(L393="","",+DAY(TODAY())&amp;"."&amp;TEXT(+TODAY(),"MM")&amp;"."&amp;+YEAR(TODAY()))</f>
        <v/>
      </c>
      <c r="U393" s="48" t="str">
        <f>+IF(M393="","",IFERROR(+VLOOKUP(C393,materiales!$B$2:$E$1000,4,0),"DSZA"))</f>
        <v/>
      </c>
      <c r="V393" s="48" t="str">
        <f t="shared" ref="V393:V456" si="65">+IF(N393="","","MAN")</f>
        <v/>
      </c>
      <c r="W393" s="48" t="str">
        <f t="shared" ref="W393:W456" si="66">IF(B393="","","02")</f>
        <v/>
      </c>
      <c r="X393" s="48" t="str">
        <f t="shared" ref="X393:X456" si="67">IF(B393="","","01")</f>
        <v/>
      </c>
      <c r="Y393" s="49" t="str">
        <f t="shared" si="59"/>
        <v/>
      </c>
      <c r="Z393" s="49" t="str">
        <f>IF(M393="no_cargado",VLOOKUP(B393,NAfiliado_NFarmacia!A:H,8,0),"")</f>
        <v/>
      </c>
      <c r="AA393" s="50"/>
    </row>
    <row r="394" spans="1:27" x14ac:dyDescent="0.55000000000000004">
      <c r="A394" s="34"/>
      <c r="G394" s="47" t="str">
        <f>+IF($B394="","",+IFERROR(+VLOOKUP(B394,padron!$A$2:$E$2,2,0),+IFERROR(VLOOKUP(B394,NAfiliado_NFarmacia!$A:$J,10,0),"Ingresar Nuevo Afiliado")))</f>
        <v/>
      </c>
      <c r="H394" s="48" t="str">
        <f>+IF(B394="","",+IFERROR(+VLOOKUP($C394,materiales!$B$2:$D$101,2,0),"9999"))</f>
        <v/>
      </c>
      <c r="I394" s="49" t="str">
        <f>+IF($B394="","",+IF(OR($F394="Si",$F394=""),IF(ISERROR(VLOOKUP($B394,padron!#REF!,9,0)),+IF(ISERROR(VLOOKUP($B394,NAfiliado_NFarmacia!$A$2:$J$497,5,0)),"Ingresa Farmacia",VLOOKUP($B394,NAfiliado_NFarmacia!$A$2:$J$497,5,0)),VLOOKUP($B394,padron!#REF!,9,0)),+IF(ISERROR(VLOOKUP($B394,NAfiliado_NFarmacia!$A$2:$J$497,5,0)),"Ingresa Farmacia",VLOOKUP($B394,NAfiliado_NFarmacia!$A$2:$J$497,5,0))))</f>
        <v/>
      </c>
      <c r="J394" s="49" t="str">
        <f>+IF($B394="","",+IF(OR($F394="Si",$F394=""),IF(ISERROR(VLOOKUP($B394,padron!#REF!,10,0)),+IF(ISERROR(VLOOKUP($B394,NAfiliado_NFarmacia!$A$2:$J$497,5,0)),"Ingresa Direccion de Farmacia",VLOOKUP($B394,NAfiliado_NFarmacia!$A$2:$J$497,6,0)),VLOOKUP($B394,padron!#REF!,10,0)),+IF(ISERROR(VLOOKUP($B394,NAfiliado_NFarmacia!$A$2:$J$497,6,0)),"Ingresa Direccion de Farmacia",VLOOKUP($B394,NAfiliado_NFarmacia!$A$2:$J$497,6,0))))</f>
        <v/>
      </c>
      <c r="K394" s="49" t="str">
        <f>+IF($B394="","",+IF(OR($F394="Si",$F394=""),IF(ISERROR(VLOOKUP($B394,padron!#REF!,10,0)),+IF(ISERROR(VLOOKUP($B394,NAfiliado_NFarmacia!$A$2:$J$497,5,0)),"Ingresa Localidad de Farmacia",VLOOKUP($B394,NAfiliado_NFarmacia!$A$2:$J$497,7,0)),VLOOKUP($B394,padron!#REF!,11,0)),+IF(ISERROR(VLOOKUP($B394,NAfiliado_NFarmacia!$A$2:$J$497,7,0)),"Ingresa Localidad de Farmacia",VLOOKUP($B394,NAfiliado_NFarmacia!$A$2:$J$497,7,0))))</f>
        <v/>
      </c>
      <c r="L394" s="48" t="str">
        <f>+IF(B394="","",IF(F394="No","84005541",+IFERROR(+VLOOKUP(inicio!B394,padron!$A$2:$H$2,8,0),"84005541")))</f>
        <v/>
      </c>
      <c r="M394" s="48" t="str">
        <f>+IF(B394="","",+IFERROR(+VLOOKUP(B394,padron!A:C,3,0),"no_cargado"))</f>
        <v/>
      </c>
      <c r="N394" s="48" t="str">
        <f>+IF(C394="","",+IFERROR(+VLOOKUP($C394,materiales!$A$2:$D$5000,4,0),"9999"))</f>
        <v/>
      </c>
      <c r="O394" s="48" t="str">
        <f t="shared" si="60"/>
        <v/>
      </c>
      <c r="P394" s="48" t="str">
        <f t="shared" si="61"/>
        <v/>
      </c>
      <c r="Q394" s="48" t="str">
        <f t="shared" si="62"/>
        <v/>
      </c>
      <c r="R394" s="48" t="str">
        <f t="shared" si="63"/>
        <v/>
      </c>
      <c r="S394" s="48" t="str">
        <f t="shared" ref="S394:S457" si="68">+IF(K394="","","20000123")</f>
        <v/>
      </c>
      <c r="T394" s="48" t="str">
        <f t="shared" ca="1" si="64"/>
        <v/>
      </c>
      <c r="U394" s="48" t="str">
        <f>+IF(M394="","",IFERROR(+VLOOKUP(C394,materiales!$B$2:$E$1000,4,0),"DSZA"))</f>
        <v/>
      </c>
      <c r="V394" s="48" t="str">
        <f t="shared" si="65"/>
        <v/>
      </c>
      <c r="W394" s="48" t="str">
        <f t="shared" si="66"/>
        <v/>
      </c>
      <c r="X394" s="48" t="str">
        <f t="shared" si="67"/>
        <v/>
      </c>
      <c r="Y394" s="49" t="str">
        <f t="shared" ref="Y394:Y457" si="69">+RIGHT(B394,8)</f>
        <v/>
      </c>
      <c r="Z394" s="49" t="str">
        <f>IF(M394="no_cargado",VLOOKUP(B394,NAfiliado_NFarmacia!A:H,8,0),"")</f>
        <v/>
      </c>
      <c r="AA394" s="50"/>
    </row>
    <row r="395" spans="1:27" x14ac:dyDescent="0.55000000000000004">
      <c r="A395" s="34"/>
      <c r="G395" s="47" t="str">
        <f>+IF($B395="","",+IFERROR(+VLOOKUP(B395,padron!$A$2:$E$2,2,0),+IFERROR(VLOOKUP(B395,NAfiliado_NFarmacia!$A:$J,10,0),"Ingresar Nuevo Afiliado")))</f>
        <v/>
      </c>
      <c r="H395" s="48" t="str">
        <f>+IF(B395="","",+IFERROR(+VLOOKUP($C395,materiales!$B$2:$D$101,2,0),"9999"))</f>
        <v/>
      </c>
      <c r="I395" s="49" t="str">
        <f>+IF($B395="","",+IF(OR($F395="Si",$F395=""),IF(ISERROR(VLOOKUP($B395,padron!#REF!,9,0)),+IF(ISERROR(VLOOKUP($B395,NAfiliado_NFarmacia!$A$2:$J$497,5,0)),"Ingresa Farmacia",VLOOKUP($B395,NAfiliado_NFarmacia!$A$2:$J$497,5,0)),VLOOKUP($B395,padron!#REF!,9,0)),+IF(ISERROR(VLOOKUP($B395,NAfiliado_NFarmacia!$A$2:$J$497,5,0)),"Ingresa Farmacia",VLOOKUP($B395,NAfiliado_NFarmacia!$A$2:$J$497,5,0))))</f>
        <v/>
      </c>
      <c r="J395" s="49" t="str">
        <f>+IF($B395="","",+IF(OR($F395="Si",$F395=""),IF(ISERROR(VLOOKUP($B395,padron!#REF!,10,0)),+IF(ISERROR(VLOOKUP($B395,NAfiliado_NFarmacia!$A$2:$J$497,5,0)),"Ingresa Direccion de Farmacia",VLOOKUP($B395,NAfiliado_NFarmacia!$A$2:$J$497,6,0)),VLOOKUP($B395,padron!#REF!,10,0)),+IF(ISERROR(VLOOKUP($B395,NAfiliado_NFarmacia!$A$2:$J$497,6,0)),"Ingresa Direccion de Farmacia",VLOOKUP($B395,NAfiliado_NFarmacia!$A$2:$J$497,6,0))))</f>
        <v/>
      </c>
      <c r="K395" s="49" t="str">
        <f>+IF($B395="","",+IF(OR($F395="Si",$F395=""),IF(ISERROR(VLOOKUP($B395,padron!#REF!,10,0)),+IF(ISERROR(VLOOKUP($B395,NAfiliado_NFarmacia!$A$2:$J$497,5,0)),"Ingresa Localidad de Farmacia",VLOOKUP($B395,NAfiliado_NFarmacia!$A$2:$J$497,7,0)),VLOOKUP($B395,padron!#REF!,11,0)),+IF(ISERROR(VLOOKUP($B395,NAfiliado_NFarmacia!$A$2:$J$497,7,0)),"Ingresa Localidad de Farmacia",VLOOKUP($B395,NAfiliado_NFarmacia!$A$2:$J$497,7,0))))</f>
        <v/>
      </c>
      <c r="L395" s="48" t="str">
        <f>+IF(B395="","",IF(F395="No","84005541",+IFERROR(+VLOOKUP(inicio!B395,padron!$A$2:$H$2,8,0),"84005541")))</f>
        <v/>
      </c>
      <c r="M395" s="48" t="str">
        <f>+IF(B395="","",+IFERROR(+VLOOKUP(B395,padron!A:C,3,0),"no_cargado"))</f>
        <v/>
      </c>
      <c r="N395" s="48" t="str">
        <f>+IF(C395="","",+IFERROR(+VLOOKUP($C395,materiales!$A$2:$D$5000,4,0),"9999"))</f>
        <v/>
      </c>
      <c r="O395" s="48" t="str">
        <f t="shared" si="60"/>
        <v/>
      </c>
      <c r="P395" s="48" t="str">
        <f t="shared" si="61"/>
        <v/>
      </c>
      <c r="Q395" s="48" t="str">
        <f t="shared" si="62"/>
        <v/>
      </c>
      <c r="R395" s="48" t="str">
        <f t="shared" si="63"/>
        <v/>
      </c>
      <c r="S395" s="48" t="str">
        <f t="shared" si="68"/>
        <v/>
      </c>
      <c r="T395" s="48" t="str">
        <f t="shared" ca="1" si="64"/>
        <v/>
      </c>
      <c r="U395" s="48" t="str">
        <f>+IF(M395="","",IFERROR(+VLOOKUP(C395,materiales!$B$2:$E$1000,4,0),"DSZA"))</f>
        <v/>
      </c>
      <c r="V395" s="48" t="str">
        <f t="shared" si="65"/>
        <v/>
      </c>
      <c r="W395" s="48" t="str">
        <f t="shared" si="66"/>
        <v/>
      </c>
      <c r="X395" s="48" t="str">
        <f t="shared" si="67"/>
        <v/>
      </c>
      <c r="Y395" s="49" t="str">
        <f t="shared" si="69"/>
        <v/>
      </c>
      <c r="Z395" s="49" t="str">
        <f>IF(M395="no_cargado",VLOOKUP(B395,NAfiliado_NFarmacia!A:H,8,0),"")</f>
        <v/>
      </c>
      <c r="AA395" s="50"/>
    </row>
    <row r="396" spans="1:27" x14ac:dyDescent="0.55000000000000004">
      <c r="A396" s="34"/>
      <c r="G396" s="47" t="str">
        <f>+IF($B396="","",+IFERROR(+VLOOKUP(B396,padron!$A$2:$E$2,2,0),+IFERROR(VLOOKUP(B396,NAfiliado_NFarmacia!$A:$J,10,0),"Ingresar Nuevo Afiliado")))</f>
        <v/>
      </c>
      <c r="H396" s="48" t="str">
        <f>+IF(B396="","",+IFERROR(+VLOOKUP($C396,materiales!$B$2:$D$101,2,0),"9999"))</f>
        <v/>
      </c>
      <c r="I396" s="49" t="str">
        <f>+IF($B396="","",+IF(OR($F396="Si",$F396=""),IF(ISERROR(VLOOKUP($B396,padron!#REF!,9,0)),+IF(ISERROR(VLOOKUP($B396,NAfiliado_NFarmacia!$A$2:$J$497,5,0)),"Ingresa Farmacia",VLOOKUP($B396,NAfiliado_NFarmacia!$A$2:$J$497,5,0)),VLOOKUP($B396,padron!#REF!,9,0)),+IF(ISERROR(VLOOKUP($B396,NAfiliado_NFarmacia!$A$2:$J$497,5,0)),"Ingresa Farmacia",VLOOKUP($B396,NAfiliado_NFarmacia!$A$2:$J$497,5,0))))</f>
        <v/>
      </c>
      <c r="J396" s="49" t="str">
        <f>+IF($B396="","",+IF(OR($F396="Si",$F396=""),IF(ISERROR(VLOOKUP($B396,padron!#REF!,10,0)),+IF(ISERROR(VLOOKUP($B396,NAfiliado_NFarmacia!$A$2:$J$497,5,0)),"Ingresa Direccion de Farmacia",VLOOKUP($B396,NAfiliado_NFarmacia!$A$2:$J$497,6,0)),VLOOKUP($B396,padron!#REF!,10,0)),+IF(ISERROR(VLOOKUP($B396,NAfiliado_NFarmacia!$A$2:$J$497,6,0)),"Ingresa Direccion de Farmacia",VLOOKUP($B396,NAfiliado_NFarmacia!$A$2:$J$497,6,0))))</f>
        <v/>
      </c>
      <c r="K396" s="49" t="str">
        <f>+IF($B396="","",+IF(OR($F396="Si",$F396=""),IF(ISERROR(VLOOKUP($B396,padron!#REF!,10,0)),+IF(ISERROR(VLOOKUP($B396,NAfiliado_NFarmacia!$A$2:$J$497,5,0)),"Ingresa Localidad de Farmacia",VLOOKUP($B396,NAfiliado_NFarmacia!$A$2:$J$497,7,0)),VLOOKUP($B396,padron!#REF!,11,0)),+IF(ISERROR(VLOOKUP($B396,NAfiliado_NFarmacia!$A$2:$J$497,7,0)),"Ingresa Localidad de Farmacia",VLOOKUP($B396,NAfiliado_NFarmacia!$A$2:$J$497,7,0))))</f>
        <v/>
      </c>
      <c r="L396" s="48" t="str">
        <f>+IF(B396="","",IF(F396="No","84005541",+IFERROR(+VLOOKUP(inicio!B396,padron!$A$2:$H$2,8,0),"84005541")))</f>
        <v/>
      </c>
      <c r="M396" s="48" t="str">
        <f>+IF(B396="","",+IFERROR(+VLOOKUP(B396,padron!A:C,3,0),"no_cargado"))</f>
        <v/>
      </c>
      <c r="N396" s="48" t="str">
        <f>+IF(C396="","",+IFERROR(+VLOOKUP($C396,materiales!$A$2:$D$5000,4,0),"9999"))</f>
        <v/>
      </c>
      <c r="O396" s="48" t="str">
        <f t="shared" si="60"/>
        <v/>
      </c>
      <c r="P396" s="48" t="str">
        <f t="shared" si="61"/>
        <v/>
      </c>
      <c r="Q396" s="48" t="str">
        <f t="shared" si="62"/>
        <v/>
      </c>
      <c r="R396" s="48" t="str">
        <f t="shared" si="63"/>
        <v/>
      </c>
      <c r="S396" s="48" t="str">
        <f t="shared" si="68"/>
        <v/>
      </c>
      <c r="T396" s="48" t="str">
        <f t="shared" ca="1" si="64"/>
        <v/>
      </c>
      <c r="U396" s="48" t="str">
        <f>+IF(M396="","",IFERROR(+VLOOKUP(C396,materiales!$B$2:$E$1000,4,0),"DSZA"))</f>
        <v/>
      </c>
      <c r="V396" s="48" t="str">
        <f t="shared" si="65"/>
        <v/>
      </c>
      <c r="W396" s="48" t="str">
        <f t="shared" si="66"/>
        <v/>
      </c>
      <c r="X396" s="48" t="str">
        <f t="shared" si="67"/>
        <v/>
      </c>
      <c r="Y396" s="49" t="str">
        <f t="shared" si="69"/>
        <v/>
      </c>
      <c r="Z396" s="49" t="str">
        <f>IF(M396="no_cargado",VLOOKUP(B396,NAfiliado_NFarmacia!A:H,8,0),"")</f>
        <v/>
      </c>
      <c r="AA396" s="50"/>
    </row>
    <row r="397" spans="1:27" x14ac:dyDescent="0.55000000000000004">
      <c r="A397" s="34"/>
      <c r="G397" s="47" t="str">
        <f>+IF($B397="","",+IFERROR(+VLOOKUP(B397,padron!$A$2:$E$2,2,0),+IFERROR(VLOOKUP(B397,NAfiliado_NFarmacia!$A:$J,10,0),"Ingresar Nuevo Afiliado")))</f>
        <v/>
      </c>
      <c r="H397" s="48" t="str">
        <f>+IF(B397="","",+IFERROR(+VLOOKUP($C397,materiales!$B$2:$D$101,2,0),"9999"))</f>
        <v/>
      </c>
      <c r="I397" s="49" t="str">
        <f>+IF($B397="","",+IF(OR($F397="Si",$F397=""),IF(ISERROR(VLOOKUP($B397,padron!#REF!,9,0)),+IF(ISERROR(VLOOKUP($B397,NAfiliado_NFarmacia!$A$2:$J$497,5,0)),"Ingresa Farmacia",VLOOKUP($B397,NAfiliado_NFarmacia!$A$2:$J$497,5,0)),VLOOKUP($B397,padron!#REF!,9,0)),+IF(ISERROR(VLOOKUP($B397,NAfiliado_NFarmacia!$A$2:$J$497,5,0)),"Ingresa Farmacia",VLOOKUP($B397,NAfiliado_NFarmacia!$A$2:$J$497,5,0))))</f>
        <v/>
      </c>
      <c r="J397" s="49" t="str">
        <f>+IF($B397="","",+IF(OR($F397="Si",$F397=""),IF(ISERROR(VLOOKUP($B397,padron!#REF!,10,0)),+IF(ISERROR(VLOOKUP($B397,NAfiliado_NFarmacia!$A$2:$J$497,5,0)),"Ingresa Direccion de Farmacia",VLOOKUP($B397,NAfiliado_NFarmacia!$A$2:$J$497,6,0)),VLOOKUP($B397,padron!#REF!,10,0)),+IF(ISERROR(VLOOKUP($B397,NAfiliado_NFarmacia!$A$2:$J$497,6,0)),"Ingresa Direccion de Farmacia",VLOOKUP($B397,NAfiliado_NFarmacia!$A$2:$J$497,6,0))))</f>
        <v/>
      </c>
      <c r="K397" s="49" t="str">
        <f>+IF($B397="","",+IF(OR($F397="Si",$F397=""),IF(ISERROR(VLOOKUP($B397,padron!#REF!,10,0)),+IF(ISERROR(VLOOKUP($B397,NAfiliado_NFarmacia!$A$2:$J$497,5,0)),"Ingresa Localidad de Farmacia",VLOOKUP($B397,NAfiliado_NFarmacia!$A$2:$J$497,7,0)),VLOOKUP($B397,padron!#REF!,11,0)),+IF(ISERROR(VLOOKUP($B397,NAfiliado_NFarmacia!$A$2:$J$497,7,0)),"Ingresa Localidad de Farmacia",VLOOKUP($B397,NAfiliado_NFarmacia!$A$2:$J$497,7,0))))</f>
        <v/>
      </c>
      <c r="L397" s="48" t="str">
        <f>+IF(B397="","",IF(F397="No","84005541",+IFERROR(+VLOOKUP(inicio!B397,padron!$A$2:$H$2,8,0),"84005541")))</f>
        <v/>
      </c>
      <c r="M397" s="48" t="str">
        <f>+IF(B397="","",+IFERROR(+VLOOKUP(B397,padron!A:C,3,0),"no_cargado"))</f>
        <v/>
      </c>
      <c r="N397" s="48" t="str">
        <f>+IF(C397="","",+IFERROR(+VLOOKUP($C397,materiales!$A$2:$D$5000,4,0),"9999"))</f>
        <v/>
      </c>
      <c r="O397" s="48" t="str">
        <f t="shared" si="60"/>
        <v/>
      </c>
      <c r="P397" s="48" t="str">
        <f t="shared" si="61"/>
        <v/>
      </c>
      <c r="Q397" s="48" t="str">
        <f t="shared" si="62"/>
        <v/>
      </c>
      <c r="R397" s="48" t="str">
        <f t="shared" si="63"/>
        <v/>
      </c>
      <c r="S397" s="48" t="str">
        <f t="shared" si="68"/>
        <v/>
      </c>
      <c r="T397" s="48" t="str">
        <f t="shared" ca="1" si="64"/>
        <v/>
      </c>
      <c r="U397" s="48" t="str">
        <f>+IF(M397="","",IFERROR(+VLOOKUP(C397,materiales!$B$2:$E$1000,4,0),"DSZA"))</f>
        <v/>
      </c>
      <c r="V397" s="48" t="str">
        <f t="shared" si="65"/>
        <v/>
      </c>
      <c r="W397" s="48" t="str">
        <f t="shared" si="66"/>
        <v/>
      </c>
      <c r="X397" s="48" t="str">
        <f t="shared" si="67"/>
        <v/>
      </c>
      <c r="Y397" s="49" t="str">
        <f t="shared" si="69"/>
        <v/>
      </c>
      <c r="Z397" s="49" t="str">
        <f>IF(M397="no_cargado",VLOOKUP(B397,NAfiliado_NFarmacia!A:H,8,0),"")</f>
        <v/>
      </c>
      <c r="AA397" s="50"/>
    </row>
    <row r="398" spans="1:27" x14ac:dyDescent="0.55000000000000004">
      <c r="A398" s="34"/>
      <c r="G398" s="47" t="str">
        <f>+IF($B398="","",+IFERROR(+VLOOKUP(B398,padron!$A$2:$E$2,2,0),+IFERROR(VLOOKUP(B398,NAfiliado_NFarmacia!$A:$J,10,0),"Ingresar Nuevo Afiliado")))</f>
        <v/>
      </c>
      <c r="H398" s="48" t="str">
        <f>+IF(B398="","",+IFERROR(+VLOOKUP($C398,materiales!$B$2:$D$101,2,0),"9999"))</f>
        <v/>
      </c>
      <c r="I398" s="49" t="str">
        <f>+IF($B398="","",+IF(OR($F398="Si",$F398=""),IF(ISERROR(VLOOKUP($B398,padron!#REF!,9,0)),+IF(ISERROR(VLOOKUP($B398,NAfiliado_NFarmacia!$A$2:$J$497,5,0)),"Ingresa Farmacia",VLOOKUP($B398,NAfiliado_NFarmacia!$A$2:$J$497,5,0)),VLOOKUP($B398,padron!#REF!,9,0)),+IF(ISERROR(VLOOKUP($B398,NAfiliado_NFarmacia!$A$2:$J$497,5,0)),"Ingresa Farmacia",VLOOKUP($B398,NAfiliado_NFarmacia!$A$2:$J$497,5,0))))</f>
        <v/>
      </c>
      <c r="J398" s="49" t="str">
        <f>+IF($B398="","",+IF(OR($F398="Si",$F398=""),IF(ISERROR(VLOOKUP($B398,padron!#REF!,10,0)),+IF(ISERROR(VLOOKUP($B398,NAfiliado_NFarmacia!$A$2:$J$497,5,0)),"Ingresa Direccion de Farmacia",VLOOKUP($B398,NAfiliado_NFarmacia!$A$2:$J$497,6,0)),VLOOKUP($B398,padron!#REF!,10,0)),+IF(ISERROR(VLOOKUP($B398,NAfiliado_NFarmacia!$A$2:$J$497,6,0)),"Ingresa Direccion de Farmacia",VLOOKUP($B398,NAfiliado_NFarmacia!$A$2:$J$497,6,0))))</f>
        <v/>
      </c>
      <c r="K398" s="49" t="str">
        <f>+IF($B398="","",+IF(OR($F398="Si",$F398=""),IF(ISERROR(VLOOKUP($B398,padron!#REF!,10,0)),+IF(ISERROR(VLOOKUP($B398,NAfiliado_NFarmacia!$A$2:$J$497,5,0)),"Ingresa Localidad de Farmacia",VLOOKUP($B398,NAfiliado_NFarmacia!$A$2:$J$497,7,0)),VLOOKUP($B398,padron!#REF!,11,0)),+IF(ISERROR(VLOOKUP($B398,NAfiliado_NFarmacia!$A$2:$J$497,7,0)),"Ingresa Localidad de Farmacia",VLOOKUP($B398,NAfiliado_NFarmacia!$A$2:$J$497,7,0))))</f>
        <v/>
      </c>
      <c r="L398" s="48" t="str">
        <f>+IF(B398="","",IF(F398="No","84005541",+IFERROR(+VLOOKUP(inicio!B398,padron!$A$2:$H$2,8,0),"84005541")))</f>
        <v/>
      </c>
      <c r="M398" s="48" t="str">
        <f>+IF(B398="","",+IFERROR(+VLOOKUP(B398,padron!A:C,3,0),"no_cargado"))</f>
        <v/>
      </c>
      <c r="N398" s="48" t="str">
        <f>+IF(C398="","",+IFERROR(+VLOOKUP($C398,materiales!$A$2:$D$5000,4,0),"9999"))</f>
        <v/>
      </c>
      <c r="O398" s="48" t="str">
        <f t="shared" si="60"/>
        <v/>
      </c>
      <c r="P398" s="48" t="str">
        <f t="shared" si="61"/>
        <v/>
      </c>
      <c r="Q398" s="48" t="str">
        <f t="shared" si="62"/>
        <v/>
      </c>
      <c r="R398" s="48" t="str">
        <f t="shared" si="63"/>
        <v/>
      </c>
      <c r="S398" s="48" t="str">
        <f t="shared" si="68"/>
        <v/>
      </c>
      <c r="T398" s="48" t="str">
        <f t="shared" ca="1" si="64"/>
        <v/>
      </c>
      <c r="U398" s="48" t="str">
        <f>+IF(M398="","",IFERROR(+VLOOKUP(C398,materiales!$B$2:$E$1000,4,0),"DSZA"))</f>
        <v/>
      </c>
      <c r="V398" s="48" t="str">
        <f t="shared" si="65"/>
        <v/>
      </c>
      <c r="W398" s="48" t="str">
        <f t="shared" si="66"/>
        <v/>
      </c>
      <c r="X398" s="48" t="str">
        <f t="shared" si="67"/>
        <v/>
      </c>
      <c r="Y398" s="49" t="str">
        <f t="shared" si="69"/>
        <v/>
      </c>
      <c r="Z398" s="49" t="str">
        <f>IF(M398="no_cargado",VLOOKUP(B398,NAfiliado_NFarmacia!A:H,8,0),"")</f>
        <v/>
      </c>
      <c r="AA398" s="50"/>
    </row>
    <row r="399" spans="1:27" x14ac:dyDescent="0.55000000000000004">
      <c r="A399" s="34"/>
      <c r="G399" s="47" t="str">
        <f>+IF($B399="","",+IFERROR(+VLOOKUP(B399,padron!$A$2:$E$2,2,0),+IFERROR(VLOOKUP(B399,NAfiliado_NFarmacia!$A:$J,10,0),"Ingresar Nuevo Afiliado")))</f>
        <v/>
      </c>
      <c r="H399" s="48" t="str">
        <f>+IF(B399="","",+IFERROR(+VLOOKUP($C399,materiales!$B$2:$D$101,2,0),"9999"))</f>
        <v/>
      </c>
      <c r="I399" s="49" t="str">
        <f>+IF($B399="","",+IF(OR($F399="Si",$F399=""),IF(ISERROR(VLOOKUP($B399,padron!#REF!,9,0)),+IF(ISERROR(VLOOKUP($B399,NAfiliado_NFarmacia!$A$2:$J$497,5,0)),"Ingresa Farmacia",VLOOKUP($B399,NAfiliado_NFarmacia!$A$2:$J$497,5,0)),VLOOKUP($B399,padron!#REF!,9,0)),+IF(ISERROR(VLOOKUP($B399,NAfiliado_NFarmacia!$A$2:$J$497,5,0)),"Ingresa Farmacia",VLOOKUP($B399,NAfiliado_NFarmacia!$A$2:$J$497,5,0))))</f>
        <v/>
      </c>
      <c r="J399" s="49" t="str">
        <f>+IF($B399="","",+IF(OR($F399="Si",$F399=""),IF(ISERROR(VLOOKUP($B399,padron!#REF!,10,0)),+IF(ISERROR(VLOOKUP($B399,NAfiliado_NFarmacia!$A$2:$J$497,5,0)),"Ingresa Direccion de Farmacia",VLOOKUP($B399,NAfiliado_NFarmacia!$A$2:$J$497,6,0)),VLOOKUP($B399,padron!#REF!,10,0)),+IF(ISERROR(VLOOKUP($B399,NAfiliado_NFarmacia!$A$2:$J$497,6,0)),"Ingresa Direccion de Farmacia",VLOOKUP($B399,NAfiliado_NFarmacia!$A$2:$J$497,6,0))))</f>
        <v/>
      </c>
      <c r="K399" s="49" t="str">
        <f>+IF($B399="","",+IF(OR($F399="Si",$F399=""),IF(ISERROR(VLOOKUP($B399,padron!#REF!,10,0)),+IF(ISERROR(VLOOKUP($B399,NAfiliado_NFarmacia!$A$2:$J$497,5,0)),"Ingresa Localidad de Farmacia",VLOOKUP($B399,NAfiliado_NFarmacia!$A$2:$J$497,7,0)),VLOOKUP($B399,padron!#REF!,11,0)),+IF(ISERROR(VLOOKUP($B399,NAfiliado_NFarmacia!$A$2:$J$497,7,0)),"Ingresa Localidad de Farmacia",VLOOKUP($B399,NAfiliado_NFarmacia!$A$2:$J$497,7,0))))</f>
        <v/>
      </c>
      <c r="L399" s="48" t="str">
        <f>+IF(B399="","",IF(F399="No","84005541",+IFERROR(+VLOOKUP(inicio!B399,padron!$A$2:$H$2,8,0),"84005541")))</f>
        <v/>
      </c>
      <c r="M399" s="48" t="str">
        <f>+IF(B399="","",+IFERROR(+VLOOKUP(B399,padron!A:C,3,0),"no_cargado"))</f>
        <v/>
      </c>
      <c r="N399" s="48" t="str">
        <f>+IF(C399="","",+IFERROR(+VLOOKUP($C399,materiales!$A$2:$D$5000,4,0),"9999"))</f>
        <v/>
      </c>
      <c r="O399" s="48" t="str">
        <f t="shared" si="60"/>
        <v/>
      </c>
      <c r="P399" s="48" t="str">
        <f t="shared" si="61"/>
        <v/>
      </c>
      <c r="Q399" s="48" t="str">
        <f t="shared" si="62"/>
        <v/>
      </c>
      <c r="R399" s="48" t="str">
        <f t="shared" si="63"/>
        <v/>
      </c>
      <c r="S399" s="48" t="str">
        <f t="shared" si="68"/>
        <v/>
      </c>
      <c r="T399" s="48" t="str">
        <f t="shared" ca="1" si="64"/>
        <v/>
      </c>
      <c r="U399" s="48" t="str">
        <f>+IF(M399="","",IFERROR(+VLOOKUP(C399,materiales!$B$2:$E$1000,4,0),"DSZA"))</f>
        <v/>
      </c>
      <c r="V399" s="48" t="str">
        <f t="shared" si="65"/>
        <v/>
      </c>
      <c r="W399" s="48" t="str">
        <f t="shared" si="66"/>
        <v/>
      </c>
      <c r="X399" s="48" t="str">
        <f t="shared" si="67"/>
        <v/>
      </c>
      <c r="Y399" s="49" t="str">
        <f t="shared" si="69"/>
        <v/>
      </c>
      <c r="Z399" s="49" t="str">
        <f>IF(M399="no_cargado",VLOOKUP(B399,NAfiliado_NFarmacia!A:H,8,0),"")</f>
        <v/>
      </c>
      <c r="AA399" s="50"/>
    </row>
    <row r="400" spans="1:27" x14ac:dyDescent="0.55000000000000004">
      <c r="A400" s="34"/>
      <c r="G400" s="47" t="str">
        <f>+IF($B400="","",+IFERROR(+VLOOKUP(B400,padron!$A$2:$E$2,2,0),+IFERROR(VLOOKUP(B400,NAfiliado_NFarmacia!$A:$J,10,0),"Ingresar Nuevo Afiliado")))</f>
        <v/>
      </c>
      <c r="H400" s="48" t="str">
        <f>+IF(B400="","",+IFERROR(+VLOOKUP($C400,materiales!$B$2:$D$101,2,0),"9999"))</f>
        <v/>
      </c>
      <c r="I400" s="49" t="str">
        <f>+IF($B400="","",+IF(OR($F400="Si",$F400=""),IF(ISERROR(VLOOKUP($B400,padron!#REF!,9,0)),+IF(ISERROR(VLOOKUP($B400,NAfiliado_NFarmacia!$A$2:$J$497,5,0)),"Ingresa Farmacia",VLOOKUP($B400,NAfiliado_NFarmacia!$A$2:$J$497,5,0)),VLOOKUP($B400,padron!#REF!,9,0)),+IF(ISERROR(VLOOKUP($B400,NAfiliado_NFarmacia!$A$2:$J$497,5,0)),"Ingresa Farmacia",VLOOKUP($B400,NAfiliado_NFarmacia!$A$2:$J$497,5,0))))</f>
        <v/>
      </c>
      <c r="J400" s="49" t="str">
        <f>+IF($B400="","",+IF(OR($F400="Si",$F400=""),IF(ISERROR(VLOOKUP($B400,padron!#REF!,10,0)),+IF(ISERROR(VLOOKUP($B400,NAfiliado_NFarmacia!$A$2:$J$497,5,0)),"Ingresa Direccion de Farmacia",VLOOKUP($B400,NAfiliado_NFarmacia!$A$2:$J$497,6,0)),VLOOKUP($B400,padron!#REF!,10,0)),+IF(ISERROR(VLOOKUP($B400,NAfiliado_NFarmacia!$A$2:$J$497,6,0)),"Ingresa Direccion de Farmacia",VLOOKUP($B400,NAfiliado_NFarmacia!$A$2:$J$497,6,0))))</f>
        <v/>
      </c>
      <c r="K400" s="49" t="str">
        <f>+IF($B400="","",+IF(OR($F400="Si",$F400=""),IF(ISERROR(VLOOKUP($B400,padron!#REF!,10,0)),+IF(ISERROR(VLOOKUP($B400,NAfiliado_NFarmacia!$A$2:$J$497,5,0)),"Ingresa Localidad de Farmacia",VLOOKUP($B400,NAfiliado_NFarmacia!$A$2:$J$497,7,0)),VLOOKUP($B400,padron!#REF!,11,0)),+IF(ISERROR(VLOOKUP($B400,NAfiliado_NFarmacia!$A$2:$J$497,7,0)),"Ingresa Localidad de Farmacia",VLOOKUP($B400,NAfiliado_NFarmacia!$A$2:$J$497,7,0))))</f>
        <v/>
      </c>
      <c r="L400" s="48" t="str">
        <f>+IF(B400="","",IF(F400="No","84005541",+IFERROR(+VLOOKUP(inicio!B400,padron!$A$2:$H$2,8,0),"84005541")))</f>
        <v/>
      </c>
      <c r="M400" s="48" t="str">
        <f>+IF(B400="","",+IFERROR(+VLOOKUP(B400,padron!A:C,3,0),"no_cargado"))</f>
        <v/>
      </c>
      <c r="N400" s="48" t="str">
        <f>+IF(C400="","",+IFERROR(+VLOOKUP($C400,materiales!$A$2:$D$5000,4,0),"9999"))</f>
        <v/>
      </c>
      <c r="O400" s="48" t="str">
        <f t="shared" si="60"/>
        <v/>
      </c>
      <c r="P400" s="48" t="str">
        <f t="shared" si="61"/>
        <v/>
      </c>
      <c r="Q400" s="48" t="str">
        <f t="shared" si="62"/>
        <v/>
      </c>
      <c r="R400" s="48" t="str">
        <f t="shared" si="63"/>
        <v/>
      </c>
      <c r="S400" s="48" t="str">
        <f t="shared" si="68"/>
        <v/>
      </c>
      <c r="T400" s="48" t="str">
        <f t="shared" ca="1" si="64"/>
        <v/>
      </c>
      <c r="U400" s="48" t="str">
        <f>+IF(M400="","",IFERROR(+VLOOKUP(C400,materiales!$B$2:$E$1000,4,0),"DSZA"))</f>
        <v/>
      </c>
      <c r="V400" s="48" t="str">
        <f t="shared" si="65"/>
        <v/>
      </c>
      <c r="W400" s="48" t="str">
        <f t="shared" si="66"/>
        <v/>
      </c>
      <c r="X400" s="48" t="str">
        <f t="shared" si="67"/>
        <v/>
      </c>
      <c r="Y400" s="49" t="str">
        <f t="shared" si="69"/>
        <v/>
      </c>
      <c r="Z400" s="49" t="str">
        <f>IF(M400="no_cargado",VLOOKUP(B400,NAfiliado_NFarmacia!A:H,8,0),"")</f>
        <v/>
      </c>
      <c r="AA400" s="50"/>
    </row>
    <row r="401" spans="1:27" x14ac:dyDescent="0.55000000000000004">
      <c r="A401" s="34"/>
      <c r="G401" s="47" t="str">
        <f>+IF($B401="","",+IFERROR(+VLOOKUP(B401,padron!$A$2:$E$2,2,0),+IFERROR(VLOOKUP(B401,NAfiliado_NFarmacia!$A:$J,10,0),"Ingresar Nuevo Afiliado")))</f>
        <v/>
      </c>
      <c r="H401" s="48" t="str">
        <f>+IF(B401="","",+IFERROR(+VLOOKUP($C401,materiales!$B$2:$D$101,2,0),"9999"))</f>
        <v/>
      </c>
      <c r="I401" s="49" t="str">
        <f>+IF($B401="","",+IF(OR($F401="Si",$F401=""),IF(ISERROR(VLOOKUP($B401,padron!#REF!,9,0)),+IF(ISERROR(VLOOKUP($B401,NAfiliado_NFarmacia!$A$2:$J$497,5,0)),"Ingresa Farmacia",VLOOKUP($B401,NAfiliado_NFarmacia!$A$2:$J$497,5,0)),VLOOKUP($B401,padron!#REF!,9,0)),+IF(ISERROR(VLOOKUP($B401,NAfiliado_NFarmacia!$A$2:$J$497,5,0)),"Ingresa Farmacia",VLOOKUP($B401,NAfiliado_NFarmacia!$A$2:$J$497,5,0))))</f>
        <v/>
      </c>
      <c r="J401" s="49" t="str">
        <f>+IF($B401="","",+IF(OR($F401="Si",$F401=""),IF(ISERROR(VLOOKUP($B401,padron!#REF!,10,0)),+IF(ISERROR(VLOOKUP($B401,NAfiliado_NFarmacia!$A$2:$J$497,5,0)),"Ingresa Direccion de Farmacia",VLOOKUP($B401,NAfiliado_NFarmacia!$A$2:$J$497,6,0)),VLOOKUP($B401,padron!#REF!,10,0)),+IF(ISERROR(VLOOKUP($B401,NAfiliado_NFarmacia!$A$2:$J$497,6,0)),"Ingresa Direccion de Farmacia",VLOOKUP($B401,NAfiliado_NFarmacia!$A$2:$J$497,6,0))))</f>
        <v/>
      </c>
      <c r="K401" s="49" t="str">
        <f>+IF($B401="","",+IF(OR($F401="Si",$F401=""),IF(ISERROR(VLOOKUP($B401,padron!#REF!,10,0)),+IF(ISERROR(VLOOKUP($B401,NAfiliado_NFarmacia!$A$2:$J$497,5,0)),"Ingresa Localidad de Farmacia",VLOOKUP($B401,NAfiliado_NFarmacia!$A$2:$J$497,7,0)),VLOOKUP($B401,padron!#REF!,11,0)),+IF(ISERROR(VLOOKUP($B401,NAfiliado_NFarmacia!$A$2:$J$497,7,0)),"Ingresa Localidad de Farmacia",VLOOKUP($B401,NAfiliado_NFarmacia!$A$2:$J$497,7,0))))</f>
        <v/>
      </c>
      <c r="L401" s="48" t="str">
        <f>+IF(B401="","",IF(F401="No","84005541",+IFERROR(+VLOOKUP(inicio!B401,padron!$A$2:$H$2,8,0),"84005541")))</f>
        <v/>
      </c>
      <c r="M401" s="48" t="str">
        <f>+IF(B401="","",+IFERROR(+VLOOKUP(B401,padron!A:C,3,0),"no_cargado"))</f>
        <v/>
      </c>
      <c r="N401" s="48" t="str">
        <f>+IF(C401="","",+IFERROR(+VLOOKUP($C401,materiales!$A$2:$D$5000,4,0),"9999"))</f>
        <v/>
      </c>
      <c r="O401" s="48" t="str">
        <f t="shared" si="60"/>
        <v/>
      </c>
      <c r="P401" s="48" t="str">
        <f t="shared" si="61"/>
        <v/>
      </c>
      <c r="Q401" s="48" t="str">
        <f t="shared" si="62"/>
        <v/>
      </c>
      <c r="R401" s="48" t="str">
        <f t="shared" si="63"/>
        <v/>
      </c>
      <c r="S401" s="48" t="str">
        <f t="shared" si="68"/>
        <v/>
      </c>
      <c r="T401" s="48" t="str">
        <f t="shared" ca="1" si="64"/>
        <v/>
      </c>
      <c r="U401" s="48" t="str">
        <f>+IF(M401="","",IFERROR(+VLOOKUP(C401,materiales!$B$2:$E$1000,4,0),"DSZA"))</f>
        <v/>
      </c>
      <c r="V401" s="48" t="str">
        <f t="shared" si="65"/>
        <v/>
      </c>
      <c r="W401" s="48" t="str">
        <f t="shared" si="66"/>
        <v/>
      </c>
      <c r="X401" s="48" t="str">
        <f t="shared" si="67"/>
        <v/>
      </c>
      <c r="Y401" s="49" t="str">
        <f t="shared" si="69"/>
        <v/>
      </c>
      <c r="Z401" s="49" t="str">
        <f>IF(M401="no_cargado",VLOOKUP(B401,NAfiliado_NFarmacia!A:H,8,0),"")</f>
        <v/>
      </c>
      <c r="AA401" s="50"/>
    </row>
    <row r="402" spans="1:27" x14ac:dyDescent="0.55000000000000004">
      <c r="A402" s="34"/>
      <c r="G402" s="47" t="str">
        <f>+IF($B402="","",+IFERROR(+VLOOKUP(B402,padron!$A$2:$E$2,2,0),+IFERROR(VLOOKUP(B402,NAfiliado_NFarmacia!$A:$J,10,0),"Ingresar Nuevo Afiliado")))</f>
        <v/>
      </c>
      <c r="H402" s="48" t="str">
        <f>+IF(B402="","",+IFERROR(+VLOOKUP($C402,materiales!$B$2:$D$101,2,0),"9999"))</f>
        <v/>
      </c>
      <c r="I402" s="49" t="str">
        <f>+IF($B402="","",+IF(OR($F402="Si",$F402=""),IF(ISERROR(VLOOKUP($B402,padron!#REF!,9,0)),+IF(ISERROR(VLOOKUP($B402,NAfiliado_NFarmacia!$A$2:$J$497,5,0)),"Ingresa Farmacia",VLOOKUP($B402,NAfiliado_NFarmacia!$A$2:$J$497,5,0)),VLOOKUP($B402,padron!#REF!,9,0)),+IF(ISERROR(VLOOKUP($B402,NAfiliado_NFarmacia!$A$2:$J$497,5,0)),"Ingresa Farmacia",VLOOKUP($B402,NAfiliado_NFarmacia!$A$2:$J$497,5,0))))</f>
        <v/>
      </c>
      <c r="J402" s="49" t="str">
        <f>+IF($B402="","",+IF(OR($F402="Si",$F402=""),IF(ISERROR(VLOOKUP($B402,padron!#REF!,10,0)),+IF(ISERROR(VLOOKUP($B402,NAfiliado_NFarmacia!$A$2:$J$497,5,0)),"Ingresa Direccion de Farmacia",VLOOKUP($B402,NAfiliado_NFarmacia!$A$2:$J$497,6,0)),VLOOKUP($B402,padron!#REF!,10,0)),+IF(ISERROR(VLOOKUP($B402,NAfiliado_NFarmacia!$A$2:$J$497,6,0)),"Ingresa Direccion de Farmacia",VLOOKUP($B402,NAfiliado_NFarmacia!$A$2:$J$497,6,0))))</f>
        <v/>
      </c>
      <c r="K402" s="49" t="str">
        <f>+IF($B402="","",+IF(OR($F402="Si",$F402=""),IF(ISERROR(VLOOKUP($B402,padron!#REF!,10,0)),+IF(ISERROR(VLOOKUP($B402,NAfiliado_NFarmacia!$A$2:$J$497,5,0)),"Ingresa Localidad de Farmacia",VLOOKUP($B402,NAfiliado_NFarmacia!$A$2:$J$497,7,0)),VLOOKUP($B402,padron!#REF!,11,0)),+IF(ISERROR(VLOOKUP($B402,NAfiliado_NFarmacia!$A$2:$J$497,7,0)),"Ingresa Localidad de Farmacia",VLOOKUP($B402,NAfiliado_NFarmacia!$A$2:$J$497,7,0))))</f>
        <v/>
      </c>
      <c r="L402" s="48" t="str">
        <f>+IF(B402="","",IF(F402="No","84005541",+IFERROR(+VLOOKUP(inicio!B402,padron!$A$2:$H$2,8,0),"84005541")))</f>
        <v/>
      </c>
      <c r="M402" s="48" t="str">
        <f>+IF(B402="","",+IFERROR(+VLOOKUP(B402,padron!A:C,3,0),"no_cargado"))</f>
        <v/>
      </c>
      <c r="N402" s="48" t="str">
        <f>+IF(C402="","",+IFERROR(+VLOOKUP($C402,materiales!$A$2:$D$5000,4,0),"9999"))</f>
        <v/>
      </c>
      <c r="O402" s="48" t="str">
        <f t="shared" si="60"/>
        <v/>
      </c>
      <c r="P402" s="48" t="str">
        <f t="shared" si="61"/>
        <v/>
      </c>
      <c r="Q402" s="48" t="str">
        <f t="shared" si="62"/>
        <v/>
      </c>
      <c r="R402" s="48" t="str">
        <f t="shared" si="63"/>
        <v/>
      </c>
      <c r="S402" s="48" t="str">
        <f t="shared" si="68"/>
        <v/>
      </c>
      <c r="T402" s="48" t="str">
        <f t="shared" ca="1" si="64"/>
        <v/>
      </c>
      <c r="U402" s="48" t="str">
        <f>+IF(M402="","",IFERROR(+VLOOKUP(C402,materiales!$B$2:$E$1000,4,0),"DSZA"))</f>
        <v/>
      </c>
      <c r="V402" s="48" t="str">
        <f t="shared" si="65"/>
        <v/>
      </c>
      <c r="W402" s="48" t="str">
        <f t="shared" si="66"/>
        <v/>
      </c>
      <c r="X402" s="48" t="str">
        <f t="shared" si="67"/>
        <v/>
      </c>
      <c r="Y402" s="49" t="str">
        <f t="shared" si="69"/>
        <v/>
      </c>
      <c r="Z402" s="49" t="str">
        <f>IF(M402="no_cargado",VLOOKUP(B402,NAfiliado_NFarmacia!A:H,8,0),"")</f>
        <v/>
      </c>
      <c r="AA402" s="50"/>
    </row>
    <row r="403" spans="1:27" x14ac:dyDescent="0.55000000000000004">
      <c r="A403" s="34"/>
      <c r="G403" s="47" t="str">
        <f>+IF($B403="","",+IFERROR(+VLOOKUP(B403,padron!$A$2:$E$2,2,0),+IFERROR(VLOOKUP(B403,NAfiliado_NFarmacia!$A:$J,10,0),"Ingresar Nuevo Afiliado")))</f>
        <v/>
      </c>
      <c r="H403" s="48" t="str">
        <f>+IF(B403="","",+IFERROR(+VLOOKUP($C403,materiales!$B$2:$D$101,2,0),"9999"))</f>
        <v/>
      </c>
      <c r="I403" s="49" t="str">
        <f>+IF($B403="","",+IF(OR($F403="Si",$F403=""),IF(ISERROR(VLOOKUP($B403,padron!#REF!,9,0)),+IF(ISERROR(VLOOKUP($B403,NAfiliado_NFarmacia!$A$2:$J$497,5,0)),"Ingresa Farmacia",VLOOKUP($B403,NAfiliado_NFarmacia!$A$2:$J$497,5,0)),VLOOKUP($B403,padron!#REF!,9,0)),+IF(ISERROR(VLOOKUP($B403,NAfiliado_NFarmacia!$A$2:$J$497,5,0)),"Ingresa Farmacia",VLOOKUP($B403,NAfiliado_NFarmacia!$A$2:$J$497,5,0))))</f>
        <v/>
      </c>
      <c r="J403" s="49" t="str">
        <f>+IF($B403="","",+IF(OR($F403="Si",$F403=""),IF(ISERROR(VLOOKUP($B403,padron!#REF!,10,0)),+IF(ISERROR(VLOOKUP($B403,NAfiliado_NFarmacia!$A$2:$J$497,5,0)),"Ingresa Direccion de Farmacia",VLOOKUP($B403,NAfiliado_NFarmacia!$A$2:$J$497,6,0)),VLOOKUP($B403,padron!#REF!,10,0)),+IF(ISERROR(VLOOKUP($B403,NAfiliado_NFarmacia!$A$2:$J$497,6,0)),"Ingresa Direccion de Farmacia",VLOOKUP($B403,NAfiliado_NFarmacia!$A$2:$J$497,6,0))))</f>
        <v/>
      </c>
      <c r="K403" s="49" t="str">
        <f>+IF($B403="","",+IF(OR($F403="Si",$F403=""),IF(ISERROR(VLOOKUP($B403,padron!#REF!,10,0)),+IF(ISERROR(VLOOKUP($B403,NAfiliado_NFarmacia!$A$2:$J$497,5,0)),"Ingresa Localidad de Farmacia",VLOOKUP($B403,NAfiliado_NFarmacia!$A$2:$J$497,7,0)),VLOOKUP($B403,padron!#REF!,11,0)),+IF(ISERROR(VLOOKUP($B403,NAfiliado_NFarmacia!$A$2:$J$497,7,0)),"Ingresa Localidad de Farmacia",VLOOKUP($B403,NAfiliado_NFarmacia!$A$2:$J$497,7,0))))</f>
        <v/>
      </c>
      <c r="L403" s="48" t="str">
        <f>+IF(B403="","",IF(F403="No","84005541",+IFERROR(+VLOOKUP(inicio!B403,padron!$A$2:$H$2,8,0),"84005541")))</f>
        <v/>
      </c>
      <c r="M403" s="48" t="str">
        <f>+IF(B403="","",+IFERROR(+VLOOKUP(B403,padron!A:C,3,0),"no_cargado"))</f>
        <v/>
      </c>
      <c r="N403" s="48" t="str">
        <f>+IF(C403="","",+IFERROR(+VLOOKUP($C403,materiales!$A$2:$D$5000,4,0),"9999"))</f>
        <v/>
      </c>
      <c r="O403" s="48" t="str">
        <f t="shared" si="60"/>
        <v/>
      </c>
      <c r="P403" s="48" t="str">
        <f t="shared" si="61"/>
        <v/>
      </c>
      <c r="Q403" s="48" t="str">
        <f t="shared" si="62"/>
        <v/>
      </c>
      <c r="R403" s="48" t="str">
        <f t="shared" si="63"/>
        <v/>
      </c>
      <c r="S403" s="48" t="str">
        <f t="shared" si="68"/>
        <v/>
      </c>
      <c r="T403" s="48" t="str">
        <f t="shared" ca="1" si="64"/>
        <v/>
      </c>
      <c r="U403" s="48" t="str">
        <f>+IF(M403="","",IFERROR(+VLOOKUP(C403,materiales!$B$2:$E$1000,4,0),"DSZA"))</f>
        <v/>
      </c>
      <c r="V403" s="48" t="str">
        <f t="shared" si="65"/>
        <v/>
      </c>
      <c r="W403" s="48" t="str">
        <f t="shared" si="66"/>
        <v/>
      </c>
      <c r="X403" s="48" t="str">
        <f t="shared" si="67"/>
        <v/>
      </c>
      <c r="Y403" s="49" t="str">
        <f t="shared" si="69"/>
        <v/>
      </c>
      <c r="Z403" s="49" t="str">
        <f>IF(M403="no_cargado",VLOOKUP(B403,NAfiliado_NFarmacia!A:H,8,0),"")</f>
        <v/>
      </c>
      <c r="AA403" s="50"/>
    </row>
    <row r="404" spans="1:27" x14ac:dyDescent="0.55000000000000004">
      <c r="A404" s="34"/>
      <c r="G404" s="47" t="str">
        <f>+IF($B404="","",+IFERROR(+VLOOKUP(B404,padron!$A$2:$E$2,2,0),+IFERROR(VLOOKUP(B404,NAfiliado_NFarmacia!$A:$J,10,0),"Ingresar Nuevo Afiliado")))</f>
        <v/>
      </c>
      <c r="H404" s="48" t="str">
        <f>+IF(B404="","",+IFERROR(+VLOOKUP($C404,materiales!$B$2:$D$101,2,0),"9999"))</f>
        <v/>
      </c>
      <c r="I404" s="49" t="str">
        <f>+IF($B404="","",+IF(OR($F404="Si",$F404=""),IF(ISERROR(VLOOKUP($B404,padron!#REF!,9,0)),+IF(ISERROR(VLOOKUP($B404,NAfiliado_NFarmacia!$A$2:$J$497,5,0)),"Ingresa Farmacia",VLOOKUP($B404,NAfiliado_NFarmacia!$A$2:$J$497,5,0)),VLOOKUP($B404,padron!#REF!,9,0)),+IF(ISERROR(VLOOKUP($B404,NAfiliado_NFarmacia!$A$2:$J$497,5,0)),"Ingresa Farmacia",VLOOKUP($B404,NAfiliado_NFarmacia!$A$2:$J$497,5,0))))</f>
        <v/>
      </c>
      <c r="J404" s="49" t="str">
        <f>+IF($B404="","",+IF(OR($F404="Si",$F404=""),IF(ISERROR(VLOOKUP($B404,padron!#REF!,10,0)),+IF(ISERROR(VLOOKUP($B404,NAfiliado_NFarmacia!$A$2:$J$497,5,0)),"Ingresa Direccion de Farmacia",VLOOKUP($B404,NAfiliado_NFarmacia!$A$2:$J$497,6,0)),VLOOKUP($B404,padron!#REF!,10,0)),+IF(ISERROR(VLOOKUP($B404,NAfiliado_NFarmacia!$A$2:$J$497,6,0)),"Ingresa Direccion de Farmacia",VLOOKUP($B404,NAfiliado_NFarmacia!$A$2:$J$497,6,0))))</f>
        <v/>
      </c>
      <c r="K404" s="49" t="str">
        <f>+IF($B404="","",+IF(OR($F404="Si",$F404=""),IF(ISERROR(VLOOKUP($B404,padron!#REF!,10,0)),+IF(ISERROR(VLOOKUP($B404,NAfiliado_NFarmacia!$A$2:$J$497,5,0)),"Ingresa Localidad de Farmacia",VLOOKUP($B404,NAfiliado_NFarmacia!$A$2:$J$497,7,0)),VLOOKUP($B404,padron!#REF!,11,0)),+IF(ISERROR(VLOOKUP($B404,NAfiliado_NFarmacia!$A$2:$J$497,7,0)),"Ingresa Localidad de Farmacia",VLOOKUP($B404,NAfiliado_NFarmacia!$A$2:$J$497,7,0))))</f>
        <v/>
      </c>
      <c r="L404" s="48" t="str">
        <f>+IF(B404="","",IF(F404="No","84005541",+IFERROR(+VLOOKUP(inicio!B404,padron!$A$2:$H$2,8,0),"84005541")))</f>
        <v/>
      </c>
      <c r="M404" s="48" t="str">
        <f>+IF(B404="","",+IFERROR(+VLOOKUP(B404,padron!A:C,3,0),"no_cargado"))</f>
        <v/>
      </c>
      <c r="N404" s="48" t="str">
        <f>+IF(C404="","",+IFERROR(+VLOOKUP($C404,materiales!$A$2:$D$5000,4,0),"9999"))</f>
        <v/>
      </c>
      <c r="O404" s="48" t="str">
        <f t="shared" si="60"/>
        <v/>
      </c>
      <c r="P404" s="48" t="str">
        <f t="shared" si="61"/>
        <v/>
      </c>
      <c r="Q404" s="48" t="str">
        <f t="shared" si="62"/>
        <v/>
      </c>
      <c r="R404" s="48" t="str">
        <f t="shared" si="63"/>
        <v/>
      </c>
      <c r="S404" s="48" t="str">
        <f t="shared" si="68"/>
        <v/>
      </c>
      <c r="T404" s="48" t="str">
        <f t="shared" ca="1" si="64"/>
        <v/>
      </c>
      <c r="U404" s="48" t="str">
        <f>+IF(M404="","",IFERROR(+VLOOKUP(C404,materiales!$B$2:$E$1000,4,0),"DSZA"))</f>
        <v/>
      </c>
      <c r="V404" s="48" t="str">
        <f t="shared" si="65"/>
        <v/>
      </c>
      <c r="W404" s="48" t="str">
        <f t="shared" si="66"/>
        <v/>
      </c>
      <c r="X404" s="48" t="str">
        <f t="shared" si="67"/>
        <v/>
      </c>
      <c r="Y404" s="49" t="str">
        <f t="shared" si="69"/>
        <v/>
      </c>
      <c r="Z404" s="49" t="str">
        <f>IF(M404="no_cargado",VLOOKUP(B404,NAfiliado_NFarmacia!A:H,8,0),"")</f>
        <v/>
      </c>
      <c r="AA404" s="50"/>
    </row>
    <row r="405" spans="1:27" x14ac:dyDescent="0.55000000000000004">
      <c r="A405" s="34"/>
      <c r="G405" s="47" t="str">
        <f>+IF($B405="","",+IFERROR(+VLOOKUP(B405,padron!$A$2:$E$2,2,0),+IFERROR(VLOOKUP(B405,NAfiliado_NFarmacia!$A:$J,10,0),"Ingresar Nuevo Afiliado")))</f>
        <v/>
      </c>
      <c r="H405" s="48" t="str">
        <f>+IF(B405="","",+IFERROR(+VLOOKUP($C405,materiales!$B$2:$D$101,2,0),"9999"))</f>
        <v/>
      </c>
      <c r="I405" s="49" t="str">
        <f>+IF($B405="","",+IF(OR($F405="Si",$F405=""),IF(ISERROR(VLOOKUP($B405,padron!#REF!,9,0)),+IF(ISERROR(VLOOKUP($B405,NAfiliado_NFarmacia!$A$2:$J$497,5,0)),"Ingresa Farmacia",VLOOKUP($B405,NAfiliado_NFarmacia!$A$2:$J$497,5,0)),VLOOKUP($B405,padron!#REF!,9,0)),+IF(ISERROR(VLOOKUP($B405,NAfiliado_NFarmacia!$A$2:$J$497,5,0)),"Ingresa Farmacia",VLOOKUP($B405,NAfiliado_NFarmacia!$A$2:$J$497,5,0))))</f>
        <v/>
      </c>
      <c r="J405" s="49" t="str">
        <f>+IF($B405="","",+IF(OR($F405="Si",$F405=""),IF(ISERROR(VLOOKUP($B405,padron!#REF!,10,0)),+IF(ISERROR(VLOOKUP($B405,NAfiliado_NFarmacia!$A$2:$J$497,5,0)),"Ingresa Direccion de Farmacia",VLOOKUP($B405,NAfiliado_NFarmacia!$A$2:$J$497,6,0)),VLOOKUP($B405,padron!#REF!,10,0)),+IF(ISERROR(VLOOKUP($B405,NAfiliado_NFarmacia!$A$2:$J$497,6,0)),"Ingresa Direccion de Farmacia",VLOOKUP($B405,NAfiliado_NFarmacia!$A$2:$J$497,6,0))))</f>
        <v/>
      </c>
      <c r="K405" s="49" t="str">
        <f>+IF($B405="","",+IF(OR($F405="Si",$F405=""),IF(ISERROR(VLOOKUP($B405,padron!#REF!,10,0)),+IF(ISERROR(VLOOKUP($B405,NAfiliado_NFarmacia!$A$2:$J$497,5,0)),"Ingresa Localidad de Farmacia",VLOOKUP($B405,NAfiliado_NFarmacia!$A$2:$J$497,7,0)),VLOOKUP($B405,padron!#REF!,11,0)),+IF(ISERROR(VLOOKUP($B405,NAfiliado_NFarmacia!$A$2:$J$497,7,0)),"Ingresa Localidad de Farmacia",VLOOKUP($B405,NAfiliado_NFarmacia!$A$2:$J$497,7,0))))</f>
        <v/>
      </c>
      <c r="L405" s="48" t="str">
        <f>+IF(B405="","",IF(F405="No","84005541",+IFERROR(+VLOOKUP(inicio!B405,padron!$A$2:$H$2,8,0),"84005541")))</f>
        <v/>
      </c>
      <c r="M405" s="48" t="str">
        <f>+IF(B405="","",+IFERROR(+VLOOKUP(B405,padron!A:C,3,0),"no_cargado"))</f>
        <v/>
      </c>
      <c r="N405" s="48" t="str">
        <f>+IF(C405="","",+IFERROR(+VLOOKUP($C405,materiales!$A$2:$D$5000,4,0),"9999"))</f>
        <v/>
      </c>
      <c r="O405" s="48" t="str">
        <f t="shared" si="60"/>
        <v/>
      </c>
      <c r="P405" s="48" t="str">
        <f t="shared" si="61"/>
        <v/>
      </c>
      <c r="Q405" s="48" t="str">
        <f t="shared" si="62"/>
        <v/>
      </c>
      <c r="R405" s="48" t="str">
        <f t="shared" si="63"/>
        <v/>
      </c>
      <c r="S405" s="48" t="str">
        <f t="shared" si="68"/>
        <v/>
      </c>
      <c r="T405" s="48" t="str">
        <f t="shared" ca="1" si="64"/>
        <v/>
      </c>
      <c r="U405" s="48" t="str">
        <f>+IF(M405="","",IFERROR(+VLOOKUP(C405,materiales!$B$2:$E$1000,4,0),"DSZA"))</f>
        <v/>
      </c>
      <c r="V405" s="48" t="str">
        <f t="shared" si="65"/>
        <v/>
      </c>
      <c r="W405" s="48" t="str">
        <f t="shared" si="66"/>
        <v/>
      </c>
      <c r="X405" s="48" t="str">
        <f t="shared" si="67"/>
        <v/>
      </c>
      <c r="Y405" s="49" t="str">
        <f t="shared" si="69"/>
        <v/>
      </c>
      <c r="Z405" s="49" t="str">
        <f>IF(M405="no_cargado",VLOOKUP(B405,NAfiliado_NFarmacia!A:H,8,0),"")</f>
        <v/>
      </c>
      <c r="AA405" s="50"/>
    </row>
    <row r="406" spans="1:27" x14ac:dyDescent="0.55000000000000004">
      <c r="A406" s="34"/>
      <c r="G406" s="47" t="str">
        <f>+IF($B406="","",+IFERROR(+VLOOKUP(B406,padron!$A$2:$E$2,2,0),+IFERROR(VLOOKUP(B406,NAfiliado_NFarmacia!$A:$J,10,0),"Ingresar Nuevo Afiliado")))</f>
        <v/>
      </c>
      <c r="H406" s="48" t="str">
        <f>+IF(B406="","",+IFERROR(+VLOOKUP($C406,materiales!$B$2:$D$101,2,0),"9999"))</f>
        <v/>
      </c>
      <c r="I406" s="49" t="str">
        <f>+IF($B406="","",+IF(OR($F406="Si",$F406=""),IF(ISERROR(VLOOKUP($B406,padron!#REF!,9,0)),+IF(ISERROR(VLOOKUP($B406,NAfiliado_NFarmacia!$A$2:$J$497,5,0)),"Ingresa Farmacia",VLOOKUP($B406,NAfiliado_NFarmacia!$A$2:$J$497,5,0)),VLOOKUP($B406,padron!#REF!,9,0)),+IF(ISERROR(VLOOKUP($B406,NAfiliado_NFarmacia!$A$2:$J$497,5,0)),"Ingresa Farmacia",VLOOKUP($B406,NAfiliado_NFarmacia!$A$2:$J$497,5,0))))</f>
        <v/>
      </c>
      <c r="J406" s="49" t="str">
        <f>+IF($B406="","",+IF(OR($F406="Si",$F406=""),IF(ISERROR(VLOOKUP($B406,padron!#REF!,10,0)),+IF(ISERROR(VLOOKUP($B406,NAfiliado_NFarmacia!$A$2:$J$497,5,0)),"Ingresa Direccion de Farmacia",VLOOKUP($B406,NAfiliado_NFarmacia!$A$2:$J$497,6,0)),VLOOKUP($B406,padron!#REF!,10,0)),+IF(ISERROR(VLOOKUP($B406,NAfiliado_NFarmacia!$A$2:$J$497,6,0)),"Ingresa Direccion de Farmacia",VLOOKUP($B406,NAfiliado_NFarmacia!$A$2:$J$497,6,0))))</f>
        <v/>
      </c>
      <c r="K406" s="49" t="str">
        <f>+IF($B406="","",+IF(OR($F406="Si",$F406=""),IF(ISERROR(VLOOKUP($B406,padron!#REF!,10,0)),+IF(ISERROR(VLOOKUP($B406,NAfiliado_NFarmacia!$A$2:$J$497,5,0)),"Ingresa Localidad de Farmacia",VLOOKUP($B406,NAfiliado_NFarmacia!$A$2:$J$497,7,0)),VLOOKUP($B406,padron!#REF!,11,0)),+IF(ISERROR(VLOOKUP($B406,NAfiliado_NFarmacia!$A$2:$J$497,7,0)),"Ingresa Localidad de Farmacia",VLOOKUP($B406,NAfiliado_NFarmacia!$A$2:$J$497,7,0))))</f>
        <v/>
      </c>
      <c r="L406" s="48" t="str">
        <f>+IF(B406="","",IF(F406="No","84005541",+IFERROR(+VLOOKUP(inicio!B406,padron!$A$2:$H$2,8,0),"84005541")))</f>
        <v/>
      </c>
      <c r="M406" s="48" t="str">
        <f>+IF(B406="","",+IFERROR(+VLOOKUP(B406,padron!A:C,3,0),"no_cargado"))</f>
        <v/>
      </c>
      <c r="N406" s="48" t="str">
        <f>+IF(C406="","",+IFERROR(+VLOOKUP($C406,materiales!$A$2:$D$5000,4,0),"9999"))</f>
        <v/>
      </c>
      <c r="O406" s="48" t="str">
        <f t="shared" si="60"/>
        <v/>
      </c>
      <c r="P406" s="48" t="str">
        <f t="shared" si="61"/>
        <v/>
      </c>
      <c r="Q406" s="48" t="str">
        <f t="shared" si="62"/>
        <v/>
      </c>
      <c r="R406" s="48" t="str">
        <f t="shared" si="63"/>
        <v/>
      </c>
      <c r="S406" s="48" t="str">
        <f t="shared" si="68"/>
        <v/>
      </c>
      <c r="T406" s="48" t="str">
        <f t="shared" ca="1" si="64"/>
        <v/>
      </c>
      <c r="U406" s="48" t="str">
        <f>+IF(M406="","",IFERROR(+VLOOKUP(C406,materiales!$B$2:$E$1000,4,0),"DSZA"))</f>
        <v/>
      </c>
      <c r="V406" s="48" t="str">
        <f t="shared" si="65"/>
        <v/>
      </c>
      <c r="W406" s="48" t="str">
        <f t="shared" si="66"/>
        <v/>
      </c>
      <c r="X406" s="48" t="str">
        <f t="shared" si="67"/>
        <v/>
      </c>
      <c r="Y406" s="49" t="str">
        <f t="shared" si="69"/>
        <v/>
      </c>
      <c r="Z406" s="49" t="str">
        <f>IF(M406="no_cargado",VLOOKUP(B406,NAfiliado_NFarmacia!A:H,8,0),"")</f>
        <v/>
      </c>
      <c r="AA406" s="50"/>
    </row>
    <row r="407" spans="1:27" x14ac:dyDescent="0.55000000000000004">
      <c r="A407" s="34"/>
      <c r="G407" s="47" t="str">
        <f>+IF($B407="","",+IFERROR(+VLOOKUP(B407,padron!$A$2:$E$2,2,0),+IFERROR(VLOOKUP(B407,NAfiliado_NFarmacia!$A:$J,10,0),"Ingresar Nuevo Afiliado")))</f>
        <v/>
      </c>
      <c r="H407" s="48" t="str">
        <f>+IF(B407="","",+IFERROR(+VLOOKUP($C407,materiales!$B$2:$D$101,2,0),"9999"))</f>
        <v/>
      </c>
      <c r="I407" s="49" t="str">
        <f>+IF($B407="","",+IF(OR($F407="Si",$F407=""),IF(ISERROR(VLOOKUP($B407,padron!#REF!,9,0)),+IF(ISERROR(VLOOKUP($B407,NAfiliado_NFarmacia!$A$2:$J$497,5,0)),"Ingresa Farmacia",VLOOKUP($B407,NAfiliado_NFarmacia!$A$2:$J$497,5,0)),VLOOKUP($B407,padron!#REF!,9,0)),+IF(ISERROR(VLOOKUP($B407,NAfiliado_NFarmacia!$A$2:$J$497,5,0)),"Ingresa Farmacia",VLOOKUP($B407,NAfiliado_NFarmacia!$A$2:$J$497,5,0))))</f>
        <v/>
      </c>
      <c r="J407" s="49" t="str">
        <f>+IF($B407="","",+IF(OR($F407="Si",$F407=""),IF(ISERROR(VLOOKUP($B407,padron!#REF!,10,0)),+IF(ISERROR(VLOOKUP($B407,NAfiliado_NFarmacia!$A$2:$J$497,5,0)),"Ingresa Direccion de Farmacia",VLOOKUP($B407,NAfiliado_NFarmacia!$A$2:$J$497,6,0)),VLOOKUP($B407,padron!#REF!,10,0)),+IF(ISERROR(VLOOKUP($B407,NAfiliado_NFarmacia!$A$2:$J$497,6,0)),"Ingresa Direccion de Farmacia",VLOOKUP($B407,NAfiliado_NFarmacia!$A$2:$J$497,6,0))))</f>
        <v/>
      </c>
      <c r="K407" s="49" t="str">
        <f>+IF($B407="","",+IF(OR($F407="Si",$F407=""),IF(ISERROR(VLOOKUP($B407,padron!#REF!,10,0)),+IF(ISERROR(VLOOKUP($B407,NAfiliado_NFarmacia!$A$2:$J$497,5,0)),"Ingresa Localidad de Farmacia",VLOOKUP($B407,NAfiliado_NFarmacia!$A$2:$J$497,7,0)),VLOOKUP($B407,padron!#REF!,11,0)),+IF(ISERROR(VLOOKUP($B407,NAfiliado_NFarmacia!$A$2:$J$497,7,0)),"Ingresa Localidad de Farmacia",VLOOKUP($B407,NAfiliado_NFarmacia!$A$2:$J$497,7,0))))</f>
        <v/>
      </c>
      <c r="L407" s="48" t="str">
        <f>+IF(B407="","",IF(F407="No","84005541",+IFERROR(+VLOOKUP(inicio!B407,padron!$A$2:$H$2,8,0),"84005541")))</f>
        <v/>
      </c>
      <c r="M407" s="48" t="str">
        <f>+IF(B407="","",+IFERROR(+VLOOKUP(B407,padron!A:C,3,0),"no_cargado"))</f>
        <v/>
      </c>
      <c r="N407" s="48" t="str">
        <f>+IF(C407="","",+IFERROR(+VLOOKUP($C407,materiales!$A$2:$D$5000,4,0),"9999"))</f>
        <v/>
      </c>
      <c r="O407" s="48" t="str">
        <f t="shared" si="60"/>
        <v/>
      </c>
      <c r="P407" s="48" t="str">
        <f t="shared" si="61"/>
        <v/>
      </c>
      <c r="Q407" s="48" t="str">
        <f t="shared" si="62"/>
        <v/>
      </c>
      <c r="R407" s="48" t="str">
        <f t="shared" si="63"/>
        <v/>
      </c>
      <c r="S407" s="48" t="str">
        <f t="shared" si="68"/>
        <v/>
      </c>
      <c r="T407" s="48" t="str">
        <f t="shared" ca="1" si="64"/>
        <v/>
      </c>
      <c r="U407" s="48" t="str">
        <f>+IF(M407="","",IFERROR(+VLOOKUP(C407,materiales!$B$2:$E$1000,4,0),"DSZA"))</f>
        <v/>
      </c>
      <c r="V407" s="48" t="str">
        <f t="shared" si="65"/>
        <v/>
      </c>
      <c r="W407" s="48" t="str">
        <f t="shared" si="66"/>
        <v/>
      </c>
      <c r="X407" s="48" t="str">
        <f t="shared" si="67"/>
        <v/>
      </c>
      <c r="Y407" s="49" t="str">
        <f t="shared" si="69"/>
        <v/>
      </c>
      <c r="Z407" s="49" t="str">
        <f>IF(M407="no_cargado",VLOOKUP(B407,NAfiliado_NFarmacia!A:H,8,0),"")</f>
        <v/>
      </c>
      <c r="AA407" s="50"/>
    </row>
    <row r="408" spans="1:27" x14ac:dyDescent="0.55000000000000004">
      <c r="A408" s="34"/>
      <c r="G408" s="47" t="str">
        <f>+IF($B408="","",+IFERROR(+VLOOKUP(B408,padron!$A$2:$E$2,2,0),+IFERROR(VLOOKUP(B408,NAfiliado_NFarmacia!$A:$J,10,0),"Ingresar Nuevo Afiliado")))</f>
        <v/>
      </c>
      <c r="H408" s="48" t="str">
        <f>+IF(B408="","",+IFERROR(+VLOOKUP($C408,materiales!$B$2:$D$101,2,0),"9999"))</f>
        <v/>
      </c>
      <c r="I408" s="49" t="str">
        <f>+IF($B408="","",+IF(OR($F408="Si",$F408=""),IF(ISERROR(VLOOKUP($B408,padron!#REF!,9,0)),+IF(ISERROR(VLOOKUP($B408,NAfiliado_NFarmacia!$A$2:$J$497,5,0)),"Ingresa Farmacia",VLOOKUP($B408,NAfiliado_NFarmacia!$A$2:$J$497,5,0)),VLOOKUP($B408,padron!#REF!,9,0)),+IF(ISERROR(VLOOKUP($B408,NAfiliado_NFarmacia!$A$2:$J$497,5,0)),"Ingresa Farmacia",VLOOKUP($B408,NAfiliado_NFarmacia!$A$2:$J$497,5,0))))</f>
        <v/>
      </c>
      <c r="J408" s="49" t="str">
        <f>+IF($B408="","",+IF(OR($F408="Si",$F408=""),IF(ISERROR(VLOOKUP($B408,padron!#REF!,10,0)),+IF(ISERROR(VLOOKUP($B408,NAfiliado_NFarmacia!$A$2:$J$497,5,0)),"Ingresa Direccion de Farmacia",VLOOKUP($B408,NAfiliado_NFarmacia!$A$2:$J$497,6,0)),VLOOKUP($B408,padron!#REF!,10,0)),+IF(ISERROR(VLOOKUP($B408,NAfiliado_NFarmacia!$A$2:$J$497,6,0)),"Ingresa Direccion de Farmacia",VLOOKUP($B408,NAfiliado_NFarmacia!$A$2:$J$497,6,0))))</f>
        <v/>
      </c>
      <c r="K408" s="49" t="str">
        <f>+IF($B408="","",+IF(OR($F408="Si",$F408=""),IF(ISERROR(VLOOKUP($B408,padron!#REF!,10,0)),+IF(ISERROR(VLOOKUP($B408,NAfiliado_NFarmacia!$A$2:$J$497,5,0)),"Ingresa Localidad de Farmacia",VLOOKUP($B408,NAfiliado_NFarmacia!$A$2:$J$497,7,0)),VLOOKUP($B408,padron!#REF!,11,0)),+IF(ISERROR(VLOOKUP($B408,NAfiliado_NFarmacia!$A$2:$J$497,7,0)),"Ingresa Localidad de Farmacia",VLOOKUP($B408,NAfiliado_NFarmacia!$A$2:$J$497,7,0))))</f>
        <v/>
      </c>
      <c r="L408" s="48" t="str">
        <f>+IF(B408="","",IF(F408="No","84005541",+IFERROR(+VLOOKUP(inicio!B408,padron!$A$2:$H$2,8,0),"84005541")))</f>
        <v/>
      </c>
      <c r="M408" s="48" t="str">
        <f>+IF(B408="","",+IFERROR(+VLOOKUP(B408,padron!A:C,3,0),"no_cargado"))</f>
        <v/>
      </c>
      <c r="N408" s="48" t="str">
        <f>+IF(C408="","",+IFERROR(+VLOOKUP($C408,materiales!$A$2:$D$5000,4,0),"9999"))</f>
        <v/>
      </c>
      <c r="O408" s="48" t="str">
        <f t="shared" si="60"/>
        <v/>
      </c>
      <c r="P408" s="48" t="str">
        <f t="shared" si="61"/>
        <v/>
      </c>
      <c r="Q408" s="48" t="str">
        <f t="shared" si="62"/>
        <v/>
      </c>
      <c r="R408" s="48" t="str">
        <f t="shared" si="63"/>
        <v/>
      </c>
      <c r="S408" s="48" t="str">
        <f t="shared" si="68"/>
        <v/>
      </c>
      <c r="T408" s="48" t="str">
        <f t="shared" ca="1" si="64"/>
        <v/>
      </c>
      <c r="U408" s="48" t="str">
        <f>+IF(M408="","",IFERROR(+VLOOKUP(C408,materiales!$B$2:$E$1000,4,0),"DSZA"))</f>
        <v/>
      </c>
      <c r="V408" s="48" t="str">
        <f t="shared" si="65"/>
        <v/>
      </c>
      <c r="W408" s="48" t="str">
        <f t="shared" si="66"/>
        <v/>
      </c>
      <c r="X408" s="48" t="str">
        <f t="shared" si="67"/>
        <v/>
      </c>
      <c r="Y408" s="49" t="str">
        <f t="shared" si="69"/>
        <v/>
      </c>
      <c r="Z408" s="49" t="str">
        <f>IF(M408="no_cargado",VLOOKUP(B408,NAfiliado_NFarmacia!A:H,8,0),"")</f>
        <v/>
      </c>
      <c r="AA408" s="50"/>
    </row>
    <row r="409" spans="1:27" x14ac:dyDescent="0.55000000000000004">
      <c r="A409" s="34"/>
      <c r="G409" s="47" t="str">
        <f>+IF($B409="","",+IFERROR(+VLOOKUP(B409,padron!$A$2:$E$2,2,0),+IFERROR(VLOOKUP(B409,NAfiliado_NFarmacia!$A:$J,10,0),"Ingresar Nuevo Afiliado")))</f>
        <v/>
      </c>
      <c r="H409" s="48" t="str">
        <f>+IF(B409="","",+IFERROR(+VLOOKUP($C409,materiales!$B$2:$D$101,2,0),"9999"))</f>
        <v/>
      </c>
      <c r="I409" s="49" t="str">
        <f>+IF($B409="","",+IF(OR($F409="Si",$F409=""),IF(ISERROR(VLOOKUP($B409,padron!#REF!,9,0)),+IF(ISERROR(VLOOKUP($B409,NAfiliado_NFarmacia!$A$2:$J$497,5,0)),"Ingresa Farmacia",VLOOKUP($B409,NAfiliado_NFarmacia!$A$2:$J$497,5,0)),VLOOKUP($B409,padron!#REF!,9,0)),+IF(ISERROR(VLOOKUP($B409,NAfiliado_NFarmacia!$A$2:$J$497,5,0)),"Ingresa Farmacia",VLOOKUP($B409,NAfiliado_NFarmacia!$A$2:$J$497,5,0))))</f>
        <v/>
      </c>
      <c r="J409" s="49" t="str">
        <f>+IF($B409="","",+IF(OR($F409="Si",$F409=""),IF(ISERROR(VLOOKUP($B409,padron!#REF!,10,0)),+IF(ISERROR(VLOOKUP($B409,NAfiliado_NFarmacia!$A$2:$J$497,5,0)),"Ingresa Direccion de Farmacia",VLOOKUP($B409,NAfiliado_NFarmacia!$A$2:$J$497,6,0)),VLOOKUP($B409,padron!#REF!,10,0)),+IF(ISERROR(VLOOKUP($B409,NAfiliado_NFarmacia!$A$2:$J$497,6,0)),"Ingresa Direccion de Farmacia",VLOOKUP($B409,NAfiliado_NFarmacia!$A$2:$J$497,6,0))))</f>
        <v/>
      </c>
      <c r="K409" s="49" t="str">
        <f>+IF($B409="","",+IF(OR($F409="Si",$F409=""),IF(ISERROR(VLOOKUP($B409,padron!#REF!,10,0)),+IF(ISERROR(VLOOKUP($B409,NAfiliado_NFarmacia!$A$2:$J$497,5,0)),"Ingresa Localidad de Farmacia",VLOOKUP($B409,NAfiliado_NFarmacia!$A$2:$J$497,7,0)),VLOOKUP($B409,padron!#REF!,11,0)),+IF(ISERROR(VLOOKUP($B409,NAfiliado_NFarmacia!$A$2:$J$497,7,0)),"Ingresa Localidad de Farmacia",VLOOKUP($B409,NAfiliado_NFarmacia!$A$2:$J$497,7,0))))</f>
        <v/>
      </c>
      <c r="L409" s="48" t="str">
        <f>+IF(B409="","",IF(F409="No","84005541",+IFERROR(+VLOOKUP(inicio!B409,padron!$A$2:$H$2,8,0),"84005541")))</f>
        <v/>
      </c>
      <c r="M409" s="48" t="str">
        <f>+IF(B409="","",+IFERROR(+VLOOKUP(B409,padron!A:C,3,0),"no_cargado"))</f>
        <v/>
      </c>
      <c r="N409" s="48" t="str">
        <f>+IF(C409="","",+IFERROR(+VLOOKUP($C409,materiales!$A$2:$D$5000,4,0),"9999"))</f>
        <v/>
      </c>
      <c r="O409" s="48" t="str">
        <f t="shared" si="60"/>
        <v/>
      </c>
      <c r="P409" s="48" t="str">
        <f t="shared" si="61"/>
        <v/>
      </c>
      <c r="Q409" s="48" t="str">
        <f t="shared" si="62"/>
        <v/>
      </c>
      <c r="R409" s="48" t="str">
        <f t="shared" si="63"/>
        <v/>
      </c>
      <c r="S409" s="48" t="str">
        <f t="shared" si="68"/>
        <v/>
      </c>
      <c r="T409" s="48" t="str">
        <f t="shared" ca="1" si="64"/>
        <v/>
      </c>
      <c r="U409" s="48" t="str">
        <f>+IF(M409="","",IFERROR(+VLOOKUP(C409,materiales!$B$2:$E$1000,4,0),"DSZA"))</f>
        <v/>
      </c>
      <c r="V409" s="48" t="str">
        <f t="shared" si="65"/>
        <v/>
      </c>
      <c r="W409" s="48" t="str">
        <f t="shared" si="66"/>
        <v/>
      </c>
      <c r="X409" s="48" t="str">
        <f t="shared" si="67"/>
        <v/>
      </c>
      <c r="Y409" s="49" t="str">
        <f t="shared" si="69"/>
        <v/>
      </c>
      <c r="Z409" s="49" t="str">
        <f>IF(M409="no_cargado",VLOOKUP(B409,NAfiliado_NFarmacia!A:H,8,0),"")</f>
        <v/>
      </c>
      <c r="AA409" s="50"/>
    </row>
    <row r="410" spans="1:27" x14ac:dyDescent="0.55000000000000004">
      <c r="A410" s="34"/>
      <c r="G410" s="47" t="str">
        <f>+IF($B410="","",+IFERROR(+VLOOKUP(B410,padron!$A$2:$E$2,2,0),+IFERROR(VLOOKUP(B410,NAfiliado_NFarmacia!$A:$J,10,0),"Ingresar Nuevo Afiliado")))</f>
        <v/>
      </c>
      <c r="H410" s="48" t="str">
        <f>+IF(B410="","",+IFERROR(+VLOOKUP($C410,materiales!$B$2:$D$101,2,0),"9999"))</f>
        <v/>
      </c>
      <c r="I410" s="49" t="str">
        <f>+IF($B410="","",+IF(OR($F410="Si",$F410=""),IF(ISERROR(VLOOKUP($B410,padron!#REF!,9,0)),+IF(ISERROR(VLOOKUP($B410,NAfiliado_NFarmacia!$A$2:$J$497,5,0)),"Ingresa Farmacia",VLOOKUP($B410,NAfiliado_NFarmacia!$A$2:$J$497,5,0)),VLOOKUP($B410,padron!#REF!,9,0)),+IF(ISERROR(VLOOKUP($B410,NAfiliado_NFarmacia!$A$2:$J$497,5,0)),"Ingresa Farmacia",VLOOKUP($B410,NAfiliado_NFarmacia!$A$2:$J$497,5,0))))</f>
        <v/>
      </c>
      <c r="J410" s="49" t="str">
        <f>+IF($B410="","",+IF(OR($F410="Si",$F410=""),IF(ISERROR(VLOOKUP($B410,padron!#REF!,10,0)),+IF(ISERROR(VLOOKUP($B410,NAfiliado_NFarmacia!$A$2:$J$497,5,0)),"Ingresa Direccion de Farmacia",VLOOKUP($B410,NAfiliado_NFarmacia!$A$2:$J$497,6,0)),VLOOKUP($B410,padron!#REF!,10,0)),+IF(ISERROR(VLOOKUP($B410,NAfiliado_NFarmacia!$A$2:$J$497,6,0)),"Ingresa Direccion de Farmacia",VLOOKUP($B410,NAfiliado_NFarmacia!$A$2:$J$497,6,0))))</f>
        <v/>
      </c>
      <c r="K410" s="49" t="str">
        <f>+IF($B410="","",+IF(OR($F410="Si",$F410=""),IF(ISERROR(VLOOKUP($B410,padron!#REF!,10,0)),+IF(ISERROR(VLOOKUP($B410,NAfiliado_NFarmacia!$A$2:$J$497,5,0)),"Ingresa Localidad de Farmacia",VLOOKUP($B410,NAfiliado_NFarmacia!$A$2:$J$497,7,0)),VLOOKUP($B410,padron!#REF!,11,0)),+IF(ISERROR(VLOOKUP($B410,NAfiliado_NFarmacia!$A$2:$J$497,7,0)),"Ingresa Localidad de Farmacia",VLOOKUP($B410,NAfiliado_NFarmacia!$A$2:$J$497,7,0))))</f>
        <v/>
      </c>
      <c r="L410" s="48" t="str">
        <f>+IF(B410="","",IF(F410="No","84005541",+IFERROR(+VLOOKUP(inicio!B410,padron!$A$2:$H$2,8,0),"84005541")))</f>
        <v/>
      </c>
      <c r="M410" s="48" t="str">
        <f>+IF(B410="","",+IFERROR(+VLOOKUP(B410,padron!A:C,3,0),"no_cargado"))</f>
        <v/>
      </c>
      <c r="N410" s="48" t="str">
        <f>+IF(C410="","",+IFERROR(+VLOOKUP($C410,materiales!$A$2:$D$5000,4,0),"9999"))</f>
        <v/>
      </c>
      <c r="O410" s="48" t="str">
        <f t="shared" si="60"/>
        <v/>
      </c>
      <c r="P410" s="48" t="str">
        <f t="shared" si="61"/>
        <v/>
      </c>
      <c r="Q410" s="48" t="str">
        <f t="shared" si="62"/>
        <v/>
      </c>
      <c r="R410" s="48" t="str">
        <f t="shared" si="63"/>
        <v/>
      </c>
      <c r="S410" s="48" t="str">
        <f t="shared" si="68"/>
        <v/>
      </c>
      <c r="T410" s="48" t="str">
        <f t="shared" ca="1" si="64"/>
        <v/>
      </c>
      <c r="U410" s="48" t="str">
        <f>+IF(M410="","",IFERROR(+VLOOKUP(C410,materiales!$B$2:$E$1000,4,0),"DSZA"))</f>
        <v/>
      </c>
      <c r="V410" s="48" t="str">
        <f t="shared" si="65"/>
        <v/>
      </c>
      <c r="W410" s="48" t="str">
        <f t="shared" si="66"/>
        <v/>
      </c>
      <c r="X410" s="48" t="str">
        <f t="shared" si="67"/>
        <v/>
      </c>
      <c r="Y410" s="49" t="str">
        <f t="shared" si="69"/>
        <v/>
      </c>
      <c r="Z410" s="49" t="str">
        <f>IF(M410="no_cargado",VLOOKUP(B410,NAfiliado_NFarmacia!A:H,8,0),"")</f>
        <v/>
      </c>
      <c r="AA410" s="50"/>
    </row>
    <row r="411" spans="1:27" x14ac:dyDescent="0.55000000000000004">
      <c r="A411" s="34"/>
      <c r="G411" s="47" t="str">
        <f>+IF($B411="","",+IFERROR(+VLOOKUP(B411,padron!$A$2:$E$2,2,0),+IFERROR(VLOOKUP(B411,NAfiliado_NFarmacia!$A:$J,10,0),"Ingresar Nuevo Afiliado")))</f>
        <v/>
      </c>
      <c r="H411" s="48" t="str">
        <f>+IF(B411="","",+IFERROR(+VLOOKUP($C411,materiales!$B$2:$D$101,2,0),"9999"))</f>
        <v/>
      </c>
      <c r="I411" s="49" t="str">
        <f>+IF($B411="","",+IF(OR($F411="Si",$F411=""),IF(ISERROR(VLOOKUP($B411,padron!#REF!,9,0)),+IF(ISERROR(VLOOKUP($B411,NAfiliado_NFarmacia!$A$2:$J$497,5,0)),"Ingresa Farmacia",VLOOKUP($B411,NAfiliado_NFarmacia!$A$2:$J$497,5,0)),VLOOKUP($B411,padron!#REF!,9,0)),+IF(ISERROR(VLOOKUP($B411,NAfiliado_NFarmacia!$A$2:$J$497,5,0)),"Ingresa Farmacia",VLOOKUP($B411,NAfiliado_NFarmacia!$A$2:$J$497,5,0))))</f>
        <v/>
      </c>
      <c r="J411" s="49" t="str">
        <f>+IF($B411="","",+IF(OR($F411="Si",$F411=""),IF(ISERROR(VLOOKUP($B411,padron!#REF!,10,0)),+IF(ISERROR(VLOOKUP($B411,NAfiliado_NFarmacia!$A$2:$J$497,5,0)),"Ingresa Direccion de Farmacia",VLOOKUP($B411,NAfiliado_NFarmacia!$A$2:$J$497,6,0)),VLOOKUP($B411,padron!#REF!,10,0)),+IF(ISERROR(VLOOKUP($B411,NAfiliado_NFarmacia!$A$2:$J$497,6,0)),"Ingresa Direccion de Farmacia",VLOOKUP($B411,NAfiliado_NFarmacia!$A$2:$J$497,6,0))))</f>
        <v/>
      </c>
      <c r="K411" s="49" t="str">
        <f>+IF($B411="","",+IF(OR($F411="Si",$F411=""),IF(ISERROR(VLOOKUP($B411,padron!#REF!,10,0)),+IF(ISERROR(VLOOKUP($B411,NAfiliado_NFarmacia!$A$2:$J$497,5,0)),"Ingresa Localidad de Farmacia",VLOOKUP($B411,NAfiliado_NFarmacia!$A$2:$J$497,7,0)),VLOOKUP($B411,padron!#REF!,11,0)),+IF(ISERROR(VLOOKUP($B411,NAfiliado_NFarmacia!$A$2:$J$497,7,0)),"Ingresa Localidad de Farmacia",VLOOKUP($B411,NAfiliado_NFarmacia!$A$2:$J$497,7,0))))</f>
        <v/>
      </c>
      <c r="L411" s="48" t="str">
        <f>+IF(B411="","",IF(F411="No","84005541",+IFERROR(+VLOOKUP(inicio!B411,padron!$A$2:$H$2,8,0),"84005541")))</f>
        <v/>
      </c>
      <c r="M411" s="48" t="str">
        <f>+IF(B411="","",+IFERROR(+VLOOKUP(B411,padron!A:C,3,0),"no_cargado"))</f>
        <v/>
      </c>
      <c r="N411" s="48" t="str">
        <f>+IF(C411="","",+IFERROR(+VLOOKUP($C411,materiales!$A$2:$D$5000,4,0),"9999"))</f>
        <v/>
      </c>
      <c r="O411" s="48" t="str">
        <f t="shared" si="60"/>
        <v/>
      </c>
      <c r="P411" s="48" t="str">
        <f t="shared" si="61"/>
        <v/>
      </c>
      <c r="Q411" s="48" t="str">
        <f t="shared" si="62"/>
        <v/>
      </c>
      <c r="R411" s="48" t="str">
        <f t="shared" si="63"/>
        <v/>
      </c>
      <c r="S411" s="48" t="str">
        <f t="shared" si="68"/>
        <v/>
      </c>
      <c r="T411" s="48" t="str">
        <f t="shared" ca="1" si="64"/>
        <v/>
      </c>
      <c r="U411" s="48" t="str">
        <f>+IF(M411="","",IFERROR(+VLOOKUP(C411,materiales!$B$2:$E$1000,4,0),"DSZA"))</f>
        <v/>
      </c>
      <c r="V411" s="48" t="str">
        <f t="shared" si="65"/>
        <v/>
      </c>
      <c r="W411" s="48" t="str">
        <f t="shared" si="66"/>
        <v/>
      </c>
      <c r="X411" s="48" t="str">
        <f t="shared" si="67"/>
        <v/>
      </c>
      <c r="Y411" s="49" t="str">
        <f t="shared" si="69"/>
        <v/>
      </c>
      <c r="Z411" s="49" t="str">
        <f>IF(M411="no_cargado",VLOOKUP(B411,NAfiliado_NFarmacia!A:H,8,0),"")</f>
        <v/>
      </c>
      <c r="AA411" s="50"/>
    </row>
    <row r="412" spans="1:27" x14ac:dyDescent="0.55000000000000004">
      <c r="A412" s="34"/>
      <c r="G412" s="47" t="str">
        <f>+IF($B412="","",+IFERROR(+VLOOKUP(B412,padron!$A$2:$E$2,2,0),+IFERROR(VLOOKUP(B412,NAfiliado_NFarmacia!$A:$J,10,0),"Ingresar Nuevo Afiliado")))</f>
        <v/>
      </c>
      <c r="H412" s="48" t="str">
        <f>+IF(B412="","",+IFERROR(+VLOOKUP($C412,materiales!$B$2:$D$101,2,0),"9999"))</f>
        <v/>
      </c>
      <c r="I412" s="49" t="str">
        <f>+IF($B412="","",+IF(OR($F412="Si",$F412=""),IF(ISERROR(VLOOKUP($B412,padron!#REF!,9,0)),+IF(ISERROR(VLOOKUP($B412,NAfiliado_NFarmacia!$A$2:$J$497,5,0)),"Ingresa Farmacia",VLOOKUP($B412,NAfiliado_NFarmacia!$A$2:$J$497,5,0)),VLOOKUP($B412,padron!#REF!,9,0)),+IF(ISERROR(VLOOKUP($B412,NAfiliado_NFarmacia!$A$2:$J$497,5,0)),"Ingresa Farmacia",VLOOKUP($B412,NAfiliado_NFarmacia!$A$2:$J$497,5,0))))</f>
        <v/>
      </c>
      <c r="J412" s="49" t="str">
        <f>+IF($B412="","",+IF(OR($F412="Si",$F412=""),IF(ISERROR(VLOOKUP($B412,padron!#REF!,10,0)),+IF(ISERROR(VLOOKUP($B412,NAfiliado_NFarmacia!$A$2:$J$497,5,0)),"Ingresa Direccion de Farmacia",VLOOKUP($B412,NAfiliado_NFarmacia!$A$2:$J$497,6,0)),VLOOKUP($B412,padron!#REF!,10,0)),+IF(ISERROR(VLOOKUP($B412,NAfiliado_NFarmacia!$A$2:$J$497,6,0)),"Ingresa Direccion de Farmacia",VLOOKUP($B412,NAfiliado_NFarmacia!$A$2:$J$497,6,0))))</f>
        <v/>
      </c>
      <c r="K412" s="49" t="str">
        <f>+IF($B412="","",+IF(OR($F412="Si",$F412=""),IF(ISERROR(VLOOKUP($B412,padron!#REF!,10,0)),+IF(ISERROR(VLOOKUP($B412,NAfiliado_NFarmacia!$A$2:$J$497,5,0)),"Ingresa Localidad de Farmacia",VLOOKUP($B412,NAfiliado_NFarmacia!$A$2:$J$497,7,0)),VLOOKUP($B412,padron!#REF!,11,0)),+IF(ISERROR(VLOOKUP($B412,NAfiliado_NFarmacia!$A$2:$J$497,7,0)),"Ingresa Localidad de Farmacia",VLOOKUP($B412,NAfiliado_NFarmacia!$A$2:$J$497,7,0))))</f>
        <v/>
      </c>
      <c r="L412" s="48" t="str">
        <f>+IF(B412="","",IF(F412="No","84005541",+IFERROR(+VLOOKUP(inicio!B412,padron!$A$2:$H$2,8,0),"84005541")))</f>
        <v/>
      </c>
      <c r="M412" s="48" t="str">
        <f>+IF(B412="","",+IFERROR(+VLOOKUP(B412,padron!A:C,3,0),"no_cargado"))</f>
        <v/>
      </c>
      <c r="N412" s="48" t="str">
        <f>+IF(C412="","",+IFERROR(+VLOOKUP($C412,materiales!$A$2:$D$5000,4,0),"9999"))</f>
        <v/>
      </c>
      <c r="O412" s="48" t="str">
        <f t="shared" si="60"/>
        <v/>
      </c>
      <c r="P412" s="48" t="str">
        <f t="shared" si="61"/>
        <v/>
      </c>
      <c r="Q412" s="48" t="str">
        <f t="shared" si="62"/>
        <v/>
      </c>
      <c r="R412" s="48" t="str">
        <f t="shared" si="63"/>
        <v/>
      </c>
      <c r="S412" s="48" t="str">
        <f t="shared" si="68"/>
        <v/>
      </c>
      <c r="T412" s="48" t="str">
        <f t="shared" ca="1" si="64"/>
        <v/>
      </c>
      <c r="U412" s="48" t="str">
        <f>+IF(M412="","",IFERROR(+VLOOKUP(C412,materiales!$B$2:$E$1000,4,0),"DSZA"))</f>
        <v/>
      </c>
      <c r="V412" s="48" t="str">
        <f t="shared" si="65"/>
        <v/>
      </c>
      <c r="W412" s="48" t="str">
        <f t="shared" si="66"/>
        <v/>
      </c>
      <c r="X412" s="48" t="str">
        <f t="shared" si="67"/>
        <v/>
      </c>
      <c r="Y412" s="49" t="str">
        <f t="shared" si="69"/>
        <v/>
      </c>
      <c r="Z412" s="49" t="str">
        <f>IF(M412="no_cargado",VLOOKUP(B412,NAfiliado_NFarmacia!A:H,8,0),"")</f>
        <v/>
      </c>
      <c r="AA412" s="50"/>
    </row>
    <row r="413" spans="1:27" x14ac:dyDescent="0.55000000000000004">
      <c r="A413" s="34"/>
      <c r="G413" s="47" t="str">
        <f>+IF($B413="","",+IFERROR(+VLOOKUP(B413,padron!$A$2:$E$2,2,0),+IFERROR(VLOOKUP(B413,NAfiliado_NFarmacia!$A:$J,10,0),"Ingresar Nuevo Afiliado")))</f>
        <v/>
      </c>
      <c r="H413" s="48" t="str">
        <f>+IF(B413="","",+IFERROR(+VLOOKUP($C413,materiales!$B$2:$D$101,2,0),"9999"))</f>
        <v/>
      </c>
      <c r="I413" s="49" t="str">
        <f>+IF($B413="","",+IF(OR($F413="Si",$F413=""),IF(ISERROR(VLOOKUP($B413,padron!#REF!,9,0)),+IF(ISERROR(VLOOKUP($B413,NAfiliado_NFarmacia!$A$2:$J$497,5,0)),"Ingresa Farmacia",VLOOKUP($B413,NAfiliado_NFarmacia!$A$2:$J$497,5,0)),VLOOKUP($B413,padron!#REF!,9,0)),+IF(ISERROR(VLOOKUP($B413,NAfiliado_NFarmacia!$A$2:$J$497,5,0)),"Ingresa Farmacia",VLOOKUP($B413,NAfiliado_NFarmacia!$A$2:$J$497,5,0))))</f>
        <v/>
      </c>
      <c r="J413" s="49" t="str">
        <f>+IF($B413="","",+IF(OR($F413="Si",$F413=""),IF(ISERROR(VLOOKUP($B413,padron!#REF!,10,0)),+IF(ISERROR(VLOOKUP($B413,NAfiliado_NFarmacia!$A$2:$J$497,5,0)),"Ingresa Direccion de Farmacia",VLOOKUP($B413,NAfiliado_NFarmacia!$A$2:$J$497,6,0)),VLOOKUP($B413,padron!#REF!,10,0)),+IF(ISERROR(VLOOKUP($B413,NAfiliado_NFarmacia!$A$2:$J$497,6,0)),"Ingresa Direccion de Farmacia",VLOOKUP($B413,NAfiliado_NFarmacia!$A$2:$J$497,6,0))))</f>
        <v/>
      </c>
      <c r="K413" s="49" t="str">
        <f>+IF($B413="","",+IF(OR($F413="Si",$F413=""),IF(ISERROR(VLOOKUP($B413,padron!#REF!,10,0)),+IF(ISERROR(VLOOKUP($B413,NAfiliado_NFarmacia!$A$2:$J$497,5,0)),"Ingresa Localidad de Farmacia",VLOOKUP($B413,NAfiliado_NFarmacia!$A$2:$J$497,7,0)),VLOOKUP($B413,padron!#REF!,11,0)),+IF(ISERROR(VLOOKUP($B413,NAfiliado_NFarmacia!$A$2:$J$497,7,0)),"Ingresa Localidad de Farmacia",VLOOKUP($B413,NAfiliado_NFarmacia!$A$2:$J$497,7,0))))</f>
        <v/>
      </c>
      <c r="L413" s="48" t="str">
        <f>+IF(B413="","",IF(F413="No","84005541",+IFERROR(+VLOOKUP(inicio!B413,padron!$A$2:$H$2,8,0),"84005541")))</f>
        <v/>
      </c>
      <c r="M413" s="48" t="str">
        <f>+IF(B413="","",+IFERROR(+VLOOKUP(B413,padron!A:C,3,0),"no_cargado"))</f>
        <v/>
      </c>
      <c r="N413" s="48" t="str">
        <f>+IF(C413="","",+IFERROR(+VLOOKUP($C413,materiales!$A$2:$D$5000,4,0),"9999"))</f>
        <v/>
      </c>
      <c r="O413" s="48" t="str">
        <f t="shared" si="60"/>
        <v/>
      </c>
      <c r="P413" s="48" t="str">
        <f t="shared" si="61"/>
        <v/>
      </c>
      <c r="Q413" s="48" t="str">
        <f t="shared" si="62"/>
        <v/>
      </c>
      <c r="R413" s="48" t="str">
        <f t="shared" si="63"/>
        <v/>
      </c>
      <c r="S413" s="48" t="str">
        <f t="shared" si="68"/>
        <v/>
      </c>
      <c r="T413" s="48" t="str">
        <f t="shared" ca="1" si="64"/>
        <v/>
      </c>
      <c r="U413" s="48" t="str">
        <f>+IF(M413="","",IFERROR(+VLOOKUP(C413,materiales!$B$2:$E$1000,4,0),"DSZA"))</f>
        <v/>
      </c>
      <c r="V413" s="48" t="str">
        <f t="shared" si="65"/>
        <v/>
      </c>
      <c r="W413" s="48" t="str">
        <f t="shared" si="66"/>
        <v/>
      </c>
      <c r="X413" s="48" t="str">
        <f t="shared" si="67"/>
        <v/>
      </c>
      <c r="Y413" s="49" t="str">
        <f t="shared" si="69"/>
        <v/>
      </c>
      <c r="Z413" s="49" t="str">
        <f>IF(M413="no_cargado",VLOOKUP(B413,NAfiliado_NFarmacia!A:H,8,0),"")</f>
        <v/>
      </c>
      <c r="AA413" s="50"/>
    </row>
    <row r="414" spans="1:27" x14ac:dyDescent="0.55000000000000004">
      <c r="A414" s="34"/>
      <c r="G414" s="47" t="str">
        <f>+IF($B414="","",+IFERROR(+VLOOKUP(B414,padron!$A$2:$E$2,2,0),+IFERROR(VLOOKUP(B414,NAfiliado_NFarmacia!$A:$J,10,0),"Ingresar Nuevo Afiliado")))</f>
        <v/>
      </c>
      <c r="H414" s="48" t="str">
        <f>+IF(B414="","",+IFERROR(+VLOOKUP($C414,materiales!$B$2:$D$101,2,0),"9999"))</f>
        <v/>
      </c>
      <c r="I414" s="49" t="str">
        <f>+IF($B414="","",+IF(OR($F414="Si",$F414=""),IF(ISERROR(VLOOKUP($B414,padron!#REF!,9,0)),+IF(ISERROR(VLOOKUP($B414,NAfiliado_NFarmacia!$A$2:$J$497,5,0)),"Ingresa Farmacia",VLOOKUP($B414,NAfiliado_NFarmacia!$A$2:$J$497,5,0)),VLOOKUP($B414,padron!#REF!,9,0)),+IF(ISERROR(VLOOKUP($B414,NAfiliado_NFarmacia!$A$2:$J$497,5,0)),"Ingresa Farmacia",VLOOKUP($B414,NAfiliado_NFarmacia!$A$2:$J$497,5,0))))</f>
        <v/>
      </c>
      <c r="J414" s="49" t="str">
        <f>+IF($B414="","",+IF(OR($F414="Si",$F414=""),IF(ISERROR(VLOOKUP($B414,padron!#REF!,10,0)),+IF(ISERROR(VLOOKUP($B414,NAfiliado_NFarmacia!$A$2:$J$497,5,0)),"Ingresa Direccion de Farmacia",VLOOKUP($B414,NAfiliado_NFarmacia!$A$2:$J$497,6,0)),VLOOKUP($B414,padron!#REF!,10,0)),+IF(ISERROR(VLOOKUP($B414,NAfiliado_NFarmacia!$A$2:$J$497,6,0)),"Ingresa Direccion de Farmacia",VLOOKUP($B414,NAfiliado_NFarmacia!$A$2:$J$497,6,0))))</f>
        <v/>
      </c>
      <c r="K414" s="49" t="str">
        <f>+IF($B414="","",+IF(OR($F414="Si",$F414=""),IF(ISERROR(VLOOKUP($B414,padron!#REF!,10,0)),+IF(ISERROR(VLOOKUP($B414,NAfiliado_NFarmacia!$A$2:$J$497,5,0)),"Ingresa Localidad de Farmacia",VLOOKUP($B414,NAfiliado_NFarmacia!$A$2:$J$497,7,0)),VLOOKUP($B414,padron!#REF!,11,0)),+IF(ISERROR(VLOOKUP($B414,NAfiliado_NFarmacia!$A$2:$J$497,7,0)),"Ingresa Localidad de Farmacia",VLOOKUP($B414,NAfiliado_NFarmacia!$A$2:$J$497,7,0))))</f>
        <v/>
      </c>
      <c r="L414" s="48" t="str">
        <f>+IF(B414="","",IF(F414="No","84005541",+IFERROR(+VLOOKUP(inicio!B414,padron!$A$2:$H$2,8,0),"84005541")))</f>
        <v/>
      </c>
      <c r="M414" s="48" t="str">
        <f>+IF(B414="","",+IFERROR(+VLOOKUP(B414,padron!A:C,3,0),"no_cargado"))</f>
        <v/>
      </c>
      <c r="N414" s="48" t="str">
        <f>+IF(C414="","",+IFERROR(+VLOOKUP($C414,materiales!$A$2:$D$5000,4,0),"9999"))</f>
        <v/>
      </c>
      <c r="O414" s="48" t="str">
        <f t="shared" si="60"/>
        <v/>
      </c>
      <c r="P414" s="48" t="str">
        <f t="shared" si="61"/>
        <v/>
      </c>
      <c r="Q414" s="48" t="str">
        <f t="shared" si="62"/>
        <v/>
      </c>
      <c r="R414" s="48" t="str">
        <f t="shared" si="63"/>
        <v/>
      </c>
      <c r="S414" s="48" t="str">
        <f t="shared" si="68"/>
        <v/>
      </c>
      <c r="T414" s="48" t="str">
        <f t="shared" ca="1" si="64"/>
        <v/>
      </c>
      <c r="U414" s="48" t="str">
        <f>+IF(M414="","",IFERROR(+VLOOKUP(C414,materiales!$B$2:$E$1000,4,0),"DSZA"))</f>
        <v/>
      </c>
      <c r="V414" s="48" t="str">
        <f t="shared" si="65"/>
        <v/>
      </c>
      <c r="W414" s="48" t="str">
        <f t="shared" si="66"/>
        <v/>
      </c>
      <c r="X414" s="48" t="str">
        <f t="shared" si="67"/>
        <v/>
      </c>
      <c r="Y414" s="49" t="str">
        <f t="shared" si="69"/>
        <v/>
      </c>
      <c r="Z414" s="49" t="str">
        <f>IF(M414="no_cargado",VLOOKUP(B414,NAfiliado_NFarmacia!A:H,8,0),"")</f>
        <v/>
      </c>
      <c r="AA414" s="50"/>
    </row>
    <row r="415" spans="1:27" x14ac:dyDescent="0.55000000000000004">
      <c r="A415" s="34"/>
      <c r="G415" s="47" t="str">
        <f>+IF($B415="","",+IFERROR(+VLOOKUP(B415,padron!$A$2:$E$2,2,0),+IFERROR(VLOOKUP(B415,NAfiliado_NFarmacia!$A:$J,10,0),"Ingresar Nuevo Afiliado")))</f>
        <v/>
      </c>
      <c r="H415" s="48" t="str">
        <f>+IF(B415="","",+IFERROR(+VLOOKUP($C415,materiales!$B$2:$D$101,2,0),"9999"))</f>
        <v/>
      </c>
      <c r="I415" s="49" t="str">
        <f>+IF($B415="","",+IF(OR($F415="Si",$F415=""),IF(ISERROR(VLOOKUP($B415,padron!#REF!,9,0)),+IF(ISERROR(VLOOKUP($B415,NAfiliado_NFarmacia!$A$2:$J$497,5,0)),"Ingresa Farmacia",VLOOKUP($B415,NAfiliado_NFarmacia!$A$2:$J$497,5,0)),VLOOKUP($B415,padron!#REF!,9,0)),+IF(ISERROR(VLOOKUP($B415,NAfiliado_NFarmacia!$A$2:$J$497,5,0)),"Ingresa Farmacia",VLOOKUP($B415,NAfiliado_NFarmacia!$A$2:$J$497,5,0))))</f>
        <v/>
      </c>
      <c r="J415" s="49" t="str">
        <f>+IF($B415="","",+IF(OR($F415="Si",$F415=""),IF(ISERROR(VLOOKUP($B415,padron!#REF!,10,0)),+IF(ISERROR(VLOOKUP($B415,NAfiliado_NFarmacia!$A$2:$J$497,5,0)),"Ingresa Direccion de Farmacia",VLOOKUP($B415,NAfiliado_NFarmacia!$A$2:$J$497,6,0)),VLOOKUP($B415,padron!#REF!,10,0)),+IF(ISERROR(VLOOKUP($B415,NAfiliado_NFarmacia!$A$2:$J$497,6,0)),"Ingresa Direccion de Farmacia",VLOOKUP($B415,NAfiliado_NFarmacia!$A$2:$J$497,6,0))))</f>
        <v/>
      </c>
      <c r="K415" s="49" t="str">
        <f>+IF($B415="","",+IF(OR($F415="Si",$F415=""),IF(ISERROR(VLOOKUP($B415,padron!#REF!,10,0)),+IF(ISERROR(VLOOKUP($B415,NAfiliado_NFarmacia!$A$2:$J$497,5,0)),"Ingresa Localidad de Farmacia",VLOOKUP($B415,NAfiliado_NFarmacia!$A$2:$J$497,7,0)),VLOOKUP($B415,padron!#REF!,11,0)),+IF(ISERROR(VLOOKUP($B415,NAfiliado_NFarmacia!$A$2:$J$497,7,0)),"Ingresa Localidad de Farmacia",VLOOKUP($B415,NAfiliado_NFarmacia!$A$2:$J$497,7,0))))</f>
        <v/>
      </c>
      <c r="L415" s="48" t="str">
        <f>+IF(B415="","",IF(F415="No","84005541",+IFERROR(+VLOOKUP(inicio!B415,padron!$A$2:$H$2,8,0),"84005541")))</f>
        <v/>
      </c>
      <c r="M415" s="48" t="str">
        <f>+IF(B415="","",+IFERROR(+VLOOKUP(B415,padron!A:C,3,0),"no_cargado"))</f>
        <v/>
      </c>
      <c r="N415" s="48" t="str">
        <f>+IF(C415="","",+IFERROR(+VLOOKUP($C415,materiales!$A$2:$D$5000,4,0),"9999"))</f>
        <v/>
      </c>
      <c r="O415" s="48" t="str">
        <f t="shared" si="60"/>
        <v/>
      </c>
      <c r="P415" s="48" t="str">
        <f t="shared" si="61"/>
        <v/>
      </c>
      <c r="Q415" s="48" t="str">
        <f t="shared" si="62"/>
        <v/>
      </c>
      <c r="R415" s="48" t="str">
        <f t="shared" si="63"/>
        <v/>
      </c>
      <c r="S415" s="48" t="str">
        <f t="shared" si="68"/>
        <v/>
      </c>
      <c r="T415" s="48" t="str">
        <f t="shared" ca="1" si="64"/>
        <v/>
      </c>
      <c r="U415" s="48" t="str">
        <f>+IF(M415="","",IFERROR(+VLOOKUP(C415,materiales!$B$2:$E$1000,4,0),"DSZA"))</f>
        <v/>
      </c>
      <c r="V415" s="48" t="str">
        <f t="shared" si="65"/>
        <v/>
      </c>
      <c r="W415" s="48" t="str">
        <f t="shared" si="66"/>
        <v/>
      </c>
      <c r="X415" s="48" t="str">
        <f t="shared" si="67"/>
        <v/>
      </c>
      <c r="Y415" s="49" t="str">
        <f t="shared" si="69"/>
        <v/>
      </c>
      <c r="Z415" s="49" t="str">
        <f>IF(M415="no_cargado",VLOOKUP(B415,NAfiliado_NFarmacia!A:H,8,0),"")</f>
        <v/>
      </c>
      <c r="AA415" s="50"/>
    </row>
    <row r="416" spans="1:27" x14ac:dyDescent="0.55000000000000004">
      <c r="A416" s="34"/>
      <c r="G416" s="47" t="str">
        <f>+IF($B416="","",+IFERROR(+VLOOKUP(B416,padron!$A$2:$E$2,2,0),+IFERROR(VLOOKUP(B416,NAfiliado_NFarmacia!$A:$J,10,0),"Ingresar Nuevo Afiliado")))</f>
        <v/>
      </c>
      <c r="H416" s="48" t="str">
        <f>+IF(B416="","",+IFERROR(+VLOOKUP($C416,materiales!$B$2:$D$101,2,0),"9999"))</f>
        <v/>
      </c>
      <c r="I416" s="49" t="str">
        <f>+IF($B416="","",+IF(OR($F416="Si",$F416=""),IF(ISERROR(VLOOKUP($B416,padron!#REF!,9,0)),+IF(ISERROR(VLOOKUP($B416,NAfiliado_NFarmacia!$A$2:$J$497,5,0)),"Ingresa Farmacia",VLOOKUP($B416,NAfiliado_NFarmacia!$A$2:$J$497,5,0)),VLOOKUP($B416,padron!#REF!,9,0)),+IF(ISERROR(VLOOKUP($B416,NAfiliado_NFarmacia!$A$2:$J$497,5,0)),"Ingresa Farmacia",VLOOKUP($B416,NAfiliado_NFarmacia!$A$2:$J$497,5,0))))</f>
        <v/>
      </c>
      <c r="J416" s="49" t="str">
        <f>+IF($B416="","",+IF(OR($F416="Si",$F416=""),IF(ISERROR(VLOOKUP($B416,padron!#REF!,10,0)),+IF(ISERROR(VLOOKUP($B416,NAfiliado_NFarmacia!$A$2:$J$497,5,0)),"Ingresa Direccion de Farmacia",VLOOKUP($B416,NAfiliado_NFarmacia!$A$2:$J$497,6,0)),VLOOKUP($B416,padron!#REF!,10,0)),+IF(ISERROR(VLOOKUP($B416,NAfiliado_NFarmacia!$A$2:$J$497,6,0)),"Ingresa Direccion de Farmacia",VLOOKUP($B416,NAfiliado_NFarmacia!$A$2:$J$497,6,0))))</f>
        <v/>
      </c>
      <c r="K416" s="49" t="str">
        <f>+IF($B416="","",+IF(OR($F416="Si",$F416=""),IF(ISERROR(VLOOKUP($B416,padron!#REF!,10,0)),+IF(ISERROR(VLOOKUP($B416,NAfiliado_NFarmacia!$A$2:$J$497,5,0)),"Ingresa Localidad de Farmacia",VLOOKUP($B416,NAfiliado_NFarmacia!$A$2:$J$497,7,0)),VLOOKUP($B416,padron!#REF!,11,0)),+IF(ISERROR(VLOOKUP($B416,NAfiliado_NFarmacia!$A$2:$J$497,7,0)),"Ingresa Localidad de Farmacia",VLOOKUP($B416,NAfiliado_NFarmacia!$A$2:$J$497,7,0))))</f>
        <v/>
      </c>
      <c r="L416" s="48" t="str">
        <f>+IF(B416="","",IF(F416="No","84005541",+IFERROR(+VLOOKUP(inicio!B416,padron!$A$2:$H$2,8,0),"84005541")))</f>
        <v/>
      </c>
      <c r="M416" s="48" t="str">
        <f>+IF(B416="","",+IFERROR(+VLOOKUP(B416,padron!A:C,3,0),"no_cargado"))</f>
        <v/>
      </c>
      <c r="N416" s="48" t="str">
        <f>+IF(C416="","",+IFERROR(+VLOOKUP($C416,materiales!$A$2:$D$5000,4,0),"9999"))</f>
        <v/>
      </c>
      <c r="O416" s="48" t="str">
        <f t="shared" si="60"/>
        <v/>
      </c>
      <c r="P416" s="48" t="str">
        <f t="shared" si="61"/>
        <v/>
      </c>
      <c r="Q416" s="48" t="str">
        <f t="shared" si="62"/>
        <v/>
      </c>
      <c r="R416" s="48" t="str">
        <f t="shared" si="63"/>
        <v/>
      </c>
      <c r="S416" s="48" t="str">
        <f t="shared" si="68"/>
        <v/>
      </c>
      <c r="T416" s="48" t="str">
        <f t="shared" ca="1" si="64"/>
        <v/>
      </c>
      <c r="U416" s="48" t="str">
        <f>+IF(M416="","",IFERROR(+VLOOKUP(C416,materiales!$B$2:$E$1000,4,0),"DSZA"))</f>
        <v/>
      </c>
      <c r="V416" s="48" t="str">
        <f t="shared" si="65"/>
        <v/>
      </c>
      <c r="W416" s="48" t="str">
        <f t="shared" si="66"/>
        <v/>
      </c>
      <c r="X416" s="48" t="str">
        <f t="shared" si="67"/>
        <v/>
      </c>
      <c r="Y416" s="49" t="str">
        <f t="shared" si="69"/>
        <v/>
      </c>
      <c r="Z416" s="49" t="str">
        <f>IF(M416="no_cargado",VLOOKUP(B416,NAfiliado_NFarmacia!A:H,8,0),"")</f>
        <v/>
      </c>
      <c r="AA416" s="50"/>
    </row>
    <row r="417" spans="1:27" x14ac:dyDescent="0.55000000000000004">
      <c r="A417" s="34"/>
      <c r="G417" s="47" t="str">
        <f>+IF($B417="","",+IFERROR(+VLOOKUP(B417,padron!$A$2:$E$2,2,0),+IFERROR(VLOOKUP(B417,NAfiliado_NFarmacia!$A:$J,10,0),"Ingresar Nuevo Afiliado")))</f>
        <v/>
      </c>
      <c r="H417" s="48" t="str">
        <f>+IF(B417="","",+IFERROR(+VLOOKUP($C417,materiales!$B$2:$D$101,2,0),"9999"))</f>
        <v/>
      </c>
      <c r="I417" s="49" t="str">
        <f>+IF($B417="","",+IF(OR($F417="Si",$F417=""),IF(ISERROR(VLOOKUP($B417,padron!#REF!,9,0)),+IF(ISERROR(VLOOKUP($B417,NAfiliado_NFarmacia!$A$2:$J$497,5,0)),"Ingresa Farmacia",VLOOKUP($B417,NAfiliado_NFarmacia!$A$2:$J$497,5,0)),VLOOKUP($B417,padron!#REF!,9,0)),+IF(ISERROR(VLOOKUP($B417,NAfiliado_NFarmacia!$A$2:$J$497,5,0)),"Ingresa Farmacia",VLOOKUP($B417,NAfiliado_NFarmacia!$A$2:$J$497,5,0))))</f>
        <v/>
      </c>
      <c r="J417" s="49" t="str">
        <f>+IF($B417="","",+IF(OR($F417="Si",$F417=""),IF(ISERROR(VLOOKUP($B417,padron!#REF!,10,0)),+IF(ISERROR(VLOOKUP($B417,NAfiliado_NFarmacia!$A$2:$J$497,5,0)),"Ingresa Direccion de Farmacia",VLOOKUP($B417,NAfiliado_NFarmacia!$A$2:$J$497,6,0)),VLOOKUP($B417,padron!#REF!,10,0)),+IF(ISERROR(VLOOKUP($B417,NAfiliado_NFarmacia!$A$2:$J$497,6,0)),"Ingresa Direccion de Farmacia",VLOOKUP($B417,NAfiliado_NFarmacia!$A$2:$J$497,6,0))))</f>
        <v/>
      </c>
      <c r="K417" s="49" t="str">
        <f>+IF($B417="","",+IF(OR($F417="Si",$F417=""),IF(ISERROR(VLOOKUP($B417,padron!#REF!,10,0)),+IF(ISERROR(VLOOKUP($B417,NAfiliado_NFarmacia!$A$2:$J$497,5,0)),"Ingresa Localidad de Farmacia",VLOOKUP($B417,NAfiliado_NFarmacia!$A$2:$J$497,7,0)),VLOOKUP($B417,padron!#REF!,11,0)),+IF(ISERROR(VLOOKUP($B417,NAfiliado_NFarmacia!$A$2:$J$497,7,0)),"Ingresa Localidad de Farmacia",VLOOKUP($B417,NAfiliado_NFarmacia!$A$2:$J$497,7,0))))</f>
        <v/>
      </c>
      <c r="L417" s="48" t="str">
        <f>+IF(B417="","",IF(F417="No","84005541",+IFERROR(+VLOOKUP(inicio!B417,padron!$A$2:$H$2,8,0),"84005541")))</f>
        <v/>
      </c>
      <c r="M417" s="48" t="str">
        <f>+IF(B417="","",+IFERROR(+VLOOKUP(B417,padron!A:C,3,0),"no_cargado"))</f>
        <v/>
      </c>
      <c r="N417" s="48" t="str">
        <f>+IF(C417="","",+IFERROR(+VLOOKUP($C417,materiales!$A$2:$D$5000,4,0),"9999"))</f>
        <v/>
      </c>
      <c r="O417" s="48" t="str">
        <f t="shared" si="60"/>
        <v/>
      </c>
      <c r="P417" s="48" t="str">
        <f t="shared" si="61"/>
        <v/>
      </c>
      <c r="Q417" s="48" t="str">
        <f t="shared" si="62"/>
        <v/>
      </c>
      <c r="R417" s="48" t="str">
        <f t="shared" si="63"/>
        <v/>
      </c>
      <c r="S417" s="48" t="str">
        <f t="shared" si="68"/>
        <v/>
      </c>
      <c r="T417" s="48" t="str">
        <f t="shared" ca="1" si="64"/>
        <v/>
      </c>
      <c r="U417" s="48" t="str">
        <f>+IF(M417="","",IFERROR(+VLOOKUP(C417,materiales!$B$2:$E$1000,4,0),"DSZA"))</f>
        <v/>
      </c>
      <c r="V417" s="48" t="str">
        <f t="shared" si="65"/>
        <v/>
      </c>
      <c r="W417" s="48" t="str">
        <f t="shared" si="66"/>
        <v/>
      </c>
      <c r="X417" s="48" t="str">
        <f t="shared" si="67"/>
        <v/>
      </c>
      <c r="Y417" s="49" t="str">
        <f t="shared" si="69"/>
        <v/>
      </c>
      <c r="Z417" s="49" t="str">
        <f>IF(M417="no_cargado",VLOOKUP(B417,NAfiliado_NFarmacia!A:H,8,0),"")</f>
        <v/>
      </c>
      <c r="AA417" s="50"/>
    </row>
    <row r="418" spans="1:27" x14ac:dyDescent="0.55000000000000004">
      <c r="A418" s="34"/>
      <c r="G418" s="47" t="str">
        <f>+IF($B418="","",+IFERROR(+VLOOKUP(B418,padron!$A$2:$E$2,2,0),+IFERROR(VLOOKUP(B418,NAfiliado_NFarmacia!$A:$J,10,0),"Ingresar Nuevo Afiliado")))</f>
        <v/>
      </c>
      <c r="H418" s="48" t="str">
        <f>+IF(B418="","",+IFERROR(+VLOOKUP($C418,materiales!$B$2:$D$101,2,0),"9999"))</f>
        <v/>
      </c>
      <c r="I418" s="49" t="str">
        <f>+IF($B418="","",+IF(OR($F418="Si",$F418=""),IF(ISERROR(VLOOKUP($B418,padron!#REF!,9,0)),+IF(ISERROR(VLOOKUP($B418,NAfiliado_NFarmacia!$A$2:$J$497,5,0)),"Ingresa Farmacia",VLOOKUP($B418,NAfiliado_NFarmacia!$A$2:$J$497,5,0)),VLOOKUP($B418,padron!#REF!,9,0)),+IF(ISERROR(VLOOKUP($B418,NAfiliado_NFarmacia!$A$2:$J$497,5,0)),"Ingresa Farmacia",VLOOKUP($B418,NAfiliado_NFarmacia!$A$2:$J$497,5,0))))</f>
        <v/>
      </c>
      <c r="J418" s="49" t="str">
        <f>+IF($B418="","",+IF(OR($F418="Si",$F418=""),IF(ISERROR(VLOOKUP($B418,padron!#REF!,10,0)),+IF(ISERROR(VLOOKUP($B418,NAfiliado_NFarmacia!$A$2:$J$497,5,0)),"Ingresa Direccion de Farmacia",VLOOKUP($B418,NAfiliado_NFarmacia!$A$2:$J$497,6,0)),VLOOKUP($B418,padron!#REF!,10,0)),+IF(ISERROR(VLOOKUP($B418,NAfiliado_NFarmacia!$A$2:$J$497,6,0)),"Ingresa Direccion de Farmacia",VLOOKUP($B418,NAfiliado_NFarmacia!$A$2:$J$497,6,0))))</f>
        <v/>
      </c>
      <c r="K418" s="49" t="str">
        <f>+IF($B418="","",+IF(OR($F418="Si",$F418=""),IF(ISERROR(VLOOKUP($B418,padron!#REF!,10,0)),+IF(ISERROR(VLOOKUP($B418,NAfiliado_NFarmacia!$A$2:$J$497,5,0)),"Ingresa Localidad de Farmacia",VLOOKUP($B418,NAfiliado_NFarmacia!$A$2:$J$497,7,0)),VLOOKUP($B418,padron!#REF!,11,0)),+IF(ISERROR(VLOOKUP($B418,NAfiliado_NFarmacia!$A$2:$J$497,7,0)),"Ingresa Localidad de Farmacia",VLOOKUP($B418,NAfiliado_NFarmacia!$A$2:$J$497,7,0))))</f>
        <v/>
      </c>
      <c r="L418" s="48" t="str">
        <f>+IF(B418="","",IF(F418="No","84005541",+IFERROR(+VLOOKUP(inicio!B418,padron!$A$2:$H$2,8,0),"84005541")))</f>
        <v/>
      </c>
      <c r="M418" s="48" t="str">
        <f>+IF(B418="","",+IFERROR(+VLOOKUP(B418,padron!A:C,3,0),"no_cargado"))</f>
        <v/>
      </c>
      <c r="N418" s="48" t="str">
        <f>+IF(C418="","",+IFERROR(+VLOOKUP($C418,materiales!$A$2:$D$5000,4,0),"9999"))</f>
        <v/>
      </c>
      <c r="O418" s="48" t="str">
        <f t="shared" si="60"/>
        <v/>
      </c>
      <c r="P418" s="48" t="str">
        <f t="shared" si="61"/>
        <v/>
      </c>
      <c r="Q418" s="48" t="str">
        <f t="shared" si="62"/>
        <v/>
      </c>
      <c r="R418" s="48" t="str">
        <f t="shared" si="63"/>
        <v/>
      </c>
      <c r="S418" s="48" t="str">
        <f t="shared" si="68"/>
        <v/>
      </c>
      <c r="T418" s="48" t="str">
        <f t="shared" ca="1" si="64"/>
        <v/>
      </c>
      <c r="U418" s="48" t="str">
        <f>+IF(M418="","",IFERROR(+VLOOKUP(C418,materiales!$B$2:$E$1000,4,0),"DSZA"))</f>
        <v/>
      </c>
      <c r="V418" s="48" t="str">
        <f t="shared" si="65"/>
        <v/>
      </c>
      <c r="W418" s="48" t="str">
        <f t="shared" si="66"/>
        <v/>
      </c>
      <c r="X418" s="48" t="str">
        <f t="shared" si="67"/>
        <v/>
      </c>
      <c r="Y418" s="49" t="str">
        <f t="shared" si="69"/>
        <v/>
      </c>
      <c r="Z418" s="49" t="str">
        <f>IF(M418="no_cargado",VLOOKUP(B418,NAfiliado_NFarmacia!A:H,8,0),"")</f>
        <v/>
      </c>
      <c r="AA418" s="50"/>
    </row>
    <row r="419" spans="1:27" x14ac:dyDescent="0.55000000000000004">
      <c r="A419" s="34"/>
      <c r="G419" s="47" t="str">
        <f>+IF($B419="","",+IFERROR(+VLOOKUP(B419,padron!$A$2:$E$2,2,0),+IFERROR(VLOOKUP(B419,NAfiliado_NFarmacia!$A:$J,10,0),"Ingresar Nuevo Afiliado")))</f>
        <v/>
      </c>
      <c r="H419" s="48" t="str">
        <f>+IF(B419="","",+IFERROR(+VLOOKUP($C419,materiales!$B$2:$D$101,2,0),"9999"))</f>
        <v/>
      </c>
      <c r="I419" s="49" t="str">
        <f>+IF($B419="","",+IF(OR($F419="Si",$F419=""),IF(ISERROR(VLOOKUP($B419,padron!#REF!,9,0)),+IF(ISERROR(VLOOKUP($B419,NAfiliado_NFarmacia!$A$2:$J$497,5,0)),"Ingresa Farmacia",VLOOKUP($B419,NAfiliado_NFarmacia!$A$2:$J$497,5,0)),VLOOKUP($B419,padron!#REF!,9,0)),+IF(ISERROR(VLOOKUP($B419,NAfiliado_NFarmacia!$A$2:$J$497,5,0)),"Ingresa Farmacia",VLOOKUP($B419,NAfiliado_NFarmacia!$A$2:$J$497,5,0))))</f>
        <v/>
      </c>
      <c r="J419" s="49" t="str">
        <f>+IF($B419="","",+IF(OR($F419="Si",$F419=""),IF(ISERROR(VLOOKUP($B419,padron!#REF!,10,0)),+IF(ISERROR(VLOOKUP($B419,NAfiliado_NFarmacia!$A$2:$J$497,5,0)),"Ingresa Direccion de Farmacia",VLOOKUP($B419,NAfiliado_NFarmacia!$A$2:$J$497,6,0)),VLOOKUP($B419,padron!#REF!,10,0)),+IF(ISERROR(VLOOKUP($B419,NAfiliado_NFarmacia!$A$2:$J$497,6,0)),"Ingresa Direccion de Farmacia",VLOOKUP($B419,NAfiliado_NFarmacia!$A$2:$J$497,6,0))))</f>
        <v/>
      </c>
      <c r="K419" s="49" t="str">
        <f>+IF($B419="","",+IF(OR($F419="Si",$F419=""),IF(ISERROR(VLOOKUP($B419,padron!#REF!,10,0)),+IF(ISERROR(VLOOKUP($B419,NAfiliado_NFarmacia!$A$2:$J$497,5,0)),"Ingresa Localidad de Farmacia",VLOOKUP($B419,NAfiliado_NFarmacia!$A$2:$J$497,7,0)),VLOOKUP($B419,padron!#REF!,11,0)),+IF(ISERROR(VLOOKUP($B419,NAfiliado_NFarmacia!$A$2:$J$497,7,0)),"Ingresa Localidad de Farmacia",VLOOKUP($B419,NAfiliado_NFarmacia!$A$2:$J$497,7,0))))</f>
        <v/>
      </c>
      <c r="L419" s="48" t="str">
        <f>+IF(B419="","",IF(F419="No","84005541",+IFERROR(+VLOOKUP(inicio!B419,padron!$A$2:$H$2,8,0),"84005541")))</f>
        <v/>
      </c>
      <c r="M419" s="48" t="str">
        <f>+IF(B419="","",+IFERROR(+VLOOKUP(B419,padron!A:C,3,0),"no_cargado"))</f>
        <v/>
      </c>
      <c r="N419" s="48" t="str">
        <f>+IF(C419="","",+IFERROR(+VLOOKUP($C419,materiales!$A$2:$D$5000,4,0),"9999"))</f>
        <v/>
      </c>
      <c r="O419" s="48" t="str">
        <f t="shared" si="60"/>
        <v/>
      </c>
      <c r="P419" s="48" t="str">
        <f t="shared" si="61"/>
        <v/>
      </c>
      <c r="Q419" s="48" t="str">
        <f t="shared" si="62"/>
        <v/>
      </c>
      <c r="R419" s="48" t="str">
        <f t="shared" si="63"/>
        <v/>
      </c>
      <c r="S419" s="48" t="str">
        <f t="shared" si="68"/>
        <v/>
      </c>
      <c r="T419" s="48" t="str">
        <f t="shared" ca="1" si="64"/>
        <v/>
      </c>
      <c r="U419" s="48" t="str">
        <f>+IF(M419="","",IFERROR(+VLOOKUP(C419,materiales!$B$2:$E$1000,4,0),"DSZA"))</f>
        <v/>
      </c>
      <c r="V419" s="48" t="str">
        <f t="shared" si="65"/>
        <v/>
      </c>
      <c r="W419" s="48" t="str">
        <f t="shared" si="66"/>
        <v/>
      </c>
      <c r="X419" s="48" t="str">
        <f t="shared" si="67"/>
        <v/>
      </c>
      <c r="Y419" s="49" t="str">
        <f t="shared" si="69"/>
        <v/>
      </c>
      <c r="Z419" s="49" t="str">
        <f>IF(M419="no_cargado",VLOOKUP(B419,NAfiliado_NFarmacia!A:H,8,0),"")</f>
        <v/>
      </c>
      <c r="AA419" s="50"/>
    </row>
    <row r="420" spans="1:27" x14ac:dyDescent="0.55000000000000004">
      <c r="A420" s="34"/>
      <c r="G420" s="47" t="str">
        <f>+IF($B420="","",+IFERROR(+VLOOKUP(B420,padron!$A$2:$E$2,2,0),+IFERROR(VLOOKUP(B420,NAfiliado_NFarmacia!$A:$J,10,0),"Ingresar Nuevo Afiliado")))</f>
        <v/>
      </c>
      <c r="H420" s="48" t="str">
        <f>+IF(B420="","",+IFERROR(+VLOOKUP($C420,materiales!$B$2:$D$101,2,0),"9999"))</f>
        <v/>
      </c>
      <c r="I420" s="49" t="str">
        <f>+IF($B420="","",+IF(OR($F420="Si",$F420=""),IF(ISERROR(VLOOKUP($B420,padron!#REF!,9,0)),+IF(ISERROR(VLOOKUP($B420,NAfiliado_NFarmacia!$A$2:$J$497,5,0)),"Ingresa Farmacia",VLOOKUP($B420,NAfiliado_NFarmacia!$A$2:$J$497,5,0)),VLOOKUP($B420,padron!#REF!,9,0)),+IF(ISERROR(VLOOKUP($B420,NAfiliado_NFarmacia!$A$2:$J$497,5,0)),"Ingresa Farmacia",VLOOKUP($B420,NAfiliado_NFarmacia!$A$2:$J$497,5,0))))</f>
        <v/>
      </c>
      <c r="J420" s="49" t="str">
        <f>+IF($B420="","",+IF(OR($F420="Si",$F420=""),IF(ISERROR(VLOOKUP($B420,padron!#REF!,10,0)),+IF(ISERROR(VLOOKUP($B420,NAfiliado_NFarmacia!$A$2:$J$497,5,0)),"Ingresa Direccion de Farmacia",VLOOKUP($B420,NAfiliado_NFarmacia!$A$2:$J$497,6,0)),VLOOKUP($B420,padron!#REF!,10,0)),+IF(ISERROR(VLOOKUP($B420,NAfiliado_NFarmacia!$A$2:$J$497,6,0)),"Ingresa Direccion de Farmacia",VLOOKUP($B420,NAfiliado_NFarmacia!$A$2:$J$497,6,0))))</f>
        <v/>
      </c>
      <c r="K420" s="49" t="str">
        <f>+IF($B420="","",+IF(OR($F420="Si",$F420=""),IF(ISERROR(VLOOKUP($B420,padron!#REF!,10,0)),+IF(ISERROR(VLOOKUP($B420,NAfiliado_NFarmacia!$A$2:$J$497,5,0)),"Ingresa Localidad de Farmacia",VLOOKUP($B420,NAfiliado_NFarmacia!$A$2:$J$497,7,0)),VLOOKUP($B420,padron!#REF!,11,0)),+IF(ISERROR(VLOOKUP($B420,NAfiliado_NFarmacia!$A$2:$J$497,7,0)),"Ingresa Localidad de Farmacia",VLOOKUP($B420,NAfiliado_NFarmacia!$A$2:$J$497,7,0))))</f>
        <v/>
      </c>
      <c r="L420" s="48" t="str">
        <f>+IF(B420="","",IF(F420="No","84005541",+IFERROR(+VLOOKUP(inicio!B420,padron!$A$2:$H$2,8,0),"84005541")))</f>
        <v/>
      </c>
      <c r="M420" s="48" t="str">
        <f>+IF(B420="","",+IFERROR(+VLOOKUP(B420,padron!A:C,3,0),"no_cargado"))</f>
        <v/>
      </c>
      <c r="N420" s="48" t="str">
        <f>+IF(C420="","",+IFERROR(+VLOOKUP($C420,materiales!$A$2:$D$5000,4,0),"9999"))</f>
        <v/>
      </c>
      <c r="O420" s="48" t="str">
        <f t="shared" si="60"/>
        <v/>
      </c>
      <c r="P420" s="48" t="str">
        <f t="shared" si="61"/>
        <v/>
      </c>
      <c r="Q420" s="48" t="str">
        <f t="shared" si="62"/>
        <v/>
      </c>
      <c r="R420" s="48" t="str">
        <f t="shared" si="63"/>
        <v/>
      </c>
      <c r="S420" s="48" t="str">
        <f t="shared" si="68"/>
        <v/>
      </c>
      <c r="T420" s="48" t="str">
        <f t="shared" ca="1" si="64"/>
        <v/>
      </c>
      <c r="U420" s="48" t="str">
        <f>+IF(M420="","",IFERROR(+VLOOKUP(C420,materiales!$B$2:$E$1000,4,0),"DSZA"))</f>
        <v/>
      </c>
      <c r="V420" s="48" t="str">
        <f t="shared" si="65"/>
        <v/>
      </c>
      <c r="W420" s="48" t="str">
        <f t="shared" si="66"/>
        <v/>
      </c>
      <c r="X420" s="48" t="str">
        <f t="shared" si="67"/>
        <v/>
      </c>
      <c r="Y420" s="49" t="str">
        <f t="shared" si="69"/>
        <v/>
      </c>
      <c r="Z420" s="49" t="str">
        <f>IF(M420="no_cargado",VLOOKUP(B420,NAfiliado_NFarmacia!A:H,8,0),"")</f>
        <v/>
      </c>
      <c r="AA420" s="50"/>
    </row>
    <row r="421" spans="1:27" x14ac:dyDescent="0.55000000000000004">
      <c r="A421" s="34"/>
      <c r="G421" s="47" t="str">
        <f>+IF($B421="","",+IFERROR(+VLOOKUP(B421,padron!$A$2:$E$2,2,0),+IFERROR(VLOOKUP(B421,NAfiliado_NFarmacia!$A:$J,10,0),"Ingresar Nuevo Afiliado")))</f>
        <v/>
      </c>
      <c r="H421" s="48" t="str">
        <f>+IF(B421="","",+IFERROR(+VLOOKUP($C421,materiales!$B$2:$D$101,2,0),"9999"))</f>
        <v/>
      </c>
      <c r="I421" s="49" t="str">
        <f>+IF($B421="","",+IF(OR($F421="Si",$F421=""),IF(ISERROR(VLOOKUP($B421,padron!#REF!,9,0)),+IF(ISERROR(VLOOKUP($B421,NAfiliado_NFarmacia!$A$2:$J$497,5,0)),"Ingresa Farmacia",VLOOKUP($B421,NAfiliado_NFarmacia!$A$2:$J$497,5,0)),VLOOKUP($B421,padron!#REF!,9,0)),+IF(ISERROR(VLOOKUP($B421,NAfiliado_NFarmacia!$A$2:$J$497,5,0)),"Ingresa Farmacia",VLOOKUP($B421,NAfiliado_NFarmacia!$A$2:$J$497,5,0))))</f>
        <v/>
      </c>
      <c r="J421" s="49" t="str">
        <f>+IF($B421="","",+IF(OR($F421="Si",$F421=""),IF(ISERROR(VLOOKUP($B421,padron!#REF!,10,0)),+IF(ISERROR(VLOOKUP($B421,NAfiliado_NFarmacia!$A$2:$J$497,5,0)),"Ingresa Direccion de Farmacia",VLOOKUP($B421,NAfiliado_NFarmacia!$A$2:$J$497,6,0)),VLOOKUP($B421,padron!#REF!,10,0)),+IF(ISERROR(VLOOKUP($B421,NAfiliado_NFarmacia!$A$2:$J$497,6,0)),"Ingresa Direccion de Farmacia",VLOOKUP($B421,NAfiliado_NFarmacia!$A$2:$J$497,6,0))))</f>
        <v/>
      </c>
      <c r="K421" s="49" t="str">
        <f>+IF($B421="","",+IF(OR($F421="Si",$F421=""),IF(ISERROR(VLOOKUP($B421,padron!#REF!,10,0)),+IF(ISERROR(VLOOKUP($B421,NAfiliado_NFarmacia!$A$2:$J$497,5,0)),"Ingresa Localidad de Farmacia",VLOOKUP($B421,NAfiliado_NFarmacia!$A$2:$J$497,7,0)),VLOOKUP($B421,padron!#REF!,11,0)),+IF(ISERROR(VLOOKUP($B421,NAfiliado_NFarmacia!$A$2:$J$497,7,0)),"Ingresa Localidad de Farmacia",VLOOKUP($B421,NAfiliado_NFarmacia!$A$2:$J$497,7,0))))</f>
        <v/>
      </c>
      <c r="L421" s="48" t="str">
        <f>+IF(B421="","",IF(F421="No","84005541",+IFERROR(+VLOOKUP(inicio!B421,padron!$A$2:$H$2,8,0),"84005541")))</f>
        <v/>
      </c>
      <c r="M421" s="48" t="str">
        <f>+IF(B421="","",+IFERROR(+VLOOKUP(B421,padron!A:C,3,0),"no_cargado"))</f>
        <v/>
      </c>
      <c r="N421" s="48" t="str">
        <f>+IF(C421="","",+IFERROR(+VLOOKUP($C421,materiales!$A$2:$D$5000,4,0),"9999"))</f>
        <v/>
      </c>
      <c r="O421" s="48" t="str">
        <f t="shared" si="60"/>
        <v/>
      </c>
      <c r="P421" s="48" t="str">
        <f t="shared" si="61"/>
        <v/>
      </c>
      <c r="Q421" s="48" t="str">
        <f t="shared" si="62"/>
        <v/>
      </c>
      <c r="R421" s="48" t="str">
        <f t="shared" si="63"/>
        <v/>
      </c>
      <c r="S421" s="48" t="str">
        <f t="shared" si="68"/>
        <v/>
      </c>
      <c r="T421" s="48" t="str">
        <f t="shared" ca="1" si="64"/>
        <v/>
      </c>
      <c r="U421" s="48" t="str">
        <f>+IF(M421="","",IFERROR(+VLOOKUP(C421,materiales!$B$2:$E$1000,4,0),"DSZA"))</f>
        <v/>
      </c>
      <c r="V421" s="48" t="str">
        <f t="shared" si="65"/>
        <v/>
      </c>
      <c r="W421" s="48" t="str">
        <f t="shared" si="66"/>
        <v/>
      </c>
      <c r="X421" s="48" t="str">
        <f t="shared" si="67"/>
        <v/>
      </c>
      <c r="Y421" s="49" t="str">
        <f t="shared" si="69"/>
        <v/>
      </c>
      <c r="Z421" s="49" t="str">
        <f>IF(M421="no_cargado",VLOOKUP(B421,NAfiliado_NFarmacia!A:H,8,0),"")</f>
        <v/>
      </c>
      <c r="AA421" s="50"/>
    </row>
    <row r="422" spans="1:27" x14ac:dyDescent="0.55000000000000004">
      <c r="A422" s="34"/>
      <c r="G422" s="47" t="str">
        <f>+IF($B422="","",+IFERROR(+VLOOKUP(B422,padron!$A$2:$E$2,2,0),+IFERROR(VLOOKUP(B422,NAfiliado_NFarmacia!$A:$J,10,0),"Ingresar Nuevo Afiliado")))</f>
        <v/>
      </c>
      <c r="H422" s="48" t="str">
        <f>+IF(B422="","",+IFERROR(+VLOOKUP($C422,materiales!$B$2:$D$101,2,0),"9999"))</f>
        <v/>
      </c>
      <c r="I422" s="49" t="str">
        <f>+IF($B422="","",+IF(OR($F422="Si",$F422=""),IF(ISERROR(VLOOKUP($B422,padron!#REF!,9,0)),+IF(ISERROR(VLOOKUP($B422,NAfiliado_NFarmacia!$A$2:$J$497,5,0)),"Ingresa Farmacia",VLOOKUP($B422,NAfiliado_NFarmacia!$A$2:$J$497,5,0)),VLOOKUP($B422,padron!#REF!,9,0)),+IF(ISERROR(VLOOKUP($B422,NAfiliado_NFarmacia!$A$2:$J$497,5,0)),"Ingresa Farmacia",VLOOKUP($B422,NAfiliado_NFarmacia!$A$2:$J$497,5,0))))</f>
        <v/>
      </c>
      <c r="J422" s="49" t="str">
        <f>+IF($B422="","",+IF(OR($F422="Si",$F422=""),IF(ISERROR(VLOOKUP($B422,padron!#REF!,10,0)),+IF(ISERROR(VLOOKUP($B422,NAfiliado_NFarmacia!$A$2:$J$497,5,0)),"Ingresa Direccion de Farmacia",VLOOKUP($B422,NAfiliado_NFarmacia!$A$2:$J$497,6,0)),VLOOKUP($B422,padron!#REF!,10,0)),+IF(ISERROR(VLOOKUP($B422,NAfiliado_NFarmacia!$A$2:$J$497,6,0)),"Ingresa Direccion de Farmacia",VLOOKUP($B422,NAfiliado_NFarmacia!$A$2:$J$497,6,0))))</f>
        <v/>
      </c>
      <c r="K422" s="49" t="str">
        <f>+IF($B422="","",+IF(OR($F422="Si",$F422=""),IF(ISERROR(VLOOKUP($B422,padron!#REF!,10,0)),+IF(ISERROR(VLOOKUP($B422,NAfiliado_NFarmacia!$A$2:$J$497,5,0)),"Ingresa Localidad de Farmacia",VLOOKUP($B422,NAfiliado_NFarmacia!$A$2:$J$497,7,0)),VLOOKUP($B422,padron!#REF!,11,0)),+IF(ISERROR(VLOOKUP($B422,NAfiliado_NFarmacia!$A$2:$J$497,7,0)),"Ingresa Localidad de Farmacia",VLOOKUP($B422,NAfiliado_NFarmacia!$A$2:$J$497,7,0))))</f>
        <v/>
      </c>
      <c r="L422" s="48" t="str">
        <f>+IF(B422="","",IF(F422="No","84005541",+IFERROR(+VLOOKUP(inicio!B422,padron!$A$2:$H$2,8,0),"84005541")))</f>
        <v/>
      </c>
      <c r="M422" s="48" t="str">
        <f>+IF(B422="","",+IFERROR(+VLOOKUP(B422,padron!A:C,3,0),"no_cargado"))</f>
        <v/>
      </c>
      <c r="N422" s="48" t="str">
        <f>+IF(C422="","",+IFERROR(+VLOOKUP($C422,materiales!$A$2:$D$5000,4,0),"9999"))</f>
        <v/>
      </c>
      <c r="O422" s="48" t="str">
        <f t="shared" si="60"/>
        <v/>
      </c>
      <c r="P422" s="48" t="str">
        <f t="shared" si="61"/>
        <v/>
      </c>
      <c r="Q422" s="48" t="str">
        <f t="shared" si="62"/>
        <v/>
      </c>
      <c r="R422" s="48" t="str">
        <f t="shared" si="63"/>
        <v/>
      </c>
      <c r="S422" s="48" t="str">
        <f t="shared" si="68"/>
        <v/>
      </c>
      <c r="T422" s="48" t="str">
        <f t="shared" ca="1" si="64"/>
        <v/>
      </c>
      <c r="U422" s="48" t="str">
        <f>+IF(M422="","",IFERROR(+VLOOKUP(C422,materiales!$B$2:$E$1000,4,0),"DSZA"))</f>
        <v/>
      </c>
      <c r="V422" s="48" t="str">
        <f t="shared" si="65"/>
        <v/>
      </c>
      <c r="W422" s="48" t="str">
        <f t="shared" si="66"/>
        <v/>
      </c>
      <c r="X422" s="48" t="str">
        <f t="shared" si="67"/>
        <v/>
      </c>
      <c r="Y422" s="49" t="str">
        <f t="shared" si="69"/>
        <v/>
      </c>
      <c r="Z422" s="49" t="str">
        <f>IF(M422="no_cargado",VLOOKUP(B422,NAfiliado_NFarmacia!A:H,8,0),"")</f>
        <v/>
      </c>
      <c r="AA422" s="50"/>
    </row>
    <row r="423" spans="1:27" x14ac:dyDescent="0.55000000000000004">
      <c r="A423" s="34"/>
      <c r="G423" s="47" t="str">
        <f>+IF($B423="","",+IFERROR(+VLOOKUP(B423,padron!$A$2:$E$2,2,0),+IFERROR(VLOOKUP(B423,NAfiliado_NFarmacia!$A:$J,10,0),"Ingresar Nuevo Afiliado")))</f>
        <v/>
      </c>
      <c r="H423" s="48" t="str">
        <f>+IF(B423="","",+IFERROR(+VLOOKUP($C423,materiales!$B$2:$D$101,2,0),"9999"))</f>
        <v/>
      </c>
      <c r="I423" s="49" t="str">
        <f>+IF($B423="","",+IF(OR($F423="Si",$F423=""),IF(ISERROR(VLOOKUP($B423,padron!#REF!,9,0)),+IF(ISERROR(VLOOKUP($B423,NAfiliado_NFarmacia!$A$2:$J$497,5,0)),"Ingresa Farmacia",VLOOKUP($B423,NAfiliado_NFarmacia!$A$2:$J$497,5,0)),VLOOKUP($B423,padron!#REF!,9,0)),+IF(ISERROR(VLOOKUP($B423,NAfiliado_NFarmacia!$A$2:$J$497,5,0)),"Ingresa Farmacia",VLOOKUP($B423,NAfiliado_NFarmacia!$A$2:$J$497,5,0))))</f>
        <v/>
      </c>
      <c r="J423" s="49" t="str">
        <f>+IF($B423="","",+IF(OR($F423="Si",$F423=""),IF(ISERROR(VLOOKUP($B423,padron!#REF!,10,0)),+IF(ISERROR(VLOOKUP($B423,NAfiliado_NFarmacia!$A$2:$J$497,5,0)),"Ingresa Direccion de Farmacia",VLOOKUP($B423,NAfiliado_NFarmacia!$A$2:$J$497,6,0)),VLOOKUP($B423,padron!#REF!,10,0)),+IF(ISERROR(VLOOKUP($B423,NAfiliado_NFarmacia!$A$2:$J$497,6,0)),"Ingresa Direccion de Farmacia",VLOOKUP($B423,NAfiliado_NFarmacia!$A$2:$J$497,6,0))))</f>
        <v/>
      </c>
      <c r="K423" s="49" t="str">
        <f>+IF($B423="","",+IF(OR($F423="Si",$F423=""),IF(ISERROR(VLOOKUP($B423,padron!#REF!,10,0)),+IF(ISERROR(VLOOKUP($B423,NAfiliado_NFarmacia!$A$2:$J$497,5,0)),"Ingresa Localidad de Farmacia",VLOOKUP($B423,NAfiliado_NFarmacia!$A$2:$J$497,7,0)),VLOOKUP($B423,padron!#REF!,11,0)),+IF(ISERROR(VLOOKUP($B423,NAfiliado_NFarmacia!$A$2:$J$497,7,0)),"Ingresa Localidad de Farmacia",VLOOKUP($B423,NAfiliado_NFarmacia!$A$2:$J$497,7,0))))</f>
        <v/>
      </c>
      <c r="L423" s="48" t="str">
        <f>+IF(B423="","",IF(F423="No","84005541",+IFERROR(+VLOOKUP(inicio!B423,padron!$A$2:$H$2,8,0),"84005541")))</f>
        <v/>
      </c>
      <c r="M423" s="48" t="str">
        <f>+IF(B423="","",+IFERROR(+VLOOKUP(B423,padron!A:C,3,0),"no_cargado"))</f>
        <v/>
      </c>
      <c r="N423" s="48" t="str">
        <f>+IF(C423="","",+IFERROR(+VLOOKUP($C423,materiales!$A$2:$D$5000,4,0),"9999"))</f>
        <v/>
      </c>
      <c r="O423" s="48" t="str">
        <f t="shared" si="60"/>
        <v/>
      </c>
      <c r="P423" s="48" t="str">
        <f t="shared" si="61"/>
        <v/>
      </c>
      <c r="Q423" s="48" t="str">
        <f t="shared" si="62"/>
        <v/>
      </c>
      <c r="R423" s="48" t="str">
        <f t="shared" si="63"/>
        <v/>
      </c>
      <c r="S423" s="48" t="str">
        <f t="shared" si="68"/>
        <v/>
      </c>
      <c r="T423" s="48" t="str">
        <f t="shared" ca="1" si="64"/>
        <v/>
      </c>
      <c r="U423" s="48" t="str">
        <f>+IF(M423="","",IFERROR(+VLOOKUP(C423,materiales!$B$2:$E$1000,4,0),"DSZA"))</f>
        <v/>
      </c>
      <c r="V423" s="48" t="str">
        <f t="shared" si="65"/>
        <v/>
      </c>
      <c r="W423" s="48" t="str">
        <f t="shared" si="66"/>
        <v/>
      </c>
      <c r="X423" s="48" t="str">
        <f t="shared" si="67"/>
        <v/>
      </c>
      <c r="Y423" s="49" t="str">
        <f t="shared" si="69"/>
        <v/>
      </c>
      <c r="Z423" s="49" t="str">
        <f>IF(M423="no_cargado",VLOOKUP(B423,NAfiliado_NFarmacia!A:H,8,0),"")</f>
        <v/>
      </c>
      <c r="AA423" s="50"/>
    </row>
    <row r="424" spans="1:27" x14ac:dyDescent="0.55000000000000004">
      <c r="A424" s="34"/>
      <c r="G424" s="47" t="str">
        <f>+IF($B424="","",+IFERROR(+VLOOKUP(B424,padron!$A$2:$E$2,2,0),+IFERROR(VLOOKUP(B424,NAfiliado_NFarmacia!$A:$J,10,0),"Ingresar Nuevo Afiliado")))</f>
        <v/>
      </c>
      <c r="H424" s="48" t="str">
        <f>+IF(B424="","",+IFERROR(+VLOOKUP($C424,materiales!$B$2:$D$101,2,0),"9999"))</f>
        <v/>
      </c>
      <c r="I424" s="49" t="str">
        <f>+IF($B424="","",+IF(OR($F424="Si",$F424=""),IF(ISERROR(VLOOKUP($B424,padron!#REF!,9,0)),+IF(ISERROR(VLOOKUP($B424,NAfiliado_NFarmacia!$A$2:$J$497,5,0)),"Ingresa Farmacia",VLOOKUP($B424,NAfiliado_NFarmacia!$A$2:$J$497,5,0)),VLOOKUP($B424,padron!#REF!,9,0)),+IF(ISERROR(VLOOKUP($B424,NAfiliado_NFarmacia!$A$2:$J$497,5,0)),"Ingresa Farmacia",VLOOKUP($B424,NAfiliado_NFarmacia!$A$2:$J$497,5,0))))</f>
        <v/>
      </c>
      <c r="J424" s="49" t="str">
        <f>+IF($B424="","",+IF(OR($F424="Si",$F424=""),IF(ISERROR(VLOOKUP($B424,padron!#REF!,10,0)),+IF(ISERROR(VLOOKUP($B424,NAfiliado_NFarmacia!$A$2:$J$497,5,0)),"Ingresa Direccion de Farmacia",VLOOKUP($B424,NAfiliado_NFarmacia!$A$2:$J$497,6,0)),VLOOKUP($B424,padron!#REF!,10,0)),+IF(ISERROR(VLOOKUP($B424,NAfiliado_NFarmacia!$A$2:$J$497,6,0)),"Ingresa Direccion de Farmacia",VLOOKUP($B424,NAfiliado_NFarmacia!$A$2:$J$497,6,0))))</f>
        <v/>
      </c>
      <c r="K424" s="49" t="str">
        <f>+IF($B424="","",+IF(OR($F424="Si",$F424=""),IF(ISERROR(VLOOKUP($B424,padron!#REF!,10,0)),+IF(ISERROR(VLOOKUP($B424,NAfiliado_NFarmacia!$A$2:$J$497,5,0)),"Ingresa Localidad de Farmacia",VLOOKUP($B424,NAfiliado_NFarmacia!$A$2:$J$497,7,0)),VLOOKUP($B424,padron!#REF!,11,0)),+IF(ISERROR(VLOOKUP($B424,NAfiliado_NFarmacia!$A$2:$J$497,7,0)),"Ingresa Localidad de Farmacia",VLOOKUP($B424,NAfiliado_NFarmacia!$A$2:$J$497,7,0))))</f>
        <v/>
      </c>
      <c r="L424" s="48" t="str">
        <f>+IF(B424="","",IF(F424="No","84005541",+IFERROR(+VLOOKUP(inicio!B424,padron!$A$2:$H$2,8,0),"84005541")))</f>
        <v/>
      </c>
      <c r="M424" s="48" t="str">
        <f>+IF(B424="","",+IFERROR(+VLOOKUP(B424,padron!A:C,3,0),"no_cargado"))</f>
        <v/>
      </c>
      <c r="N424" s="48" t="str">
        <f>+IF(C424="","",+IFERROR(+VLOOKUP($C424,materiales!$A$2:$D$5000,4,0),"9999"))</f>
        <v/>
      </c>
      <c r="O424" s="48" t="str">
        <f t="shared" si="60"/>
        <v/>
      </c>
      <c r="P424" s="48" t="str">
        <f t="shared" si="61"/>
        <v/>
      </c>
      <c r="Q424" s="48" t="str">
        <f t="shared" si="62"/>
        <v/>
      </c>
      <c r="R424" s="48" t="str">
        <f t="shared" si="63"/>
        <v/>
      </c>
      <c r="S424" s="48" t="str">
        <f t="shared" si="68"/>
        <v/>
      </c>
      <c r="T424" s="48" t="str">
        <f t="shared" ca="1" si="64"/>
        <v/>
      </c>
      <c r="U424" s="48" t="str">
        <f>+IF(M424="","",IFERROR(+VLOOKUP(C424,materiales!$B$2:$E$1000,4,0),"DSZA"))</f>
        <v/>
      </c>
      <c r="V424" s="48" t="str">
        <f t="shared" si="65"/>
        <v/>
      </c>
      <c r="W424" s="48" t="str">
        <f t="shared" si="66"/>
        <v/>
      </c>
      <c r="X424" s="48" t="str">
        <f t="shared" si="67"/>
        <v/>
      </c>
      <c r="Y424" s="49" t="str">
        <f t="shared" si="69"/>
        <v/>
      </c>
      <c r="Z424" s="49" t="str">
        <f>IF(M424="no_cargado",VLOOKUP(B424,NAfiliado_NFarmacia!A:H,8,0),"")</f>
        <v/>
      </c>
      <c r="AA424" s="50"/>
    </row>
    <row r="425" spans="1:27" x14ac:dyDescent="0.55000000000000004">
      <c r="A425" s="34"/>
      <c r="G425" s="47" t="str">
        <f>+IF($B425="","",+IFERROR(+VLOOKUP(B425,padron!$A$2:$E$2,2,0),+IFERROR(VLOOKUP(B425,NAfiliado_NFarmacia!$A:$J,10,0),"Ingresar Nuevo Afiliado")))</f>
        <v/>
      </c>
      <c r="H425" s="48" t="str">
        <f>+IF(B425="","",+IFERROR(+VLOOKUP($C425,materiales!$B$2:$D$101,2,0),"9999"))</f>
        <v/>
      </c>
      <c r="I425" s="49" t="str">
        <f>+IF($B425="","",+IF(OR($F425="Si",$F425=""),IF(ISERROR(VLOOKUP($B425,padron!#REF!,9,0)),+IF(ISERROR(VLOOKUP($B425,NAfiliado_NFarmacia!$A$2:$J$497,5,0)),"Ingresa Farmacia",VLOOKUP($B425,NAfiliado_NFarmacia!$A$2:$J$497,5,0)),VLOOKUP($B425,padron!#REF!,9,0)),+IF(ISERROR(VLOOKUP($B425,NAfiliado_NFarmacia!$A$2:$J$497,5,0)),"Ingresa Farmacia",VLOOKUP($B425,NAfiliado_NFarmacia!$A$2:$J$497,5,0))))</f>
        <v/>
      </c>
      <c r="J425" s="49" t="str">
        <f>+IF($B425="","",+IF(OR($F425="Si",$F425=""),IF(ISERROR(VLOOKUP($B425,padron!#REF!,10,0)),+IF(ISERROR(VLOOKUP($B425,NAfiliado_NFarmacia!$A$2:$J$497,5,0)),"Ingresa Direccion de Farmacia",VLOOKUP($B425,NAfiliado_NFarmacia!$A$2:$J$497,6,0)),VLOOKUP($B425,padron!#REF!,10,0)),+IF(ISERROR(VLOOKUP($B425,NAfiliado_NFarmacia!$A$2:$J$497,6,0)),"Ingresa Direccion de Farmacia",VLOOKUP($B425,NAfiliado_NFarmacia!$A$2:$J$497,6,0))))</f>
        <v/>
      </c>
      <c r="K425" s="49" t="str">
        <f>+IF($B425="","",+IF(OR($F425="Si",$F425=""),IF(ISERROR(VLOOKUP($B425,padron!#REF!,10,0)),+IF(ISERROR(VLOOKUP($B425,NAfiliado_NFarmacia!$A$2:$J$497,5,0)),"Ingresa Localidad de Farmacia",VLOOKUP($B425,NAfiliado_NFarmacia!$A$2:$J$497,7,0)),VLOOKUP($B425,padron!#REF!,11,0)),+IF(ISERROR(VLOOKUP($B425,NAfiliado_NFarmacia!$A$2:$J$497,7,0)),"Ingresa Localidad de Farmacia",VLOOKUP($B425,NAfiliado_NFarmacia!$A$2:$J$497,7,0))))</f>
        <v/>
      </c>
      <c r="L425" s="48" t="str">
        <f>+IF(B425="","",IF(F425="No","84005541",+IFERROR(+VLOOKUP(inicio!B425,padron!$A$2:$H$2,8,0),"84005541")))</f>
        <v/>
      </c>
      <c r="M425" s="48" t="str">
        <f>+IF(B425="","",+IFERROR(+VLOOKUP(B425,padron!A:C,3,0),"no_cargado"))</f>
        <v/>
      </c>
      <c r="N425" s="48" t="str">
        <f>+IF(C425="","",+IFERROR(+VLOOKUP($C425,materiales!$A$2:$D$5000,4,0),"9999"))</f>
        <v/>
      </c>
      <c r="O425" s="48" t="str">
        <f t="shared" si="60"/>
        <v/>
      </c>
      <c r="P425" s="48" t="str">
        <f t="shared" si="61"/>
        <v/>
      </c>
      <c r="Q425" s="48" t="str">
        <f t="shared" si="62"/>
        <v/>
      </c>
      <c r="R425" s="48" t="str">
        <f t="shared" si="63"/>
        <v/>
      </c>
      <c r="S425" s="48" t="str">
        <f t="shared" si="68"/>
        <v/>
      </c>
      <c r="T425" s="48" t="str">
        <f t="shared" ca="1" si="64"/>
        <v/>
      </c>
      <c r="U425" s="48" t="str">
        <f>+IF(M425="","",IFERROR(+VLOOKUP(C425,materiales!$B$2:$E$1000,4,0),"DSZA"))</f>
        <v/>
      </c>
      <c r="V425" s="48" t="str">
        <f t="shared" si="65"/>
        <v/>
      </c>
      <c r="W425" s="48" t="str">
        <f t="shared" si="66"/>
        <v/>
      </c>
      <c r="X425" s="48" t="str">
        <f t="shared" si="67"/>
        <v/>
      </c>
      <c r="Y425" s="49" t="str">
        <f t="shared" si="69"/>
        <v/>
      </c>
      <c r="Z425" s="49" t="str">
        <f>IF(M425="no_cargado",VLOOKUP(B425,NAfiliado_NFarmacia!A:H,8,0),"")</f>
        <v/>
      </c>
      <c r="AA425" s="50"/>
    </row>
    <row r="426" spans="1:27" x14ac:dyDescent="0.55000000000000004">
      <c r="A426" s="34"/>
      <c r="G426" s="47" t="str">
        <f>+IF($B426="","",+IFERROR(+VLOOKUP(B426,padron!$A$2:$E$2,2,0),+IFERROR(VLOOKUP(B426,NAfiliado_NFarmacia!$A:$J,10,0),"Ingresar Nuevo Afiliado")))</f>
        <v/>
      </c>
      <c r="H426" s="48" t="str">
        <f>+IF(B426="","",+IFERROR(+VLOOKUP($C426,materiales!$B$2:$D$101,2,0),"9999"))</f>
        <v/>
      </c>
      <c r="I426" s="49" t="str">
        <f>+IF($B426="","",+IF(OR($F426="Si",$F426=""),IF(ISERROR(VLOOKUP($B426,padron!#REF!,9,0)),+IF(ISERROR(VLOOKUP($B426,NAfiliado_NFarmacia!$A$2:$J$497,5,0)),"Ingresa Farmacia",VLOOKUP($B426,NAfiliado_NFarmacia!$A$2:$J$497,5,0)),VLOOKUP($B426,padron!#REF!,9,0)),+IF(ISERROR(VLOOKUP($B426,NAfiliado_NFarmacia!$A$2:$J$497,5,0)),"Ingresa Farmacia",VLOOKUP($B426,NAfiliado_NFarmacia!$A$2:$J$497,5,0))))</f>
        <v/>
      </c>
      <c r="J426" s="49" t="str">
        <f>+IF($B426="","",+IF(OR($F426="Si",$F426=""),IF(ISERROR(VLOOKUP($B426,padron!#REF!,10,0)),+IF(ISERROR(VLOOKUP($B426,NAfiliado_NFarmacia!$A$2:$J$497,5,0)),"Ingresa Direccion de Farmacia",VLOOKUP($B426,NAfiliado_NFarmacia!$A$2:$J$497,6,0)),VLOOKUP($B426,padron!#REF!,10,0)),+IF(ISERROR(VLOOKUP($B426,NAfiliado_NFarmacia!$A$2:$J$497,6,0)),"Ingresa Direccion de Farmacia",VLOOKUP($B426,NAfiliado_NFarmacia!$A$2:$J$497,6,0))))</f>
        <v/>
      </c>
      <c r="K426" s="49" t="str">
        <f>+IF($B426="","",+IF(OR($F426="Si",$F426=""),IF(ISERROR(VLOOKUP($B426,padron!#REF!,10,0)),+IF(ISERROR(VLOOKUP($B426,NAfiliado_NFarmacia!$A$2:$J$497,5,0)),"Ingresa Localidad de Farmacia",VLOOKUP($B426,NAfiliado_NFarmacia!$A$2:$J$497,7,0)),VLOOKUP($B426,padron!#REF!,11,0)),+IF(ISERROR(VLOOKUP($B426,NAfiliado_NFarmacia!$A$2:$J$497,7,0)),"Ingresa Localidad de Farmacia",VLOOKUP($B426,NAfiliado_NFarmacia!$A$2:$J$497,7,0))))</f>
        <v/>
      </c>
      <c r="L426" s="48" t="str">
        <f>+IF(B426="","",IF(F426="No","84005541",+IFERROR(+VLOOKUP(inicio!B426,padron!$A$2:$H$2,8,0),"84005541")))</f>
        <v/>
      </c>
      <c r="M426" s="48" t="str">
        <f>+IF(B426="","",+IFERROR(+VLOOKUP(B426,padron!A:C,3,0),"no_cargado"))</f>
        <v/>
      </c>
      <c r="N426" s="48" t="str">
        <f>+IF(C426="","",+IFERROR(+VLOOKUP($C426,materiales!$A$2:$D$5000,4,0),"9999"))</f>
        <v/>
      </c>
      <c r="O426" s="48" t="str">
        <f t="shared" si="60"/>
        <v/>
      </c>
      <c r="P426" s="48" t="str">
        <f t="shared" si="61"/>
        <v/>
      </c>
      <c r="Q426" s="48" t="str">
        <f t="shared" si="62"/>
        <v/>
      </c>
      <c r="R426" s="48" t="str">
        <f t="shared" si="63"/>
        <v/>
      </c>
      <c r="S426" s="48" t="str">
        <f t="shared" si="68"/>
        <v/>
      </c>
      <c r="T426" s="48" t="str">
        <f t="shared" ca="1" si="64"/>
        <v/>
      </c>
      <c r="U426" s="48" t="str">
        <f>+IF(M426="","",IFERROR(+VLOOKUP(C426,materiales!$B$2:$E$1000,4,0),"DSZA"))</f>
        <v/>
      </c>
      <c r="V426" s="48" t="str">
        <f t="shared" si="65"/>
        <v/>
      </c>
      <c r="W426" s="48" t="str">
        <f t="shared" si="66"/>
        <v/>
      </c>
      <c r="X426" s="48" t="str">
        <f t="shared" si="67"/>
        <v/>
      </c>
      <c r="Y426" s="49" t="str">
        <f t="shared" si="69"/>
        <v/>
      </c>
      <c r="Z426" s="49" t="str">
        <f>IF(M426="no_cargado",VLOOKUP(B426,NAfiliado_NFarmacia!A:H,8,0),"")</f>
        <v/>
      </c>
      <c r="AA426" s="50"/>
    </row>
    <row r="427" spans="1:27" x14ac:dyDescent="0.55000000000000004">
      <c r="A427" s="34"/>
      <c r="G427" s="47" t="str">
        <f>+IF($B427="","",+IFERROR(+VLOOKUP(B427,padron!$A$2:$E$2,2,0),+IFERROR(VLOOKUP(B427,NAfiliado_NFarmacia!$A:$J,10,0),"Ingresar Nuevo Afiliado")))</f>
        <v/>
      </c>
      <c r="H427" s="48" t="str">
        <f>+IF(B427="","",+IFERROR(+VLOOKUP($C427,materiales!$B$2:$D$101,2,0),"9999"))</f>
        <v/>
      </c>
      <c r="I427" s="49" t="str">
        <f>+IF($B427="","",+IF(OR($F427="Si",$F427=""),IF(ISERROR(VLOOKUP($B427,padron!#REF!,9,0)),+IF(ISERROR(VLOOKUP($B427,NAfiliado_NFarmacia!$A$2:$J$497,5,0)),"Ingresa Farmacia",VLOOKUP($B427,NAfiliado_NFarmacia!$A$2:$J$497,5,0)),VLOOKUP($B427,padron!#REF!,9,0)),+IF(ISERROR(VLOOKUP($B427,NAfiliado_NFarmacia!$A$2:$J$497,5,0)),"Ingresa Farmacia",VLOOKUP($B427,NAfiliado_NFarmacia!$A$2:$J$497,5,0))))</f>
        <v/>
      </c>
      <c r="J427" s="49" t="str">
        <f>+IF($B427="","",+IF(OR($F427="Si",$F427=""),IF(ISERROR(VLOOKUP($B427,padron!#REF!,10,0)),+IF(ISERROR(VLOOKUP($B427,NAfiliado_NFarmacia!$A$2:$J$497,5,0)),"Ingresa Direccion de Farmacia",VLOOKUP($B427,NAfiliado_NFarmacia!$A$2:$J$497,6,0)),VLOOKUP($B427,padron!#REF!,10,0)),+IF(ISERROR(VLOOKUP($B427,NAfiliado_NFarmacia!$A$2:$J$497,6,0)),"Ingresa Direccion de Farmacia",VLOOKUP($B427,NAfiliado_NFarmacia!$A$2:$J$497,6,0))))</f>
        <v/>
      </c>
      <c r="K427" s="49" t="str">
        <f>+IF($B427="","",+IF(OR($F427="Si",$F427=""),IF(ISERROR(VLOOKUP($B427,padron!#REF!,10,0)),+IF(ISERROR(VLOOKUP($B427,NAfiliado_NFarmacia!$A$2:$J$497,5,0)),"Ingresa Localidad de Farmacia",VLOOKUP($B427,NAfiliado_NFarmacia!$A$2:$J$497,7,0)),VLOOKUP($B427,padron!#REF!,11,0)),+IF(ISERROR(VLOOKUP($B427,NAfiliado_NFarmacia!$A$2:$J$497,7,0)),"Ingresa Localidad de Farmacia",VLOOKUP($B427,NAfiliado_NFarmacia!$A$2:$J$497,7,0))))</f>
        <v/>
      </c>
      <c r="L427" s="48" t="str">
        <f>+IF(B427="","",IF(F427="No","84005541",+IFERROR(+VLOOKUP(inicio!B427,padron!$A$2:$H$2,8,0),"84005541")))</f>
        <v/>
      </c>
      <c r="M427" s="48" t="str">
        <f>+IF(B427="","",+IFERROR(+VLOOKUP(B427,padron!A:C,3,0),"no_cargado"))</f>
        <v/>
      </c>
      <c r="N427" s="48" t="str">
        <f>+IF(C427="","",+IFERROR(+VLOOKUP($C427,materiales!$A$2:$D$5000,4,0),"9999"))</f>
        <v/>
      </c>
      <c r="O427" s="48" t="str">
        <f t="shared" si="60"/>
        <v/>
      </c>
      <c r="P427" s="48" t="str">
        <f t="shared" si="61"/>
        <v/>
      </c>
      <c r="Q427" s="48" t="str">
        <f t="shared" si="62"/>
        <v/>
      </c>
      <c r="R427" s="48" t="str">
        <f t="shared" si="63"/>
        <v/>
      </c>
      <c r="S427" s="48" t="str">
        <f t="shared" si="68"/>
        <v/>
      </c>
      <c r="T427" s="48" t="str">
        <f t="shared" ca="1" si="64"/>
        <v/>
      </c>
      <c r="U427" s="48" t="str">
        <f>+IF(M427="","",IFERROR(+VLOOKUP(C427,materiales!$B$2:$E$1000,4,0),"DSZA"))</f>
        <v/>
      </c>
      <c r="V427" s="48" t="str">
        <f t="shared" si="65"/>
        <v/>
      </c>
      <c r="W427" s="48" t="str">
        <f t="shared" si="66"/>
        <v/>
      </c>
      <c r="X427" s="48" t="str">
        <f t="shared" si="67"/>
        <v/>
      </c>
      <c r="Y427" s="49" t="str">
        <f t="shared" si="69"/>
        <v/>
      </c>
      <c r="Z427" s="49" t="str">
        <f>IF(M427="no_cargado",VLOOKUP(B427,NAfiliado_NFarmacia!A:H,8,0),"")</f>
        <v/>
      </c>
      <c r="AA427" s="50"/>
    </row>
    <row r="428" spans="1:27" x14ac:dyDescent="0.55000000000000004">
      <c r="A428" s="34"/>
      <c r="G428" s="47" t="str">
        <f>+IF($B428="","",+IFERROR(+VLOOKUP(B428,padron!$A$2:$E$2,2,0),+IFERROR(VLOOKUP(B428,NAfiliado_NFarmacia!$A:$J,10,0),"Ingresar Nuevo Afiliado")))</f>
        <v/>
      </c>
      <c r="H428" s="48" t="str">
        <f>+IF(B428="","",+IFERROR(+VLOOKUP($C428,materiales!$B$2:$D$101,2,0),"9999"))</f>
        <v/>
      </c>
      <c r="I428" s="49" t="str">
        <f>+IF($B428="","",+IF(OR($F428="Si",$F428=""),IF(ISERROR(VLOOKUP($B428,padron!#REF!,9,0)),+IF(ISERROR(VLOOKUP($B428,NAfiliado_NFarmacia!$A$2:$J$497,5,0)),"Ingresa Farmacia",VLOOKUP($B428,NAfiliado_NFarmacia!$A$2:$J$497,5,0)),VLOOKUP($B428,padron!#REF!,9,0)),+IF(ISERROR(VLOOKUP($B428,NAfiliado_NFarmacia!$A$2:$J$497,5,0)),"Ingresa Farmacia",VLOOKUP($B428,NAfiliado_NFarmacia!$A$2:$J$497,5,0))))</f>
        <v/>
      </c>
      <c r="J428" s="49" t="str">
        <f>+IF($B428="","",+IF(OR($F428="Si",$F428=""),IF(ISERROR(VLOOKUP($B428,padron!#REF!,10,0)),+IF(ISERROR(VLOOKUP($B428,NAfiliado_NFarmacia!$A$2:$J$497,5,0)),"Ingresa Direccion de Farmacia",VLOOKUP($B428,NAfiliado_NFarmacia!$A$2:$J$497,6,0)),VLOOKUP($B428,padron!#REF!,10,0)),+IF(ISERROR(VLOOKUP($B428,NAfiliado_NFarmacia!$A$2:$J$497,6,0)),"Ingresa Direccion de Farmacia",VLOOKUP($B428,NAfiliado_NFarmacia!$A$2:$J$497,6,0))))</f>
        <v/>
      </c>
      <c r="K428" s="49" t="str">
        <f>+IF($B428="","",+IF(OR($F428="Si",$F428=""),IF(ISERROR(VLOOKUP($B428,padron!#REF!,10,0)),+IF(ISERROR(VLOOKUP($B428,NAfiliado_NFarmacia!$A$2:$J$497,5,0)),"Ingresa Localidad de Farmacia",VLOOKUP($B428,NAfiliado_NFarmacia!$A$2:$J$497,7,0)),VLOOKUP($B428,padron!#REF!,11,0)),+IF(ISERROR(VLOOKUP($B428,NAfiliado_NFarmacia!$A$2:$J$497,7,0)),"Ingresa Localidad de Farmacia",VLOOKUP($B428,NAfiliado_NFarmacia!$A$2:$J$497,7,0))))</f>
        <v/>
      </c>
      <c r="L428" s="48" t="str">
        <f>+IF(B428="","",IF(F428="No","84005541",+IFERROR(+VLOOKUP(inicio!B428,padron!$A$2:$H$2,8,0),"84005541")))</f>
        <v/>
      </c>
      <c r="M428" s="48" t="str">
        <f>+IF(B428="","",+IFERROR(+VLOOKUP(B428,padron!A:C,3,0),"no_cargado"))</f>
        <v/>
      </c>
      <c r="N428" s="48" t="str">
        <f>+IF(C428="","",+IFERROR(+VLOOKUP($C428,materiales!$A$2:$D$5000,4,0),"9999"))</f>
        <v/>
      </c>
      <c r="O428" s="48" t="str">
        <f t="shared" si="60"/>
        <v/>
      </c>
      <c r="P428" s="48" t="str">
        <f t="shared" si="61"/>
        <v/>
      </c>
      <c r="Q428" s="48" t="str">
        <f t="shared" si="62"/>
        <v/>
      </c>
      <c r="R428" s="48" t="str">
        <f t="shared" si="63"/>
        <v/>
      </c>
      <c r="S428" s="48" t="str">
        <f t="shared" si="68"/>
        <v/>
      </c>
      <c r="T428" s="48" t="str">
        <f t="shared" ca="1" si="64"/>
        <v/>
      </c>
      <c r="U428" s="48" t="str">
        <f>+IF(M428="","",IFERROR(+VLOOKUP(C428,materiales!$B$2:$E$1000,4,0),"DSZA"))</f>
        <v/>
      </c>
      <c r="V428" s="48" t="str">
        <f t="shared" si="65"/>
        <v/>
      </c>
      <c r="W428" s="48" t="str">
        <f t="shared" si="66"/>
        <v/>
      </c>
      <c r="X428" s="48" t="str">
        <f t="shared" si="67"/>
        <v/>
      </c>
      <c r="Y428" s="49" t="str">
        <f t="shared" si="69"/>
        <v/>
      </c>
      <c r="Z428" s="49" t="str">
        <f>IF(M428="no_cargado",VLOOKUP(B428,NAfiliado_NFarmacia!A:H,8,0),"")</f>
        <v/>
      </c>
      <c r="AA428" s="50"/>
    </row>
    <row r="429" spans="1:27" x14ac:dyDescent="0.55000000000000004">
      <c r="A429" s="34"/>
      <c r="G429" s="47" t="str">
        <f>+IF($B429="","",+IFERROR(+VLOOKUP(B429,padron!$A$2:$E$2,2,0),+IFERROR(VLOOKUP(B429,NAfiliado_NFarmacia!$A:$J,10,0),"Ingresar Nuevo Afiliado")))</f>
        <v/>
      </c>
      <c r="H429" s="48" t="str">
        <f>+IF(B429="","",+IFERROR(+VLOOKUP($C429,materiales!$B$2:$D$101,2,0),"9999"))</f>
        <v/>
      </c>
      <c r="I429" s="49" t="str">
        <f>+IF($B429="","",+IF(OR($F429="Si",$F429=""),IF(ISERROR(VLOOKUP($B429,padron!#REF!,9,0)),+IF(ISERROR(VLOOKUP($B429,NAfiliado_NFarmacia!$A$2:$J$497,5,0)),"Ingresa Farmacia",VLOOKUP($B429,NAfiliado_NFarmacia!$A$2:$J$497,5,0)),VLOOKUP($B429,padron!#REF!,9,0)),+IF(ISERROR(VLOOKUP($B429,NAfiliado_NFarmacia!$A$2:$J$497,5,0)),"Ingresa Farmacia",VLOOKUP($B429,NAfiliado_NFarmacia!$A$2:$J$497,5,0))))</f>
        <v/>
      </c>
      <c r="J429" s="49" t="str">
        <f>+IF($B429="","",+IF(OR($F429="Si",$F429=""),IF(ISERROR(VLOOKUP($B429,padron!#REF!,10,0)),+IF(ISERROR(VLOOKUP($B429,NAfiliado_NFarmacia!$A$2:$J$497,5,0)),"Ingresa Direccion de Farmacia",VLOOKUP($B429,NAfiliado_NFarmacia!$A$2:$J$497,6,0)),VLOOKUP($B429,padron!#REF!,10,0)),+IF(ISERROR(VLOOKUP($B429,NAfiliado_NFarmacia!$A$2:$J$497,6,0)),"Ingresa Direccion de Farmacia",VLOOKUP($B429,NAfiliado_NFarmacia!$A$2:$J$497,6,0))))</f>
        <v/>
      </c>
      <c r="K429" s="49" t="str">
        <f>+IF($B429="","",+IF(OR($F429="Si",$F429=""),IF(ISERROR(VLOOKUP($B429,padron!#REF!,10,0)),+IF(ISERROR(VLOOKUP($B429,NAfiliado_NFarmacia!$A$2:$J$497,5,0)),"Ingresa Localidad de Farmacia",VLOOKUP($B429,NAfiliado_NFarmacia!$A$2:$J$497,7,0)),VLOOKUP($B429,padron!#REF!,11,0)),+IF(ISERROR(VLOOKUP($B429,NAfiliado_NFarmacia!$A$2:$J$497,7,0)),"Ingresa Localidad de Farmacia",VLOOKUP($B429,NAfiliado_NFarmacia!$A$2:$J$497,7,0))))</f>
        <v/>
      </c>
      <c r="L429" s="48" t="str">
        <f>+IF(B429="","",IF(F429="No","84005541",+IFERROR(+VLOOKUP(inicio!B429,padron!$A$2:$H$2,8,0),"84005541")))</f>
        <v/>
      </c>
      <c r="M429" s="48" t="str">
        <f>+IF(B429="","",+IFERROR(+VLOOKUP(B429,padron!A:C,3,0),"no_cargado"))</f>
        <v/>
      </c>
      <c r="N429" s="48" t="str">
        <f>+IF(C429="","",+IFERROR(+VLOOKUP($C429,materiales!$A$2:$D$5000,4,0),"9999"))</f>
        <v/>
      </c>
      <c r="O429" s="48" t="str">
        <f t="shared" si="60"/>
        <v/>
      </c>
      <c r="P429" s="48" t="str">
        <f t="shared" si="61"/>
        <v/>
      </c>
      <c r="Q429" s="48" t="str">
        <f t="shared" si="62"/>
        <v/>
      </c>
      <c r="R429" s="48" t="str">
        <f t="shared" si="63"/>
        <v/>
      </c>
      <c r="S429" s="48" t="str">
        <f t="shared" si="68"/>
        <v/>
      </c>
      <c r="T429" s="48" t="str">
        <f t="shared" ca="1" si="64"/>
        <v/>
      </c>
      <c r="U429" s="48" t="str">
        <f>+IF(M429="","",IFERROR(+VLOOKUP(C429,materiales!$B$2:$E$1000,4,0),"DSZA"))</f>
        <v/>
      </c>
      <c r="V429" s="48" t="str">
        <f t="shared" si="65"/>
        <v/>
      </c>
      <c r="W429" s="48" t="str">
        <f t="shared" si="66"/>
        <v/>
      </c>
      <c r="X429" s="48" t="str">
        <f t="shared" si="67"/>
        <v/>
      </c>
      <c r="Y429" s="49" t="str">
        <f t="shared" si="69"/>
        <v/>
      </c>
      <c r="Z429" s="49" t="str">
        <f>IF(M429="no_cargado",VLOOKUP(B429,NAfiliado_NFarmacia!A:H,8,0),"")</f>
        <v/>
      </c>
      <c r="AA429" s="50"/>
    </row>
    <row r="430" spans="1:27" x14ac:dyDescent="0.55000000000000004">
      <c r="A430" s="34"/>
      <c r="G430" s="47" t="str">
        <f>+IF($B430="","",+IFERROR(+VLOOKUP(B430,padron!$A$2:$E$2,2,0),+IFERROR(VLOOKUP(B430,NAfiliado_NFarmacia!$A:$J,10,0),"Ingresar Nuevo Afiliado")))</f>
        <v/>
      </c>
      <c r="H430" s="48" t="str">
        <f>+IF(B430="","",+IFERROR(+VLOOKUP($C430,materiales!$B$2:$D$101,2,0),"9999"))</f>
        <v/>
      </c>
      <c r="I430" s="49" t="str">
        <f>+IF($B430="","",+IF(OR($F430="Si",$F430=""),IF(ISERROR(VLOOKUP($B430,padron!#REF!,9,0)),+IF(ISERROR(VLOOKUP($B430,NAfiliado_NFarmacia!$A$2:$J$497,5,0)),"Ingresa Farmacia",VLOOKUP($B430,NAfiliado_NFarmacia!$A$2:$J$497,5,0)),VLOOKUP($B430,padron!#REF!,9,0)),+IF(ISERROR(VLOOKUP($B430,NAfiliado_NFarmacia!$A$2:$J$497,5,0)),"Ingresa Farmacia",VLOOKUP($B430,NAfiliado_NFarmacia!$A$2:$J$497,5,0))))</f>
        <v/>
      </c>
      <c r="J430" s="49" t="str">
        <f>+IF($B430="","",+IF(OR($F430="Si",$F430=""),IF(ISERROR(VLOOKUP($B430,padron!#REF!,10,0)),+IF(ISERROR(VLOOKUP($B430,NAfiliado_NFarmacia!$A$2:$J$497,5,0)),"Ingresa Direccion de Farmacia",VLOOKUP($B430,NAfiliado_NFarmacia!$A$2:$J$497,6,0)),VLOOKUP($B430,padron!#REF!,10,0)),+IF(ISERROR(VLOOKUP($B430,NAfiliado_NFarmacia!$A$2:$J$497,6,0)),"Ingresa Direccion de Farmacia",VLOOKUP($B430,NAfiliado_NFarmacia!$A$2:$J$497,6,0))))</f>
        <v/>
      </c>
      <c r="K430" s="49" t="str">
        <f>+IF($B430="","",+IF(OR($F430="Si",$F430=""),IF(ISERROR(VLOOKUP($B430,padron!#REF!,10,0)),+IF(ISERROR(VLOOKUP($B430,NAfiliado_NFarmacia!$A$2:$J$497,5,0)),"Ingresa Localidad de Farmacia",VLOOKUP($B430,NAfiliado_NFarmacia!$A$2:$J$497,7,0)),VLOOKUP($B430,padron!#REF!,11,0)),+IF(ISERROR(VLOOKUP($B430,NAfiliado_NFarmacia!$A$2:$J$497,7,0)),"Ingresa Localidad de Farmacia",VLOOKUP($B430,NAfiliado_NFarmacia!$A$2:$J$497,7,0))))</f>
        <v/>
      </c>
      <c r="L430" s="48" t="str">
        <f>+IF(B430="","",IF(F430="No","84005541",+IFERROR(+VLOOKUP(inicio!B430,padron!$A$2:$H$2,8,0),"84005541")))</f>
        <v/>
      </c>
      <c r="M430" s="48" t="str">
        <f>+IF(B430="","",+IFERROR(+VLOOKUP(B430,padron!A:C,3,0),"no_cargado"))</f>
        <v/>
      </c>
      <c r="N430" s="48" t="str">
        <f>+IF(C430="","",+IFERROR(+VLOOKUP($C430,materiales!$A$2:$D$5000,4,0),"9999"))</f>
        <v/>
      </c>
      <c r="O430" s="48" t="str">
        <f t="shared" si="60"/>
        <v/>
      </c>
      <c r="P430" s="48" t="str">
        <f t="shared" si="61"/>
        <v/>
      </c>
      <c r="Q430" s="48" t="str">
        <f t="shared" si="62"/>
        <v/>
      </c>
      <c r="R430" s="48" t="str">
        <f t="shared" si="63"/>
        <v/>
      </c>
      <c r="S430" s="48" t="str">
        <f t="shared" si="68"/>
        <v/>
      </c>
      <c r="T430" s="48" t="str">
        <f t="shared" ca="1" si="64"/>
        <v/>
      </c>
      <c r="U430" s="48" t="str">
        <f>+IF(M430="","",IFERROR(+VLOOKUP(C430,materiales!$B$2:$E$1000,4,0),"DSZA"))</f>
        <v/>
      </c>
      <c r="V430" s="48" t="str">
        <f t="shared" si="65"/>
        <v/>
      </c>
      <c r="W430" s="48" t="str">
        <f t="shared" si="66"/>
        <v/>
      </c>
      <c r="X430" s="48" t="str">
        <f t="shared" si="67"/>
        <v/>
      </c>
      <c r="Y430" s="49" t="str">
        <f t="shared" si="69"/>
        <v/>
      </c>
      <c r="Z430" s="49" t="str">
        <f>IF(M430="no_cargado",VLOOKUP(B430,NAfiliado_NFarmacia!A:H,8,0),"")</f>
        <v/>
      </c>
      <c r="AA430" s="50"/>
    </row>
    <row r="431" spans="1:27" x14ac:dyDescent="0.55000000000000004">
      <c r="A431" s="34"/>
      <c r="G431" s="47" t="str">
        <f>+IF($B431="","",+IFERROR(+VLOOKUP(B431,padron!$A$2:$E$2,2,0),+IFERROR(VLOOKUP(B431,NAfiliado_NFarmacia!$A:$J,10,0),"Ingresar Nuevo Afiliado")))</f>
        <v/>
      </c>
      <c r="H431" s="48" t="str">
        <f>+IF(B431="","",+IFERROR(+VLOOKUP($C431,materiales!$B$2:$D$101,2,0),"9999"))</f>
        <v/>
      </c>
      <c r="I431" s="49" t="str">
        <f>+IF($B431="","",+IF(OR($F431="Si",$F431=""),IF(ISERROR(VLOOKUP($B431,padron!#REF!,9,0)),+IF(ISERROR(VLOOKUP($B431,NAfiliado_NFarmacia!$A$2:$J$497,5,0)),"Ingresa Farmacia",VLOOKUP($B431,NAfiliado_NFarmacia!$A$2:$J$497,5,0)),VLOOKUP($B431,padron!#REF!,9,0)),+IF(ISERROR(VLOOKUP($B431,NAfiliado_NFarmacia!$A$2:$J$497,5,0)),"Ingresa Farmacia",VLOOKUP($B431,NAfiliado_NFarmacia!$A$2:$J$497,5,0))))</f>
        <v/>
      </c>
      <c r="J431" s="49" t="str">
        <f>+IF($B431="","",+IF(OR($F431="Si",$F431=""),IF(ISERROR(VLOOKUP($B431,padron!#REF!,10,0)),+IF(ISERROR(VLOOKUP($B431,NAfiliado_NFarmacia!$A$2:$J$497,5,0)),"Ingresa Direccion de Farmacia",VLOOKUP($B431,NAfiliado_NFarmacia!$A$2:$J$497,6,0)),VLOOKUP($B431,padron!#REF!,10,0)),+IF(ISERROR(VLOOKUP($B431,NAfiliado_NFarmacia!$A$2:$J$497,6,0)),"Ingresa Direccion de Farmacia",VLOOKUP($B431,NAfiliado_NFarmacia!$A$2:$J$497,6,0))))</f>
        <v/>
      </c>
      <c r="K431" s="49" t="str">
        <f>+IF($B431="","",+IF(OR($F431="Si",$F431=""),IF(ISERROR(VLOOKUP($B431,padron!#REF!,10,0)),+IF(ISERROR(VLOOKUP($B431,NAfiliado_NFarmacia!$A$2:$J$497,5,0)),"Ingresa Localidad de Farmacia",VLOOKUP($B431,NAfiliado_NFarmacia!$A$2:$J$497,7,0)),VLOOKUP($B431,padron!#REF!,11,0)),+IF(ISERROR(VLOOKUP($B431,NAfiliado_NFarmacia!$A$2:$J$497,7,0)),"Ingresa Localidad de Farmacia",VLOOKUP($B431,NAfiliado_NFarmacia!$A$2:$J$497,7,0))))</f>
        <v/>
      </c>
      <c r="L431" s="48" t="str">
        <f>+IF(B431="","",IF(F431="No","84005541",+IFERROR(+VLOOKUP(inicio!B431,padron!$A$2:$H$2,8,0),"84005541")))</f>
        <v/>
      </c>
      <c r="M431" s="48" t="str">
        <f>+IF(B431="","",+IFERROR(+VLOOKUP(B431,padron!A:C,3,0),"no_cargado"))</f>
        <v/>
      </c>
      <c r="N431" s="48" t="str">
        <f>+IF(C431="","",+IFERROR(+VLOOKUP($C431,materiales!$A$2:$D$5000,4,0),"9999"))</f>
        <v/>
      </c>
      <c r="O431" s="48" t="str">
        <f t="shared" si="60"/>
        <v/>
      </c>
      <c r="P431" s="48" t="str">
        <f t="shared" si="61"/>
        <v/>
      </c>
      <c r="Q431" s="48" t="str">
        <f t="shared" si="62"/>
        <v/>
      </c>
      <c r="R431" s="48" t="str">
        <f t="shared" si="63"/>
        <v/>
      </c>
      <c r="S431" s="48" t="str">
        <f t="shared" si="68"/>
        <v/>
      </c>
      <c r="T431" s="48" t="str">
        <f t="shared" ca="1" si="64"/>
        <v/>
      </c>
      <c r="U431" s="48" t="str">
        <f>+IF(M431="","",IFERROR(+VLOOKUP(C431,materiales!$B$2:$E$1000,4,0),"DSZA"))</f>
        <v/>
      </c>
      <c r="V431" s="48" t="str">
        <f t="shared" si="65"/>
        <v/>
      </c>
      <c r="W431" s="48" t="str">
        <f t="shared" si="66"/>
        <v/>
      </c>
      <c r="X431" s="48" t="str">
        <f t="shared" si="67"/>
        <v/>
      </c>
      <c r="Y431" s="49" t="str">
        <f t="shared" si="69"/>
        <v/>
      </c>
      <c r="Z431" s="49" t="str">
        <f>IF(M431="no_cargado",VLOOKUP(B431,NAfiliado_NFarmacia!A:H,8,0),"")</f>
        <v/>
      </c>
      <c r="AA431" s="50"/>
    </row>
    <row r="432" spans="1:27" x14ac:dyDescent="0.55000000000000004">
      <c r="A432" s="34"/>
      <c r="G432" s="47" t="str">
        <f>+IF($B432="","",+IFERROR(+VLOOKUP(B432,padron!$A$2:$E$2,2,0),+IFERROR(VLOOKUP(B432,NAfiliado_NFarmacia!$A:$J,10,0),"Ingresar Nuevo Afiliado")))</f>
        <v/>
      </c>
      <c r="H432" s="48" t="str">
        <f>+IF(B432="","",+IFERROR(+VLOOKUP($C432,materiales!$B$2:$D$101,2,0),"9999"))</f>
        <v/>
      </c>
      <c r="I432" s="49" t="str">
        <f>+IF($B432="","",+IF(OR($F432="Si",$F432=""),IF(ISERROR(VLOOKUP($B432,padron!#REF!,9,0)),+IF(ISERROR(VLOOKUP($B432,NAfiliado_NFarmacia!$A$2:$J$497,5,0)),"Ingresa Farmacia",VLOOKUP($B432,NAfiliado_NFarmacia!$A$2:$J$497,5,0)),VLOOKUP($B432,padron!#REF!,9,0)),+IF(ISERROR(VLOOKUP($B432,NAfiliado_NFarmacia!$A$2:$J$497,5,0)),"Ingresa Farmacia",VLOOKUP($B432,NAfiliado_NFarmacia!$A$2:$J$497,5,0))))</f>
        <v/>
      </c>
      <c r="J432" s="49" t="str">
        <f>+IF($B432="","",+IF(OR($F432="Si",$F432=""),IF(ISERROR(VLOOKUP($B432,padron!#REF!,10,0)),+IF(ISERROR(VLOOKUP($B432,NAfiliado_NFarmacia!$A$2:$J$497,5,0)),"Ingresa Direccion de Farmacia",VLOOKUP($B432,NAfiliado_NFarmacia!$A$2:$J$497,6,0)),VLOOKUP($B432,padron!#REF!,10,0)),+IF(ISERROR(VLOOKUP($B432,NAfiliado_NFarmacia!$A$2:$J$497,6,0)),"Ingresa Direccion de Farmacia",VLOOKUP($B432,NAfiliado_NFarmacia!$A$2:$J$497,6,0))))</f>
        <v/>
      </c>
      <c r="K432" s="49" t="str">
        <f>+IF($B432="","",+IF(OR($F432="Si",$F432=""),IF(ISERROR(VLOOKUP($B432,padron!#REF!,10,0)),+IF(ISERROR(VLOOKUP($B432,NAfiliado_NFarmacia!$A$2:$J$497,5,0)),"Ingresa Localidad de Farmacia",VLOOKUP($B432,NAfiliado_NFarmacia!$A$2:$J$497,7,0)),VLOOKUP($B432,padron!#REF!,11,0)),+IF(ISERROR(VLOOKUP($B432,NAfiliado_NFarmacia!$A$2:$J$497,7,0)),"Ingresa Localidad de Farmacia",VLOOKUP($B432,NAfiliado_NFarmacia!$A$2:$J$497,7,0))))</f>
        <v/>
      </c>
      <c r="L432" s="48" t="str">
        <f>+IF(B432="","",IF(F432="No","84005541",+IFERROR(+VLOOKUP(inicio!B432,padron!$A$2:$H$2,8,0),"84005541")))</f>
        <v/>
      </c>
      <c r="M432" s="48" t="str">
        <f>+IF(B432="","",+IFERROR(+VLOOKUP(B432,padron!A:C,3,0),"no_cargado"))</f>
        <v/>
      </c>
      <c r="N432" s="48" t="str">
        <f>+IF(C432="","",+IFERROR(+VLOOKUP($C432,materiales!$A$2:$D$5000,4,0),"9999"))</f>
        <v/>
      </c>
      <c r="O432" s="48" t="str">
        <f t="shared" si="60"/>
        <v/>
      </c>
      <c r="P432" s="48" t="str">
        <f t="shared" si="61"/>
        <v/>
      </c>
      <c r="Q432" s="48" t="str">
        <f t="shared" si="62"/>
        <v/>
      </c>
      <c r="R432" s="48" t="str">
        <f t="shared" si="63"/>
        <v/>
      </c>
      <c r="S432" s="48" t="str">
        <f t="shared" si="68"/>
        <v/>
      </c>
      <c r="T432" s="48" t="str">
        <f t="shared" ca="1" si="64"/>
        <v/>
      </c>
      <c r="U432" s="48" t="str">
        <f>+IF(M432="","",IFERROR(+VLOOKUP(C432,materiales!$B$2:$E$1000,4,0),"DSZA"))</f>
        <v/>
      </c>
      <c r="V432" s="48" t="str">
        <f t="shared" si="65"/>
        <v/>
      </c>
      <c r="W432" s="48" t="str">
        <f t="shared" si="66"/>
        <v/>
      </c>
      <c r="X432" s="48" t="str">
        <f t="shared" si="67"/>
        <v/>
      </c>
      <c r="Y432" s="49" t="str">
        <f t="shared" si="69"/>
        <v/>
      </c>
      <c r="Z432" s="49" t="str">
        <f>IF(M432="no_cargado",VLOOKUP(B432,NAfiliado_NFarmacia!A:H,8,0),"")</f>
        <v/>
      </c>
      <c r="AA432" s="50"/>
    </row>
    <row r="433" spans="1:27" x14ac:dyDescent="0.55000000000000004">
      <c r="A433" s="34"/>
      <c r="G433" s="47" t="str">
        <f>+IF($B433="","",+IFERROR(+VLOOKUP(B433,padron!$A$2:$E$2,2,0),+IFERROR(VLOOKUP(B433,NAfiliado_NFarmacia!$A:$J,10,0),"Ingresar Nuevo Afiliado")))</f>
        <v/>
      </c>
      <c r="H433" s="48" t="str">
        <f>+IF(B433="","",+IFERROR(+VLOOKUP($C433,materiales!$B$2:$D$101,2,0),"9999"))</f>
        <v/>
      </c>
      <c r="I433" s="49" t="str">
        <f>+IF($B433="","",+IF(OR($F433="Si",$F433=""),IF(ISERROR(VLOOKUP($B433,padron!#REF!,9,0)),+IF(ISERROR(VLOOKUP($B433,NAfiliado_NFarmacia!$A$2:$J$497,5,0)),"Ingresa Farmacia",VLOOKUP($B433,NAfiliado_NFarmacia!$A$2:$J$497,5,0)),VLOOKUP($B433,padron!#REF!,9,0)),+IF(ISERROR(VLOOKUP($B433,NAfiliado_NFarmacia!$A$2:$J$497,5,0)),"Ingresa Farmacia",VLOOKUP($B433,NAfiliado_NFarmacia!$A$2:$J$497,5,0))))</f>
        <v/>
      </c>
      <c r="J433" s="49" t="str">
        <f>+IF($B433="","",+IF(OR($F433="Si",$F433=""),IF(ISERROR(VLOOKUP($B433,padron!#REF!,10,0)),+IF(ISERROR(VLOOKUP($B433,NAfiliado_NFarmacia!$A$2:$J$497,5,0)),"Ingresa Direccion de Farmacia",VLOOKUP($B433,NAfiliado_NFarmacia!$A$2:$J$497,6,0)),VLOOKUP($B433,padron!#REF!,10,0)),+IF(ISERROR(VLOOKUP($B433,NAfiliado_NFarmacia!$A$2:$J$497,6,0)),"Ingresa Direccion de Farmacia",VLOOKUP($B433,NAfiliado_NFarmacia!$A$2:$J$497,6,0))))</f>
        <v/>
      </c>
      <c r="K433" s="49" t="str">
        <f>+IF($B433="","",+IF(OR($F433="Si",$F433=""),IF(ISERROR(VLOOKUP($B433,padron!#REF!,10,0)),+IF(ISERROR(VLOOKUP($B433,NAfiliado_NFarmacia!$A$2:$J$497,5,0)),"Ingresa Localidad de Farmacia",VLOOKUP($B433,NAfiliado_NFarmacia!$A$2:$J$497,7,0)),VLOOKUP($B433,padron!#REF!,11,0)),+IF(ISERROR(VLOOKUP($B433,NAfiliado_NFarmacia!$A$2:$J$497,7,0)),"Ingresa Localidad de Farmacia",VLOOKUP($B433,NAfiliado_NFarmacia!$A$2:$J$497,7,0))))</f>
        <v/>
      </c>
      <c r="L433" s="48" t="str">
        <f>+IF(B433="","",IF(F433="No","84005541",+IFERROR(+VLOOKUP(inicio!B433,padron!$A$2:$H$2,8,0),"84005541")))</f>
        <v/>
      </c>
      <c r="M433" s="48" t="str">
        <f>+IF(B433="","",+IFERROR(+VLOOKUP(B433,padron!A:C,3,0),"no_cargado"))</f>
        <v/>
      </c>
      <c r="N433" s="48" t="str">
        <f>+IF(C433="","",+IFERROR(+VLOOKUP($C433,materiales!$A$2:$D$5000,4,0),"9999"))</f>
        <v/>
      </c>
      <c r="O433" s="48" t="str">
        <f t="shared" si="60"/>
        <v/>
      </c>
      <c r="P433" s="48" t="str">
        <f t="shared" si="61"/>
        <v/>
      </c>
      <c r="Q433" s="48" t="str">
        <f t="shared" si="62"/>
        <v/>
      </c>
      <c r="R433" s="48" t="str">
        <f t="shared" si="63"/>
        <v/>
      </c>
      <c r="S433" s="48" t="str">
        <f t="shared" si="68"/>
        <v/>
      </c>
      <c r="T433" s="48" t="str">
        <f t="shared" ca="1" si="64"/>
        <v/>
      </c>
      <c r="U433" s="48" t="str">
        <f>+IF(M433="","",IFERROR(+VLOOKUP(C433,materiales!$B$2:$E$1000,4,0),"DSZA"))</f>
        <v/>
      </c>
      <c r="V433" s="48" t="str">
        <f t="shared" si="65"/>
        <v/>
      </c>
      <c r="W433" s="48" t="str">
        <f t="shared" si="66"/>
        <v/>
      </c>
      <c r="X433" s="48" t="str">
        <f t="shared" si="67"/>
        <v/>
      </c>
      <c r="Y433" s="49" t="str">
        <f t="shared" si="69"/>
        <v/>
      </c>
      <c r="Z433" s="49" t="str">
        <f>IF(M433="no_cargado",VLOOKUP(B433,NAfiliado_NFarmacia!A:H,8,0),"")</f>
        <v/>
      </c>
      <c r="AA433" s="50"/>
    </row>
    <row r="434" spans="1:27" x14ac:dyDescent="0.55000000000000004">
      <c r="A434" s="34"/>
      <c r="G434" s="47" t="str">
        <f>+IF($B434="","",+IFERROR(+VLOOKUP(B434,padron!$A$2:$E$2,2,0),+IFERROR(VLOOKUP(B434,NAfiliado_NFarmacia!$A:$J,10,0),"Ingresar Nuevo Afiliado")))</f>
        <v/>
      </c>
      <c r="H434" s="48" t="str">
        <f>+IF(B434="","",+IFERROR(+VLOOKUP($C434,materiales!$B$2:$D$101,2,0),"9999"))</f>
        <v/>
      </c>
      <c r="I434" s="49" t="str">
        <f>+IF($B434="","",+IF(OR($F434="Si",$F434=""),IF(ISERROR(VLOOKUP($B434,padron!#REF!,9,0)),+IF(ISERROR(VLOOKUP($B434,NAfiliado_NFarmacia!$A$2:$J$497,5,0)),"Ingresa Farmacia",VLOOKUP($B434,NAfiliado_NFarmacia!$A$2:$J$497,5,0)),VLOOKUP($B434,padron!#REF!,9,0)),+IF(ISERROR(VLOOKUP($B434,NAfiliado_NFarmacia!$A$2:$J$497,5,0)),"Ingresa Farmacia",VLOOKUP($B434,NAfiliado_NFarmacia!$A$2:$J$497,5,0))))</f>
        <v/>
      </c>
      <c r="J434" s="49" t="str">
        <f>+IF($B434="","",+IF(OR($F434="Si",$F434=""),IF(ISERROR(VLOOKUP($B434,padron!#REF!,10,0)),+IF(ISERROR(VLOOKUP($B434,NAfiliado_NFarmacia!$A$2:$J$497,5,0)),"Ingresa Direccion de Farmacia",VLOOKUP($B434,NAfiliado_NFarmacia!$A$2:$J$497,6,0)),VLOOKUP($B434,padron!#REF!,10,0)),+IF(ISERROR(VLOOKUP($B434,NAfiliado_NFarmacia!$A$2:$J$497,6,0)),"Ingresa Direccion de Farmacia",VLOOKUP($B434,NAfiliado_NFarmacia!$A$2:$J$497,6,0))))</f>
        <v/>
      </c>
      <c r="K434" s="49" t="str">
        <f>+IF($B434="","",+IF(OR($F434="Si",$F434=""),IF(ISERROR(VLOOKUP($B434,padron!#REF!,10,0)),+IF(ISERROR(VLOOKUP($B434,NAfiliado_NFarmacia!$A$2:$J$497,5,0)),"Ingresa Localidad de Farmacia",VLOOKUP($B434,NAfiliado_NFarmacia!$A$2:$J$497,7,0)),VLOOKUP($B434,padron!#REF!,11,0)),+IF(ISERROR(VLOOKUP($B434,NAfiliado_NFarmacia!$A$2:$J$497,7,0)),"Ingresa Localidad de Farmacia",VLOOKUP($B434,NAfiliado_NFarmacia!$A$2:$J$497,7,0))))</f>
        <v/>
      </c>
      <c r="L434" s="48" t="str">
        <f>+IF(B434="","",IF(F434="No","84005541",+IFERROR(+VLOOKUP(inicio!B434,padron!$A$2:$H$2,8,0),"84005541")))</f>
        <v/>
      </c>
      <c r="M434" s="48" t="str">
        <f>+IF(B434="","",+IFERROR(+VLOOKUP(B434,padron!A:C,3,0),"no_cargado"))</f>
        <v/>
      </c>
      <c r="N434" s="48" t="str">
        <f>+IF(C434="","",+IFERROR(+VLOOKUP($C434,materiales!$A$2:$D$5000,4,0),"9999"))</f>
        <v/>
      </c>
      <c r="O434" s="48" t="str">
        <f t="shared" si="60"/>
        <v/>
      </c>
      <c r="P434" s="48" t="str">
        <f t="shared" si="61"/>
        <v/>
      </c>
      <c r="Q434" s="48" t="str">
        <f t="shared" si="62"/>
        <v/>
      </c>
      <c r="R434" s="48" t="str">
        <f t="shared" si="63"/>
        <v/>
      </c>
      <c r="S434" s="48" t="str">
        <f t="shared" si="68"/>
        <v/>
      </c>
      <c r="T434" s="48" t="str">
        <f t="shared" ca="1" si="64"/>
        <v/>
      </c>
      <c r="U434" s="48" t="str">
        <f>+IF(M434="","",IFERROR(+VLOOKUP(C434,materiales!$B$2:$E$1000,4,0),"DSZA"))</f>
        <v/>
      </c>
      <c r="V434" s="48" t="str">
        <f t="shared" si="65"/>
        <v/>
      </c>
      <c r="W434" s="48" t="str">
        <f t="shared" si="66"/>
        <v/>
      </c>
      <c r="X434" s="48" t="str">
        <f t="shared" si="67"/>
        <v/>
      </c>
      <c r="Y434" s="49" t="str">
        <f t="shared" si="69"/>
        <v/>
      </c>
      <c r="Z434" s="49" t="str">
        <f>IF(M434="no_cargado",VLOOKUP(B434,NAfiliado_NFarmacia!A:H,8,0),"")</f>
        <v/>
      </c>
      <c r="AA434" s="50"/>
    </row>
    <row r="435" spans="1:27" x14ac:dyDescent="0.55000000000000004">
      <c r="A435" s="34"/>
      <c r="G435" s="47" t="str">
        <f>+IF($B435="","",+IFERROR(+VLOOKUP(B435,padron!$A$2:$E$2,2,0),+IFERROR(VLOOKUP(B435,NAfiliado_NFarmacia!$A:$J,10,0),"Ingresar Nuevo Afiliado")))</f>
        <v/>
      </c>
      <c r="H435" s="48" t="str">
        <f>+IF(B435="","",+IFERROR(+VLOOKUP($C435,materiales!$B$2:$D$101,2,0),"9999"))</f>
        <v/>
      </c>
      <c r="I435" s="49" t="str">
        <f>+IF($B435="","",+IF(OR($F435="Si",$F435=""),IF(ISERROR(VLOOKUP($B435,padron!#REF!,9,0)),+IF(ISERROR(VLOOKUP($B435,NAfiliado_NFarmacia!$A$2:$J$497,5,0)),"Ingresa Farmacia",VLOOKUP($B435,NAfiliado_NFarmacia!$A$2:$J$497,5,0)),VLOOKUP($B435,padron!#REF!,9,0)),+IF(ISERROR(VLOOKUP($B435,NAfiliado_NFarmacia!$A$2:$J$497,5,0)),"Ingresa Farmacia",VLOOKUP($B435,NAfiliado_NFarmacia!$A$2:$J$497,5,0))))</f>
        <v/>
      </c>
      <c r="J435" s="49" t="str">
        <f>+IF($B435="","",+IF(OR($F435="Si",$F435=""),IF(ISERROR(VLOOKUP($B435,padron!#REF!,10,0)),+IF(ISERROR(VLOOKUP($B435,NAfiliado_NFarmacia!$A$2:$J$497,5,0)),"Ingresa Direccion de Farmacia",VLOOKUP($B435,NAfiliado_NFarmacia!$A$2:$J$497,6,0)),VLOOKUP($B435,padron!#REF!,10,0)),+IF(ISERROR(VLOOKUP($B435,NAfiliado_NFarmacia!$A$2:$J$497,6,0)),"Ingresa Direccion de Farmacia",VLOOKUP($B435,NAfiliado_NFarmacia!$A$2:$J$497,6,0))))</f>
        <v/>
      </c>
      <c r="K435" s="49" t="str">
        <f>+IF($B435="","",+IF(OR($F435="Si",$F435=""),IF(ISERROR(VLOOKUP($B435,padron!#REF!,10,0)),+IF(ISERROR(VLOOKUP($B435,NAfiliado_NFarmacia!$A$2:$J$497,5,0)),"Ingresa Localidad de Farmacia",VLOOKUP($B435,NAfiliado_NFarmacia!$A$2:$J$497,7,0)),VLOOKUP($B435,padron!#REF!,11,0)),+IF(ISERROR(VLOOKUP($B435,NAfiliado_NFarmacia!$A$2:$J$497,7,0)),"Ingresa Localidad de Farmacia",VLOOKUP($B435,NAfiliado_NFarmacia!$A$2:$J$497,7,0))))</f>
        <v/>
      </c>
      <c r="L435" s="48" t="str">
        <f>+IF(B435="","",IF(F435="No","84005541",+IFERROR(+VLOOKUP(inicio!B435,padron!$A$2:$H$2,8,0),"84005541")))</f>
        <v/>
      </c>
      <c r="M435" s="48" t="str">
        <f>+IF(B435="","",+IFERROR(+VLOOKUP(B435,padron!A:C,3,0),"no_cargado"))</f>
        <v/>
      </c>
      <c r="N435" s="48" t="str">
        <f>+IF(C435="","",+IFERROR(+VLOOKUP($C435,materiales!$A$2:$D$5000,4,0),"9999"))</f>
        <v/>
      </c>
      <c r="O435" s="48" t="str">
        <f t="shared" si="60"/>
        <v/>
      </c>
      <c r="P435" s="48" t="str">
        <f t="shared" si="61"/>
        <v/>
      </c>
      <c r="Q435" s="48" t="str">
        <f t="shared" si="62"/>
        <v/>
      </c>
      <c r="R435" s="48" t="str">
        <f t="shared" si="63"/>
        <v/>
      </c>
      <c r="S435" s="48" t="str">
        <f t="shared" si="68"/>
        <v/>
      </c>
      <c r="T435" s="48" t="str">
        <f t="shared" ca="1" si="64"/>
        <v/>
      </c>
      <c r="U435" s="48" t="str">
        <f>+IF(M435="","",IFERROR(+VLOOKUP(C435,materiales!$B$2:$E$1000,4,0),"DSZA"))</f>
        <v/>
      </c>
      <c r="V435" s="48" t="str">
        <f t="shared" si="65"/>
        <v/>
      </c>
      <c r="W435" s="48" t="str">
        <f t="shared" si="66"/>
        <v/>
      </c>
      <c r="X435" s="48" t="str">
        <f t="shared" si="67"/>
        <v/>
      </c>
      <c r="Y435" s="49" t="str">
        <f t="shared" si="69"/>
        <v/>
      </c>
      <c r="Z435" s="49" t="str">
        <f>IF(M435="no_cargado",VLOOKUP(B435,NAfiliado_NFarmacia!A:H,8,0),"")</f>
        <v/>
      </c>
      <c r="AA435" s="50"/>
    </row>
    <row r="436" spans="1:27" x14ac:dyDescent="0.55000000000000004">
      <c r="A436" s="34"/>
      <c r="G436" s="47" t="str">
        <f>+IF($B436="","",+IFERROR(+VLOOKUP(B436,padron!$A$2:$E$2,2,0),+IFERROR(VLOOKUP(B436,NAfiliado_NFarmacia!$A:$J,10,0),"Ingresar Nuevo Afiliado")))</f>
        <v/>
      </c>
      <c r="H436" s="48" t="str">
        <f>+IF(B436="","",+IFERROR(+VLOOKUP($C436,materiales!$B$2:$D$101,2,0),"9999"))</f>
        <v/>
      </c>
      <c r="I436" s="49" t="str">
        <f>+IF($B436="","",+IF(OR($F436="Si",$F436=""),IF(ISERROR(VLOOKUP($B436,padron!#REF!,9,0)),+IF(ISERROR(VLOOKUP($B436,NAfiliado_NFarmacia!$A$2:$J$497,5,0)),"Ingresa Farmacia",VLOOKUP($B436,NAfiliado_NFarmacia!$A$2:$J$497,5,0)),VLOOKUP($B436,padron!#REF!,9,0)),+IF(ISERROR(VLOOKUP($B436,NAfiliado_NFarmacia!$A$2:$J$497,5,0)),"Ingresa Farmacia",VLOOKUP($B436,NAfiliado_NFarmacia!$A$2:$J$497,5,0))))</f>
        <v/>
      </c>
      <c r="J436" s="49" t="str">
        <f>+IF($B436="","",+IF(OR($F436="Si",$F436=""),IF(ISERROR(VLOOKUP($B436,padron!#REF!,10,0)),+IF(ISERROR(VLOOKUP($B436,NAfiliado_NFarmacia!$A$2:$J$497,5,0)),"Ingresa Direccion de Farmacia",VLOOKUP($B436,NAfiliado_NFarmacia!$A$2:$J$497,6,0)),VLOOKUP($B436,padron!#REF!,10,0)),+IF(ISERROR(VLOOKUP($B436,NAfiliado_NFarmacia!$A$2:$J$497,6,0)),"Ingresa Direccion de Farmacia",VLOOKUP($B436,NAfiliado_NFarmacia!$A$2:$J$497,6,0))))</f>
        <v/>
      </c>
      <c r="K436" s="49" t="str">
        <f>+IF($B436="","",+IF(OR($F436="Si",$F436=""),IF(ISERROR(VLOOKUP($B436,padron!#REF!,10,0)),+IF(ISERROR(VLOOKUP($B436,NAfiliado_NFarmacia!$A$2:$J$497,5,0)),"Ingresa Localidad de Farmacia",VLOOKUP($B436,NAfiliado_NFarmacia!$A$2:$J$497,7,0)),VLOOKUP($B436,padron!#REF!,11,0)),+IF(ISERROR(VLOOKUP($B436,NAfiliado_NFarmacia!$A$2:$J$497,7,0)),"Ingresa Localidad de Farmacia",VLOOKUP($B436,NAfiliado_NFarmacia!$A$2:$J$497,7,0))))</f>
        <v/>
      </c>
      <c r="L436" s="48" t="str">
        <f>+IF(B436="","",IF(F436="No","84005541",+IFERROR(+VLOOKUP(inicio!B436,padron!$A$2:$H$2,8,0),"84005541")))</f>
        <v/>
      </c>
      <c r="M436" s="48" t="str">
        <f>+IF(B436="","",+IFERROR(+VLOOKUP(B436,padron!A:C,3,0),"no_cargado"))</f>
        <v/>
      </c>
      <c r="N436" s="48" t="str">
        <f>+IF(C436="","",+IFERROR(+VLOOKUP($C436,materiales!$A$2:$D$5000,4,0),"9999"))</f>
        <v/>
      </c>
      <c r="O436" s="48" t="str">
        <f t="shared" si="60"/>
        <v/>
      </c>
      <c r="P436" s="48" t="str">
        <f t="shared" si="61"/>
        <v/>
      </c>
      <c r="Q436" s="48" t="str">
        <f t="shared" si="62"/>
        <v/>
      </c>
      <c r="R436" s="48" t="str">
        <f t="shared" si="63"/>
        <v/>
      </c>
      <c r="S436" s="48" t="str">
        <f t="shared" si="68"/>
        <v/>
      </c>
      <c r="T436" s="48" t="str">
        <f t="shared" ca="1" si="64"/>
        <v/>
      </c>
      <c r="U436" s="48" t="str">
        <f>+IF(M436="","",IFERROR(+VLOOKUP(C436,materiales!$B$2:$E$1000,4,0),"DSZA"))</f>
        <v/>
      </c>
      <c r="V436" s="48" t="str">
        <f t="shared" si="65"/>
        <v/>
      </c>
      <c r="W436" s="48" t="str">
        <f t="shared" si="66"/>
        <v/>
      </c>
      <c r="X436" s="48" t="str">
        <f t="shared" si="67"/>
        <v/>
      </c>
      <c r="Y436" s="49" t="str">
        <f t="shared" si="69"/>
        <v/>
      </c>
      <c r="Z436" s="49" t="str">
        <f>IF(M436="no_cargado",VLOOKUP(B436,NAfiliado_NFarmacia!A:H,8,0),"")</f>
        <v/>
      </c>
      <c r="AA436" s="50"/>
    </row>
    <row r="437" spans="1:27" x14ac:dyDescent="0.55000000000000004">
      <c r="A437" s="34"/>
      <c r="G437" s="47" t="str">
        <f>+IF($B437="","",+IFERROR(+VLOOKUP(B437,padron!$A$2:$E$2,2,0),+IFERROR(VLOOKUP(B437,NAfiliado_NFarmacia!$A:$J,10,0),"Ingresar Nuevo Afiliado")))</f>
        <v/>
      </c>
      <c r="H437" s="48" t="str">
        <f>+IF(B437="","",+IFERROR(+VLOOKUP($C437,materiales!$B$2:$D$101,2,0),"9999"))</f>
        <v/>
      </c>
      <c r="I437" s="49" t="str">
        <f>+IF($B437="","",+IF(OR($F437="Si",$F437=""),IF(ISERROR(VLOOKUP($B437,padron!#REF!,9,0)),+IF(ISERROR(VLOOKUP($B437,NAfiliado_NFarmacia!$A$2:$J$497,5,0)),"Ingresa Farmacia",VLOOKUP($B437,NAfiliado_NFarmacia!$A$2:$J$497,5,0)),VLOOKUP($B437,padron!#REF!,9,0)),+IF(ISERROR(VLOOKUP($B437,NAfiliado_NFarmacia!$A$2:$J$497,5,0)),"Ingresa Farmacia",VLOOKUP($B437,NAfiliado_NFarmacia!$A$2:$J$497,5,0))))</f>
        <v/>
      </c>
      <c r="J437" s="49" t="str">
        <f>+IF($B437="","",+IF(OR($F437="Si",$F437=""),IF(ISERROR(VLOOKUP($B437,padron!#REF!,10,0)),+IF(ISERROR(VLOOKUP($B437,NAfiliado_NFarmacia!$A$2:$J$497,5,0)),"Ingresa Direccion de Farmacia",VLOOKUP($B437,NAfiliado_NFarmacia!$A$2:$J$497,6,0)),VLOOKUP($B437,padron!#REF!,10,0)),+IF(ISERROR(VLOOKUP($B437,NAfiliado_NFarmacia!$A$2:$J$497,6,0)),"Ingresa Direccion de Farmacia",VLOOKUP($B437,NAfiliado_NFarmacia!$A$2:$J$497,6,0))))</f>
        <v/>
      </c>
      <c r="K437" s="49" t="str">
        <f>+IF($B437="","",+IF(OR($F437="Si",$F437=""),IF(ISERROR(VLOOKUP($B437,padron!#REF!,10,0)),+IF(ISERROR(VLOOKUP($B437,NAfiliado_NFarmacia!$A$2:$J$497,5,0)),"Ingresa Localidad de Farmacia",VLOOKUP($B437,NAfiliado_NFarmacia!$A$2:$J$497,7,0)),VLOOKUP($B437,padron!#REF!,11,0)),+IF(ISERROR(VLOOKUP($B437,NAfiliado_NFarmacia!$A$2:$J$497,7,0)),"Ingresa Localidad de Farmacia",VLOOKUP($B437,NAfiliado_NFarmacia!$A$2:$J$497,7,0))))</f>
        <v/>
      </c>
      <c r="L437" s="48" t="str">
        <f>+IF(B437="","",IF(F437="No","84005541",+IFERROR(+VLOOKUP(inicio!B437,padron!$A$2:$H$2,8,0),"84005541")))</f>
        <v/>
      </c>
      <c r="M437" s="48" t="str">
        <f>+IF(B437="","",+IFERROR(+VLOOKUP(B437,padron!A:C,3,0),"no_cargado"))</f>
        <v/>
      </c>
      <c r="N437" s="48" t="str">
        <f>+IF(C437="","",+IFERROR(+VLOOKUP($C437,materiales!$A$2:$D$5000,4,0),"9999"))</f>
        <v/>
      </c>
      <c r="O437" s="48" t="str">
        <f t="shared" si="60"/>
        <v/>
      </c>
      <c r="P437" s="48" t="str">
        <f t="shared" si="61"/>
        <v/>
      </c>
      <c r="Q437" s="48" t="str">
        <f t="shared" si="62"/>
        <v/>
      </c>
      <c r="R437" s="48" t="str">
        <f t="shared" si="63"/>
        <v/>
      </c>
      <c r="S437" s="48" t="str">
        <f t="shared" si="68"/>
        <v/>
      </c>
      <c r="T437" s="48" t="str">
        <f t="shared" ca="1" si="64"/>
        <v/>
      </c>
      <c r="U437" s="48" t="str">
        <f>+IF(M437="","",IFERROR(+VLOOKUP(C437,materiales!$B$2:$E$1000,4,0),"DSZA"))</f>
        <v/>
      </c>
      <c r="V437" s="48" t="str">
        <f t="shared" si="65"/>
        <v/>
      </c>
      <c r="W437" s="48" t="str">
        <f t="shared" si="66"/>
        <v/>
      </c>
      <c r="X437" s="48" t="str">
        <f t="shared" si="67"/>
        <v/>
      </c>
      <c r="Y437" s="49" t="str">
        <f t="shared" si="69"/>
        <v/>
      </c>
      <c r="Z437" s="49" t="str">
        <f>IF(M437="no_cargado",VLOOKUP(B437,NAfiliado_NFarmacia!A:H,8,0),"")</f>
        <v/>
      </c>
      <c r="AA437" s="50"/>
    </row>
    <row r="438" spans="1:27" x14ac:dyDescent="0.55000000000000004">
      <c r="A438" s="34"/>
      <c r="G438" s="47" t="str">
        <f>+IF($B438="","",+IFERROR(+VLOOKUP(B438,padron!$A$2:$E$2,2,0),+IFERROR(VLOOKUP(B438,NAfiliado_NFarmacia!$A:$J,10,0),"Ingresar Nuevo Afiliado")))</f>
        <v/>
      </c>
      <c r="H438" s="48" t="str">
        <f>+IF(B438="","",+IFERROR(+VLOOKUP($C438,materiales!$B$2:$D$101,2,0),"9999"))</f>
        <v/>
      </c>
      <c r="I438" s="49" t="str">
        <f>+IF($B438="","",+IF(OR($F438="Si",$F438=""),IF(ISERROR(VLOOKUP($B438,padron!#REF!,9,0)),+IF(ISERROR(VLOOKUP($B438,NAfiliado_NFarmacia!$A$2:$J$497,5,0)),"Ingresa Farmacia",VLOOKUP($B438,NAfiliado_NFarmacia!$A$2:$J$497,5,0)),VLOOKUP($B438,padron!#REF!,9,0)),+IF(ISERROR(VLOOKUP($B438,NAfiliado_NFarmacia!$A$2:$J$497,5,0)),"Ingresa Farmacia",VLOOKUP($B438,NAfiliado_NFarmacia!$A$2:$J$497,5,0))))</f>
        <v/>
      </c>
      <c r="J438" s="49" t="str">
        <f>+IF($B438="","",+IF(OR($F438="Si",$F438=""),IF(ISERROR(VLOOKUP($B438,padron!#REF!,10,0)),+IF(ISERROR(VLOOKUP($B438,NAfiliado_NFarmacia!$A$2:$J$497,5,0)),"Ingresa Direccion de Farmacia",VLOOKUP($B438,NAfiliado_NFarmacia!$A$2:$J$497,6,0)),VLOOKUP($B438,padron!#REF!,10,0)),+IF(ISERROR(VLOOKUP($B438,NAfiliado_NFarmacia!$A$2:$J$497,6,0)),"Ingresa Direccion de Farmacia",VLOOKUP($B438,NAfiliado_NFarmacia!$A$2:$J$497,6,0))))</f>
        <v/>
      </c>
      <c r="K438" s="49" t="str">
        <f>+IF($B438="","",+IF(OR($F438="Si",$F438=""),IF(ISERROR(VLOOKUP($B438,padron!#REF!,10,0)),+IF(ISERROR(VLOOKUP($B438,NAfiliado_NFarmacia!$A$2:$J$497,5,0)),"Ingresa Localidad de Farmacia",VLOOKUP($B438,NAfiliado_NFarmacia!$A$2:$J$497,7,0)),VLOOKUP($B438,padron!#REF!,11,0)),+IF(ISERROR(VLOOKUP($B438,NAfiliado_NFarmacia!$A$2:$J$497,7,0)),"Ingresa Localidad de Farmacia",VLOOKUP($B438,NAfiliado_NFarmacia!$A$2:$J$497,7,0))))</f>
        <v/>
      </c>
      <c r="L438" s="48" t="str">
        <f>+IF(B438="","",IF(F438="No","84005541",+IFERROR(+VLOOKUP(inicio!B438,padron!$A$2:$H$2,8,0),"84005541")))</f>
        <v/>
      </c>
      <c r="M438" s="48" t="str">
        <f>+IF(B438="","",+IFERROR(+VLOOKUP(B438,padron!A:C,3,0),"no_cargado"))</f>
        <v/>
      </c>
      <c r="N438" s="48" t="str">
        <f>+IF(C438="","",+IFERROR(+VLOOKUP($C438,materiales!$A$2:$D$5000,4,0),"9999"))</f>
        <v/>
      </c>
      <c r="O438" s="48" t="str">
        <f t="shared" si="60"/>
        <v/>
      </c>
      <c r="P438" s="48" t="str">
        <f t="shared" si="61"/>
        <v/>
      </c>
      <c r="Q438" s="48" t="str">
        <f t="shared" si="62"/>
        <v/>
      </c>
      <c r="R438" s="48" t="str">
        <f t="shared" si="63"/>
        <v/>
      </c>
      <c r="S438" s="48" t="str">
        <f t="shared" si="68"/>
        <v/>
      </c>
      <c r="T438" s="48" t="str">
        <f t="shared" ca="1" si="64"/>
        <v/>
      </c>
      <c r="U438" s="48" t="str">
        <f>+IF(M438="","",IFERROR(+VLOOKUP(C438,materiales!$B$2:$E$1000,4,0),"DSZA"))</f>
        <v/>
      </c>
      <c r="V438" s="48" t="str">
        <f t="shared" si="65"/>
        <v/>
      </c>
      <c r="W438" s="48" t="str">
        <f t="shared" si="66"/>
        <v/>
      </c>
      <c r="X438" s="48" t="str">
        <f t="shared" si="67"/>
        <v/>
      </c>
      <c r="Y438" s="49" t="str">
        <f t="shared" si="69"/>
        <v/>
      </c>
      <c r="Z438" s="49" t="str">
        <f>IF(M438="no_cargado",VLOOKUP(B438,NAfiliado_NFarmacia!A:H,8,0),"")</f>
        <v/>
      </c>
      <c r="AA438" s="50"/>
    </row>
    <row r="439" spans="1:27" x14ac:dyDescent="0.55000000000000004">
      <c r="A439" s="34"/>
      <c r="G439" s="47" t="str">
        <f>+IF($B439="","",+IFERROR(+VLOOKUP(B439,padron!$A$2:$E$2,2,0),+IFERROR(VLOOKUP(B439,NAfiliado_NFarmacia!$A:$J,10,0),"Ingresar Nuevo Afiliado")))</f>
        <v/>
      </c>
      <c r="H439" s="48" t="str">
        <f>+IF(B439="","",+IFERROR(+VLOOKUP($C439,materiales!$B$2:$D$101,2,0),"9999"))</f>
        <v/>
      </c>
      <c r="I439" s="49" t="str">
        <f>+IF($B439="","",+IF(OR($F439="Si",$F439=""),IF(ISERROR(VLOOKUP($B439,padron!#REF!,9,0)),+IF(ISERROR(VLOOKUP($B439,NAfiliado_NFarmacia!$A$2:$J$497,5,0)),"Ingresa Farmacia",VLOOKUP($B439,NAfiliado_NFarmacia!$A$2:$J$497,5,0)),VLOOKUP($B439,padron!#REF!,9,0)),+IF(ISERROR(VLOOKUP($B439,NAfiliado_NFarmacia!$A$2:$J$497,5,0)),"Ingresa Farmacia",VLOOKUP($B439,NAfiliado_NFarmacia!$A$2:$J$497,5,0))))</f>
        <v/>
      </c>
      <c r="J439" s="49" t="str">
        <f>+IF($B439="","",+IF(OR($F439="Si",$F439=""),IF(ISERROR(VLOOKUP($B439,padron!#REF!,10,0)),+IF(ISERROR(VLOOKUP($B439,NAfiliado_NFarmacia!$A$2:$J$497,5,0)),"Ingresa Direccion de Farmacia",VLOOKUP($B439,NAfiliado_NFarmacia!$A$2:$J$497,6,0)),VLOOKUP($B439,padron!#REF!,10,0)),+IF(ISERROR(VLOOKUP($B439,NAfiliado_NFarmacia!$A$2:$J$497,6,0)),"Ingresa Direccion de Farmacia",VLOOKUP($B439,NAfiliado_NFarmacia!$A$2:$J$497,6,0))))</f>
        <v/>
      </c>
      <c r="K439" s="49" t="str">
        <f>+IF($B439="","",+IF(OR($F439="Si",$F439=""),IF(ISERROR(VLOOKUP($B439,padron!#REF!,10,0)),+IF(ISERROR(VLOOKUP($B439,NAfiliado_NFarmacia!$A$2:$J$497,5,0)),"Ingresa Localidad de Farmacia",VLOOKUP($B439,NAfiliado_NFarmacia!$A$2:$J$497,7,0)),VLOOKUP($B439,padron!#REF!,11,0)),+IF(ISERROR(VLOOKUP($B439,NAfiliado_NFarmacia!$A$2:$J$497,7,0)),"Ingresa Localidad de Farmacia",VLOOKUP($B439,NAfiliado_NFarmacia!$A$2:$J$497,7,0))))</f>
        <v/>
      </c>
      <c r="L439" s="48" t="str">
        <f>+IF(B439="","",IF(F439="No","84005541",+IFERROR(+VLOOKUP(inicio!B439,padron!$A$2:$H$2,8,0),"84005541")))</f>
        <v/>
      </c>
      <c r="M439" s="48" t="str">
        <f>+IF(B439="","",+IFERROR(+VLOOKUP(B439,padron!A:C,3,0),"no_cargado"))</f>
        <v/>
      </c>
      <c r="N439" s="48" t="str">
        <f>+IF(C439="","",+IFERROR(+VLOOKUP($C439,materiales!$A$2:$D$5000,4,0),"9999"))</f>
        <v/>
      </c>
      <c r="O439" s="48" t="str">
        <f t="shared" si="60"/>
        <v/>
      </c>
      <c r="P439" s="48" t="str">
        <f t="shared" si="61"/>
        <v/>
      </c>
      <c r="Q439" s="48" t="str">
        <f t="shared" si="62"/>
        <v/>
      </c>
      <c r="R439" s="48" t="str">
        <f t="shared" si="63"/>
        <v/>
      </c>
      <c r="S439" s="48" t="str">
        <f t="shared" si="68"/>
        <v/>
      </c>
      <c r="T439" s="48" t="str">
        <f t="shared" ca="1" si="64"/>
        <v/>
      </c>
      <c r="U439" s="48" t="str">
        <f>+IF(M439="","",IFERROR(+VLOOKUP(C439,materiales!$B$2:$E$1000,4,0),"DSZA"))</f>
        <v/>
      </c>
      <c r="V439" s="48" t="str">
        <f t="shared" si="65"/>
        <v/>
      </c>
      <c r="W439" s="48" t="str">
        <f t="shared" si="66"/>
        <v/>
      </c>
      <c r="X439" s="48" t="str">
        <f t="shared" si="67"/>
        <v/>
      </c>
      <c r="Y439" s="49" t="str">
        <f t="shared" si="69"/>
        <v/>
      </c>
      <c r="Z439" s="49" t="str">
        <f>IF(M439="no_cargado",VLOOKUP(B439,NAfiliado_NFarmacia!A:H,8,0),"")</f>
        <v/>
      </c>
      <c r="AA439" s="50"/>
    </row>
    <row r="440" spans="1:27" x14ac:dyDescent="0.55000000000000004">
      <c r="A440" s="34"/>
      <c r="G440" s="47" t="str">
        <f>+IF($B440="","",+IFERROR(+VLOOKUP(B440,padron!$A$2:$E$2,2,0),+IFERROR(VLOOKUP(B440,NAfiliado_NFarmacia!$A:$J,10,0),"Ingresar Nuevo Afiliado")))</f>
        <v/>
      </c>
      <c r="H440" s="48" t="str">
        <f>+IF(B440="","",+IFERROR(+VLOOKUP($C440,materiales!$B$2:$D$101,2,0),"9999"))</f>
        <v/>
      </c>
      <c r="I440" s="49" t="str">
        <f>+IF($B440="","",+IF(OR($F440="Si",$F440=""),IF(ISERROR(VLOOKUP($B440,padron!#REF!,9,0)),+IF(ISERROR(VLOOKUP($B440,NAfiliado_NFarmacia!$A$2:$J$497,5,0)),"Ingresa Farmacia",VLOOKUP($B440,NAfiliado_NFarmacia!$A$2:$J$497,5,0)),VLOOKUP($B440,padron!#REF!,9,0)),+IF(ISERROR(VLOOKUP($B440,NAfiliado_NFarmacia!$A$2:$J$497,5,0)),"Ingresa Farmacia",VLOOKUP($B440,NAfiliado_NFarmacia!$A$2:$J$497,5,0))))</f>
        <v/>
      </c>
      <c r="J440" s="49" t="str">
        <f>+IF($B440="","",+IF(OR($F440="Si",$F440=""),IF(ISERROR(VLOOKUP($B440,padron!#REF!,10,0)),+IF(ISERROR(VLOOKUP($B440,NAfiliado_NFarmacia!$A$2:$J$497,5,0)),"Ingresa Direccion de Farmacia",VLOOKUP($B440,NAfiliado_NFarmacia!$A$2:$J$497,6,0)),VLOOKUP($B440,padron!#REF!,10,0)),+IF(ISERROR(VLOOKUP($B440,NAfiliado_NFarmacia!$A$2:$J$497,6,0)),"Ingresa Direccion de Farmacia",VLOOKUP($B440,NAfiliado_NFarmacia!$A$2:$J$497,6,0))))</f>
        <v/>
      </c>
      <c r="K440" s="49" t="str">
        <f>+IF($B440="","",+IF(OR($F440="Si",$F440=""),IF(ISERROR(VLOOKUP($B440,padron!#REF!,10,0)),+IF(ISERROR(VLOOKUP($B440,NAfiliado_NFarmacia!$A$2:$J$497,5,0)),"Ingresa Localidad de Farmacia",VLOOKUP($B440,NAfiliado_NFarmacia!$A$2:$J$497,7,0)),VLOOKUP($B440,padron!#REF!,11,0)),+IF(ISERROR(VLOOKUP($B440,NAfiliado_NFarmacia!$A$2:$J$497,7,0)),"Ingresa Localidad de Farmacia",VLOOKUP($B440,NAfiliado_NFarmacia!$A$2:$J$497,7,0))))</f>
        <v/>
      </c>
      <c r="L440" s="48" t="str">
        <f>+IF(B440="","",IF(F440="No","84005541",+IFERROR(+VLOOKUP(inicio!B440,padron!$A$2:$H$2,8,0),"84005541")))</f>
        <v/>
      </c>
      <c r="M440" s="48" t="str">
        <f>+IF(B440="","",+IFERROR(+VLOOKUP(B440,padron!A:C,3,0),"no_cargado"))</f>
        <v/>
      </c>
      <c r="N440" s="48" t="str">
        <f>+IF(C440="","",+IFERROR(+VLOOKUP($C440,materiales!$A$2:$D$5000,4,0),"9999"))</f>
        <v/>
      </c>
      <c r="O440" s="48" t="str">
        <f t="shared" si="60"/>
        <v/>
      </c>
      <c r="P440" s="48" t="str">
        <f t="shared" si="61"/>
        <v/>
      </c>
      <c r="Q440" s="48" t="str">
        <f t="shared" si="62"/>
        <v/>
      </c>
      <c r="R440" s="48" t="str">
        <f t="shared" si="63"/>
        <v/>
      </c>
      <c r="S440" s="48" t="str">
        <f t="shared" si="68"/>
        <v/>
      </c>
      <c r="T440" s="48" t="str">
        <f t="shared" ca="1" si="64"/>
        <v/>
      </c>
      <c r="U440" s="48" t="str">
        <f>+IF(M440="","",IFERROR(+VLOOKUP(C440,materiales!$B$2:$E$1000,4,0),"DSZA"))</f>
        <v/>
      </c>
      <c r="V440" s="48" t="str">
        <f t="shared" si="65"/>
        <v/>
      </c>
      <c r="W440" s="48" t="str">
        <f t="shared" si="66"/>
        <v/>
      </c>
      <c r="X440" s="48" t="str">
        <f t="shared" si="67"/>
        <v/>
      </c>
      <c r="Y440" s="49" t="str">
        <f t="shared" si="69"/>
        <v/>
      </c>
      <c r="Z440" s="49" t="str">
        <f>IF(M440="no_cargado",VLOOKUP(B440,NAfiliado_NFarmacia!A:H,8,0),"")</f>
        <v/>
      </c>
      <c r="AA440" s="50"/>
    </row>
    <row r="441" spans="1:27" x14ac:dyDescent="0.55000000000000004">
      <c r="A441" s="34"/>
      <c r="G441" s="47" t="str">
        <f>+IF($B441="","",+IFERROR(+VLOOKUP(B441,padron!$A$2:$E$2,2,0),+IFERROR(VLOOKUP(B441,NAfiliado_NFarmacia!$A:$J,10,0),"Ingresar Nuevo Afiliado")))</f>
        <v/>
      </c>
      <c r="H441" s="48" t="str">
        <f>+IF(B441="","",+IFERROR(+VLOOKUP($C441,materiales!$B$2:$D$101,2,0),"9999"))</f>
        <v/>
      </c>
      <c r="I441" s="49" t="str">
        <f>+IF($B441="","",+IF(OR($F441="Si",$F441=""),IF(ISERROR(VLOOKUP($B441,padron!#REF!,9,0)),+IF(ISERROR(VLOOKUP($B441,NAfiliado_NFarmacia!$A$2:$J$497,5,0)),"Ingresa Farmacia",VLOOKUP($B441,NAfiliado_NFarmacia!$A$2:$J$497,5,0)),VLOOKUP($B441,padron!#REF!,9,0)),+IF(ISERROR(VLOOKUP($B441,NAfiliado_NFarmacia!$A$2:$J$497,5,0)),"Ingresa Farmacia",VLOOKUP($B441,NAfiliado_NFarmacia!$A$2:$J$497,5,0))))</f>
        <v/>
      </c>
      <c r="J441" s="49" t="str">
        <f>+IF($B441="","",+IF(OR($F441="Si",$F441=""),IF(ISERROR(VLOOKUP($B441,padron!#REF!,10,0)),+IF(ISERROR(VLOOKUP($B441,NAfiliado_NFarmacia!$A$2:$J$497,5,0)),"Ingresa Direccion de Farmacia",VLOOKUP($B441,NAfiliado_NFarmacia!$A$2:$J$497,6,0)),VLOOKUP($B441,padron!#REF!,10,0)),+IF(ISERROR(VLOOKUP($B441,NAfiliado_NFarmacia!$A$2:$J$497,6,0)),"Ingresa Direccion de Farmacia",VLOOKUP($B441,NAfiliado_NFarmacia!$A$2:$J$497,6,0))))</f>
        <v/>
      </c>
      <c r="K441" s="49" t="str">
        <f>+IF($B441="","",+IF(OR($F441="Si",$F441=""),IF(ISERROR(VLOOKUP($B441,padron!#REF!,10,0)),+IF(ISERROR(VLOOKUP($B441,NAfiliado_NFarmacia!$A$2:$J$497,5,0)),"Ingresa Localidad de Farmacia",VLOOKUP($B441,NAfiliado_NFarmacia!$A$2:$J$497,7,0)),VLOOKUP($B441,padron!#REF!,11,0)),+IF(ISERROR(VLOOKUP($B441,NAfiliado_NFarmacia!$A$2:$J$497,7,0)),"Ingresa Localidad de Farmacia",VLOOKUP($B441,NAfiliado_NFarmacia!$A$2:$J$497,7,0))))</f>
        <v/>
      </c>
      <c r="L441" s="48" t="str">
        <f>+IF(B441="","",IF(F441="No","84005541",+IFERROR(+VLOOKUP(inicio!B441,padron!$A$2:$H$2,8,0),"84005541")))</f>
        <v/>
      </c>
      <c r="M441" s="48" t="str">
        <f>+IF(B441="","",+IFERROR(+VLOOKUP(B441,padron!A:C,3,0),"no_cargado"))</f>
        <v/>
      </c>
      <c r="N441" s="48" t="str">
        <f>+IF(C441="","",+IFERROR(+VLOOKUP($C441,materiales!$A$2:$D$5000,4,0),"9999"))</f>
        <v/>
      </c>
      <c r="O441" s="48" t="str">
        <f t="shared" si="60"/>
        <v/>
      </c>
      <c r="P441" s="48" t="str">
        <f t="shared" si="61"/>
        <v/>
      </c>
      <c r="Q441" s="48" t="str">
        <f t="shared" si="62"/>
        <v/>
      </c>
      <c r="R441" s="48" t="str">
        <f t="shared" si="63"/>
        <v/>
      </c>
      <c r="S441" s="48" t="str">
        <f t="shared" si="68"/>
        <v/>
      </c>
      <c r="T441" s="48" t="str">
        <f t="shared" ca="1" si="64"/>
        <v/>
      </c>
      <c r="U441" s="48" t="str">
        <f>+IF(M441="","",IFERROR(+VLOOKUP(C441,materiales!$B$2:$E$1000,4,0),"DSZA"))</f>
        <v/>
      </c>
      <c r="V441" s="48" t="str">
        <f t="shared" si="65"/>
        <v/>
      </c>
      <c r="W441" s="48" t="str">
        <f t="shared" si="66"/>
        <v/>
      </c>
      <c r="X441" s="48" t="str">
        <f t="shared" si="67"/>
        <v/>
      </c>
      <c r="Y441" s="49" t="str">
        <f t="shared" si="69"/>
        <v/>
      </c>
      <c r="Z441" s="49" t="str">
        <f>IF(M441="no_cargado",VLOOKUP(B441,NAfiliado_NFarmacia!A:H,8,0),"")</f>
        <v/>
      </c>
      <c r="AA441" s="50"/>
    </row>
    <row r="442" spans="1:27" x14ac:dyDescent="0.55000000000000004">
      <c r="A442" s="34"/>
      <c r="G442" s="47" t="str">
        <f>+IF($B442="","",+IFERROR(+VLOOKUP(B442,padron!$A$2:$E$2,2,0),+IFERROR(VLOOKUP(B442,NAfiliado_NFarmacia!$A:$J,10,0),"Ingresar Nuevo Afiliado")))</f>
        <v/>
      </c>
      <c r="H442" s="48" t="str">
        <f>+IF(B442="","",+IFERROR(+VLOOKUP($C442,materiales!$B$2:$D$101,2,0),"9999"))</f>
        <v/>
      </c>
      <c r="I442" s="49" t="str">
        <f>+IF($B442="","",+IF(OR($F442="Si",$F442=""),IF(ISERROR(VLOOKUP($B442,padron!#REF!,9,0)),+IF(ISERROR(VLOOKUP($B442,NAfiliado_NFarmacia!$A$2:$J$497,5,0)),"Ingresa Farmacia",VLOOKUP($B442,NAfiliado_NFarmacia!$A$2:$J$497,5,0)),VLOOKUP($B442,padron!#REF!,9,0)),+IF(ISERROR(VLOOKUP($B442,NAfiliado_NFarmacia!$A$2:$J$497,5,0)),"Ingresa Farmacia",VLOOKUP($B442,NAfiliado_NFarmacia!$A$2:$J$497,5,0))))</f>
        <v/>
      </c>
      <c r="J442" s="49" t="str">
        <f>+IF($B442="","",+IF(OR($F442="Si",$F442=""),IF(ISERROR(VLOOKUP($B442,padron!#REF!,10,0)),+IF(ISERROR(VLOOKUP($B442,NAfiliado_NFarmacia!$A$2:$J$497,5,0)),"Ingresa Direccion de Farmacia",VLOOKUP($B442,NAfiliado_NFarmacia!$A$2:$J$497,6,0)),VLOOKUP($B442,padron!#REF!,10,0)),+IF(ISERROR(VLOOKUP($B442,NAfiliado_NFarmacia!$A$2:$J$497,6,0)),"Ingresa Direccion de Farmacia",VLOOKUP($B442,NAfiliado_NFarmacia!$A$2:$J$497,6,0))))</f>
        <v/>
      </c>
      <c r="K442" s="49" t="str">
        <f>+IF($B442="","",+IF(OR($F442="Si",$F442=""),IF(ISERROR(VLOOKUP($B442,padron!#REF!,10,0)),+IF(ISERROR(VLOOKUP($B442,NAfiliado_NFarmacia!$A$2:$J$497,5,0)),"Ingresa Localidad de Farmacia",VLOOKUP($B442,NAfiliado_NFarmacia!$A$2:$J$497,7,0)),VLOOKUP($B442,padron!#REF!,11,0)),+IF(ISERROR(VLOOKUP($B442,NAfiliado_NFarmacia!$A$2:$J$497,7,0)),"Ingresa Localidad de Farmacia",VLOOKUP($B442,NAfiliado_NFarmacia!$A$2:$J$497,7,0))))</f>
        <v/>
      </c>
      <c r="L442" s="48" t="str">
        <f>+IF(B442="","",IF(F442="No","84005541",+IFERROR(+VLOOKUP(inicio!B442,padron!$A$2:$H$2,8,0),"84005541")))</f>
        <v/>
      </c>
      <c r="M442" s="48" t="str">
        <f>+IF(B442="","",+IFERROR(+VLOOKUP(B442,padron!A:C,3,0),"no_cargado"))</f>
        <v/>
      </c>
      <c r="N442" s="48" t="str">
        <f>+IF(C442="","",+IFERROR(+VLOOKUP($C442,materiales!$A$2:$D$5000,4,0),"9999"))</f>
        <v/>
      </c>
      <c r="O442" s="48" t="str">
        <f t="shared" si="60"/>
        <v/>
      </c>
      <c r="P442" s="48" t="str">
        <f t="shared" si="61"/>
        <v/>
      </c>
      <c r="Q442" s="48" t="str">
        <f t="shared" si="62"/>
        <v/>
      </c>
      <c r="R442" s="48" t="str">
        <f t="shared" si="63"/>
        <v/>
      </c>
      <c r="S442" s="48" t="str">
        <f t="shared" si="68"/>
        <v/>
      </c>
      <c r="T442" s="48" t="str">
        <f t="shared" ca="1" si="64"/>
        <v/>
      </c>
      <c r="U442" s="48" t="str">
        <f>+IF(M442="","",IFERROR(+VLOOKUP(C442,materiales!$B$2:$E$1000,4,0),"DSZA"))</f>
        <v/>
      </c>
      <c r="V442" s="48" t="str">
        <f t="shared" si="65"/>
        <v/>
      </c>
      <c r="W442" s="48" t="str">
        <f t="shared" si="66"/>
        <v/>
      </c>
      <c r="X442" s="48" t="str">
        <f t="shared" si="67"/>
        <v/>
      </c>
      <c r="Y442" s="49" t="str">
        <f t="shared" si="69"/>
        <v/>
      </c>
      <c r="Z442" s="49" t="str">
        <f>IF(M442="no_cargado",VLOOKUP(B442,NAfiliado_NFarmacia!A:H,8,0),"")</f>
        <v/>
      </c>
      <c r="AA442" s="50"/>
    </row>
    <row r="443" spans="1:27" x14ac:dyDescent="0.55000000000000004">
      <c r="A443" s="34"/>
      <c r="G443" s="47" t="str">
        <f>+IF($B443="","",+IFERROR(+VLOOKUP(B443,padron!$A$2:$E$2,2,0),+IFERROR(VLOOKUP(B443,NAfiliado_NFarmacia!$A:$J,10,0),"Ingresar Nuevo Afiliado")))</f>
        <v/>
      </c>
      <c r="H443" s="48" t="str">
        <f>+IF(B443="","",+IFERROR(+VLOOKUP($C443,materiales!$B$2:$D$101,2,0),"9999"))</f>
        <v/>
      </c>
      <c r="I443" s="49" t="str">
        <f>+IF($B443="","",+IF(OR($F443="Si",$F443=""),IF(ISERROR(VLOOKUP($B443,padron!#REF!,9,0)),+IF(ISERROR(VLOOKUP($B443,NAfiliado_NFarmacia!$A$2:$J$497,5,0)),"Ingresa Farmacia",VLOOKUP($B443,NAfiliado_NFarmacia!$A$2:$J$497,5,0)),VLOOKUP($B443,padron!#REF!,9,0)),+IF(ISERROR(VLOOKUP($B443,NAfiliado_NFarmacia!$A$2:$J$497,5,0)),"Ingresa Farmacia",VLOOKUP($B443,NAfiliado_NFarmacia!$A$2:$J$497,5,0))))</f>
        <v/>
      </c>
      <c r="J443" s="49" t="str">
        <f>+IF($B443="","",+IF(OR($F443="Si",$F443=""),IF(ISERROR(VLOOKUP($B443,padron!#REF!,10,0)),+IF(ISERROR(VLOOKUP($B443,NAfiliado_NFarmacia!$A$2:$J$497,5,0)),"Ingresa Direccion de Farmacia",VLOOKUP($B443,NAfiliado_NFarmacia!$A$2:$J$497,6,0)),VLOOKUP($B443,padron!#REF!,10,0)),+IF(ISERROR(VLOOKUP($B443,NAfiliado_NFarmacia!$A$2:$J$497,6,0)),"Ingresa Direccion de Farmacia",VLOOKUP($B443,NAfiliado_NFarmacia!$A$2:$J$497,6,0))))</f>
        <v/>
      </c>
      <c r="K443" s="49" t="str">
        <f>+IF($B443="","",+IF(OR($F443="Si",$F443=""),IF(ISERROR(VLOOKUP($B443,padron!#REF!,10,0)),+IF(ISERROR(VLOOKUP($B443,NAfiliado_NFarmacia!$A$2:$J$497,5,0)),"Ingresa Localidad de Farmacia",VLOOKUP($B443,NAfiliado_NFarmacia!$A$2:$J$497,7,0)),VLOOKUP($B443,padron!#REF!,11,0)),+IF(ISERROR(VLOOKUP($B443,NAfiliado_NFarmacia!$A$2:$J$497,7,0)),"Ingresa Localidad de Farmacia",VLOOKUP($B443,NAfiliado_NFarmacia!$A$2:$J$497,7,0))))</f>
        <v/>
      </c>
      <c r="L443" s="48" t="str">
        <f>+IF(B443="","",IF(F443="No","84005541",+IFERROR(+VLOOKUP(inicio!B443,padron!$A$2:$H$2,8,0),"84005541")))</f>
        <v/>
      </c>
      <c r="M443" s="48" t="str">
        <f>+IF(B443="","",+IFERROR(+VLOOKUP(B443,padron!A:C,3,0),"no_cargado"))</f>
        <v/>
      </c>
      <c r="N443" s="48" t="str">
        <f>+IF(C443="","",+IFERROR(+VLOOKUP($C443,materiales!$A$2:$D$5000,4,0),"9999"))</f>
        <v/>
      </c>
      <c r="O443" s="48" t="str">
        <f t="shared" si="60"/>
        <v/>
      </c>
      <c r="P443" s="48" t="str">
        <f t="shared" si="61"/>
        <v/>
      </c>
      <c r="Q443" s="48" t="str">
        <f t="shared" si="62"/>
        <v/>
      </c>
      <c r="R443" s="48" t="str">
        <f t="shared" si="63"/>
        <v/>
      </c>
      <c r="S443" s="48" t="str">
        <f t="shared" si="68"/>
        <v/>
      </c>
      <c r="T443" s="48" t="str">
        <f t="shared" ca="1" si="64"/>
        <v/>
      </c>
      <c r="U443" s="48" t="str">
        <f>+IF(M443="","",IFERROR(+VLOOKUP(C443,materiales!$B$2:$E$1000,4,0),"DSZA"))</f>
        <v/>
      </c>
      <c r="V443" s="48" t="str">
        <f t="shared" si="65"/>
        <v/>
      </c>
      <c r="W443" s="48" t="str">
        <f t="shared" si="66"/>
        <v/>
      </c>
      <c r="X443" s="48" t="str">
        <f t="shared" si="67"/>
        <v/>
      </c>
      <c r="Y443" s="49" t="str">
        <f t="shared" si="69"/>
        <v/>
      </c>
      <c r="Z443" s="49" t="str">
        <f>IF(M443="no_cargado",VLOOKUP(B443,NAfiliado_NFarmacia!A:H,8,0),"")</f>
        <v/>
      </c>
      <c r="AA443" s="50"/>
    </row>
    <row r="444" spans="1:27" x14ac:dyDescent="0.55000000000000004">
      <c r="A444" s="34"/>
      <c r="G444" s="47" t="str">
        <f>+IF($B444="","",+IFERROR(+VLOOKUP(B444,padron!$A$2:$E$2,2,0),+IFERROR(VLOOKUP(B444,NAfiliado_NFarmacia!$A:$J,10,0),"Ingresar Nuevo Afiliado")))</f>
        <v/>
      </c>
      <c r="H444" s="48" t="str">
        <f>+IF(B444="","",+IFERROR(+VLOOKUP($C444,materiales!$B$2:$D$101,2,0),"9999"))</f>
        <v/>
      </c>
      <c r="I444" s="49" t="str">
        <f>+IF($B444="","",+IF(OR($F444="Si",$F444=""),IF(ISERROR(VLOOKUP($B444,padron!#REF!,9,0)),+IF(ISERROR(VLOOKUP($B444,NAfiliado_NFarmacia!$A$2:$J$497,5,0)),"Ingresa Farmacia",VLOOKUP($B444,NAfiliado_NFarmacia!$A$2:$J$497,5,0)),VLOOKUP($B444,padron!#REF!,9,0)),+IF(ISERROR(VLOOKUP($B444,NAfiliado_NFarmacia!$A$2:$J$497,5,0)),"Ingresa Farmacia",VLOOKUP($B444,NAfiliado_NFarmacia!$A$2:$J$497,5,0))))</f>
        <v/>
      </c>
      <c r="J444" s="49" t="str">
        <f>+IF($B444="","",+IF(OR($F444="Si",$F444=""),IF(ISERROR(VLOOKUP($B444,padron!#REF!,10,0)),+IF(ISERROR(VLOOKUP($B444,NAfiliado_NFarmacia!$A$2:$J$497,5,0)),"Ingresa Direccion de Farmacia",VLOOKUP($B444,NAfiliado_NFarmacia!$A$2:$J$497,6,0)),VLOOKUP($B444,padron!#REF!,10,0)),+IF(ISERROR(VLOOKUP($B444,NAfiliado_NFarmacia!$A$2:$J$497,6,0)),"Ingresa Direccion de Farmacia",VLOOKUP($B444,NAfiliado_NFarmacia!$A$2:$J$497,6,0))))</f>
        <v/>
      </c>
      <c r="K444" s="49" t="str">
        <f>+IF($B444="","",+IF(OR($F444="Si",$F444=""),IF(ISERROR(VLOOKUP($B444,padron!#REF!,10,0)),+IF(ISERROR(VLOOKUP($B444,NAfiliado_NFarmacia!$A$2:$J$497,5,0)),"Ingresa Localidad de Farmacia",VLOOKUP($B444,NAfiliado_NFarmacia!$A$2:$J$497,7,0)),VLOOKUP($B444,padron!#REF!,11,0)),+IF(ISERROR(VLOOKUP($B444,NAfiliado_NFarmacia!$A$2:$J$497,7,0)),"Ingresa Localidad de Farmacia",VLOOKUP($B444,NAfiliado_NFarmacia!$A$2:$J$497,7,0))))</f>
        <v/>
      </c>
      <c r="L444" s="48" t="str">
        <f>+IF(B444="","",IF(F444="No","84005541",+IFERROR(+VLOOKUP(inicio!B444,padron!$A$2:$H$2,8,0),"84005541")))</f>
        <v/>
      </c>
      <c r="M444" s="48" t="str">
        <f>+IF(B444="","",+IFERROR(+VLOOKUP(B444,padron!A:C,3,0),"no_cargado"))</f>
        <v/>
      </c>
      <c r="N444" s="48" t="str">
        <f>+IF(C444="","",+IFERROR(+VLOOKUP($C444,materiales!$A$2:$D$5000,4,0),"9999"))</f>
        <v/>
      </c>
      <c r="O444" s="48" t="str">
        <f t="shared" si="60"/>
        <v/>
      </c>
      <c r="P444" s="48" t="str">
        <f t="shared" si="61"/>
        <v/>
      </c>
      <c r="Q444" s="48" t="str">
        <f t="shared" si="62"/>
        <v/>
      </c>
      <c r="R444" s="48" t="str">
        <f t="shared" si="63"/>
        <v/>
      </c>
      <c r="S444" s="48" t="str">
        <f t="shared" si="68"/>
        <v/>
      </c>
      <c r="T444" s="48" t="str">
        <f t="shared" ca="1" si="64"/>
        <v/>
      </c>
      <c r="U444" s="48" t="str">
        <f>+IF(M444="","",IFERROR(+VLOOKUP(C444,materiales!$B$2:$E$1000,4,0),"DSZA"))</f>
        <v/>
      </c>
      <c r="V444" s="48" t="str">
        <f t="shared" si="65"/>
        <v/>
      </c>
      <c r="W444" s="48" t="str">
        <f t="shared" si="66"/>
        <v/>
      </c>
      <c r="X444" s="48" t="str">
        <f t="shared" si="67"/>
        <v/>
      </c>
      <c r="Y444" s="49" t="str">
        <f t="shared" si="69"/>
        <v/>
      </c>
      <c r="Z444" s="49" t="str">
        <f>IF(M444="no_cargado",VLOOKUP(B444,NAfiliado_NFarmacia!A:H,8,0),"")</f>
        <v/>
      </c>
      <c r="AA444" s="50"/>
    </row>
    <row r="445" spans="1:27" x14ac:dyDescent="0.55000000000000004">
      <c r="A445" s="34"/>
      <c r="G445" s="47" t="str">
        <f>+IF($B445="","",+IFERROR(+VLOOKUP(B445,padron!$A$2:$E$2,2,0),+IFERROR(VLOOKUP(B445,NAfiliado_NFarmacia!$A:$J,10,0),"Ingresar Nuevo Afiliado")))</f>
        <v/>
      </c>
      <c r="H445" s="48" t="str">
        <f>+IF(B445="","",+IFERROR(+VLOOKUP($C445,materiales!$B$2:$D$101,2,0),"9999"))</f>
        <v/>
      </c>
      <c r="I445" s="49" t="str">
        <f>+IF($B445="","",+IF(OR($F445="Si",$F445=""),IF(ISERROR(VLOOKUP($B445,padron!#REF!,9,0)),+IF(ISERROR(VLOOKUP($B445,NAfiliado_NFarmacia!$A$2:$J$497,5,0)),"Ingresa Farmacia",VLOOKUP($B445,NAfiliado_NFarmacia!$A$2:$J$497,5,0)),VLOOKUP($B445,padron!#REF!,9,0)),+IF(ISERROR(VLOOKUP($B445,NAfiliado_NFarmacia!$A$2:$J$497,5,0)),"Ingresa Farmacia",VLOOKUP($B445,NAfiliado_NFarmacia!$A$2:$J$497,5,0))))</f>
        <v/>
      </c>
      <c r="J445" s="49" t="str">
        <f>+IF($B445="","",+IF(OR($F445="Si",$F445=""),IF(ISERROR(VLOOKUP($B445,padron!#REF!,10,0)),+IF(ISERROR(VLOOKUP($B445,NAfiliado_NFarmacia!$A$2:$J$497,5,0)),"Ingresa Direccion de Farmacia",VLOOKUP($B445,NAfiliado_NFarmacia!$A$2:$J$497,6,0)),VLOOKUP($B445,padron!#REF!,10,0)),+IF(ISERROR(VLOOKUP($B445,NAfiliado_NFarmacia!$A$2:$J$497,6,0)),"Ingresa Direccion de Farmacia",VLOOKUP($B445,NAfiliado_NFarmacia!$A$2:$J$497,6,0))))</f>
        <v/>
      </c>
      <c r="K445" s="49" t="str">
        <f>+IF($B445="","",+IF(OR($F445="Si",$F445=""),IF(ISERROR(VLOOKUP($B445,padron!#REF!,10,0)),+IF(ISERROR(VLOOKUP($B445,NAfiliado_NFarmacia!$A$2:$J$497,5,0)),"Ingresa Localidad de Farmacia",VLOOKUP($B445,NAfiliado_NFarmacia!$A$2:$J$497,7,0)),VLOOKUP($B445,padron!#REF!,11,0)),+IF(ISERROR(VLOOKUP($B445,NAfiliado_NFarmacia!$A$2:$J$497,7,0)),"Ingresa Localidad de Farmacia",VLOOKUP($B445,NAfiliado_NFarmacia!$A$2:$J$497,7,0))))</f>
        <v/>
      </c>
      <c r="L445" s="48" t="str">
        <f>+IF(B445="","",IF(F445="No","84005541",+IFERROR(+VLOOKUP(inicio!B445,padron!$A$2:$H$2,8,0),"84005541")))</f>
        <v/>
      </c>
      <c r="M445" s="48" t="str">
        <f>+IF(B445="","",+IFERROR(+VLOOKUP(B445,padron!A:C,3,0),"no_cargado"))</f>
        <v/>
      </c>
      <c r="N445" s="48" t="str">
        <f>+IF(C445="","",+IFERROR(+VLOOKUP($C445,materiales!$A$2:$D$5000,4,0),"9999"))</f>
        <v/>
      </c>
      <c r="O445" s="48" t="str">
        <f t="shared" si="60"/>
        <v/>
      </c>
      <c r="P445" s="48" t="str">
        <f t="shared" si="61"/>
        <v/>
      </c>
      <c r="Q445" s="48" t="str">
        <f t="shared" si="62"/>
        <v/>
      </c>
      <c r="R445" s="48" t="str">
        <f t="shared" si="63"/>
        <v/>
      </c>
      <c r="S445" s="48" t="str">
        <f t="shared" si="68"/>
        <v/>
      </c>
      <c r="T445" s="48" t="str">
        <f t="shared" ca="1" si="64"/>
        <v/>
      </c>
      <c r="U445" s="48" t="str">
        <f>+IF(M445="","",IFERROR(+VLOOKUP(C445,materiales!$B$2:$E$1000,4,0),"DSZA"))</f>
        <v/>
      </c>
      <c r="V445" s="48" t="str">
        <f t="shared" si="65"/>
        <v/>
      </c>
      <c r="W445" s="48" t="str">
        <f t="shared" si="66"/>
        <v/>
      </c>
      <c r="X445" s="48" t="str">
        <f t="shared" si="67"/>
        <v/>
      </c>
      <c r="Y445" s="49" t="str">
        <f t="shared" si="69"/>
        <v/>
      </c>
      <c r="Z445" s="49" t="str">
        <f>IF(M445="no_cargado",VLOOKUP(B445,NAfiliado_NFarmacia!A:H,8,0),"")</f>
        <v/>
      </c>
      <c r="AA445" s="50"/>
    </row>
    <row r="446" spans="1:27" x14ac:dyDescent="0.55000000000000004">
      <c r="A446" s="34"/>
      <c r="G446" s="47" t="str">
        <f>+IF($B446="","",+IFERROR(+VLOOKUP(B446,padron!$A$2:$E$2,2,0),+IFERROR(VLOOKUP(B446,NAfiliado_NFarmacia!$A:$J,10,0),"Ingresar Nuevo Afiliado")))</f>
        <v/>
      </c>
      <c r="H446" s="48" t="str">
        <f>+IF(B446="","",+IFERROR(+VLOOKUP($C446,materiales!$B$2:$D$101,2,0),"9999"))</f>
        <v/>
      </c>
      <c r="I446" s="49" t="str">
        <f>+IF($B446="","",+IF(OR($F446="Si",$F446=""),IF(ISERROR(VLOOKUP($B446,padron!#REF!,9,0)),+IF(ISERROR(VLOOKUP($B446,NAfiliado_NFarmacia!$A$2:$J$497,5,0)),"Ingresa Farmacia",VLOOKUP($B446,NAfiliado_NFarmacia!$A$2:$J$497,5,0)),VLOOKUP($B446,padron!#REF!,9,0)),+IF(ISERROR(VLOOKUP($B446,NAfiliado_NFarmacia!$A$2:$J$497,5,0)),"Ingresa Farmacia",VLOOKUP($B446,NAfiliado_NFarmacia!$A$2:$J$497,5,0))))</f>
        <v/>
      </c>
      <c r="J446" s="49" t="str">
        <f>+IF($B446="","",+IF(OR($F446="Si",$F446=""),IF(ISERROR(VLOOKUP($B446,padron!#REF!,10,0)),+IF(ISERROR(VLOOKUP($B446,NAfiliado_NFarmacia!$A$2:$J$497,5,0)),"Ingresa Direccion de Farmacia",VLOOKUP($B446,NAfiliado_NFarmacia!$A$2:$J$497,6,0)),VLOOKUP($B446,padron!#REF!,10,0)),+IF(ISERROR(VLOOKUP($B446,NAfiliado_NFarmacia!$A$2:$J$497,6,0)),"Ingresa Direccion de Farmacia",VLOOKUP($B446,NAfiliado_NFarmacia!$A$2:$J$497,6,0))))</f>
        <v/>
      </c>
      <c r="K446" s="49" t="str">
        <f>+IF($B446="","",+IF(OR($F446="Si",$F446=""),IF(ISERROR(VLOOKUP($B446,padron!#REF!,10,0)),+IF(ISERROR(VLOOKUP($B446,NAfiliado_NFarmacia!$A$2:$J$497,5,0)),"Ingresa Localidad de Farmacia",VLOOKUP($B446,NAfiliado_NFarmacia!$A$2:$J$497,7,0)),VLOOKUP($B446,padron!#REF!,11,0)),+IF(ISERROR(VLOOKUP($B446,NAfiliado_NFarmacia!$A$2:$J$497,7,0)),"Ingresa Localidad de Farmacia",VLOOKUP($B446,NAfiliado_NFarmacia!$A$2:$J$497,7,0))))</f>
        <v/>
      </c>
      <c r="L446" s="48" t="str">
        <f>+IF(B446="","",IF(F446="No","84005541",+IFERROR(+VLOOKUP(inicio!B446,padron!$A$2:$H$2,8,0),"84005541")))</f>
        <v/>
      </c>
      <c r="M446" s="48" t="str">
        <f>+IF(B446="","",+IFERROR(+VLOOKUP(B446,padron!A:C,3,0),"no_cargado"))</f>
        <v/>
      </c>
      <c r="N446" s="48" t="str">
        <f>+IF(C446="","",+IFERROR(+VLOOKUP($C446,materiales!$A$2:$D$5000,4,0),"9999"))</f>
        <v/>
      </c>
      <c r="O446" s="48" t="str">
        <f t="shared" si="60"/>
        <v/>
      </c>
      <c r="P446" s="48" t="str">
        <f t="shared" si="61"/>
        <v/>
      </c>
      <c r="Q446" s="48" t="str">
        <f t="shared" si="62"/>
        <v/>
      </c>
      <c r="R446" s="48" t="str">
        <f t="shared" si="63"/>
        <v/>
      </c>
      <c r="S446" s="48" t="str">
        <f t="shared" si="68"/>
        <v/>
      </c>
      <c r="T446" s="48" t="str">
        <f t="shared" ca="1" si="64"/>
        <v/>
      </c>
      <c r="U446" s="48" t="str">
        <f>+IF(M446="","",IFERROR(+VLOOKUP(C446,materiales!$B$2:$E$1000,4,0),"DSZA"))</f>
        <v/>
      </c>
      <c r="V446" s="48" t="str">
        <f t="shared" si="65"/>
        <v/>
      </c>
      <c r="W446" s="48" t="str">
        <f t="shared" si="66"/>
        <v/>
      </c>
      <c r="X446" s="48" t="str">
        <f t="shared" si="67"/>
        <v/>
      </c>
      <c r="Y446" s="49" t="str">
        <f t="shared" si="69"/>
        <v/>
      </c>
      <c r="Z446" s="49" t="str">
        <f>IF(M446="no_cargado",VLOOKUP(B446,NAfiliado_NFarmacia!A:H,8,0),"")</f>
        <v/>
      </c>
      <c r="AA446" s="50"/>
    </row>
    <row r="447" spans="1:27" x14ac:dyDescent="0.55000000000000004">
      <c r="A447" s="34"/>
      <c r="G447" s="47" t="str">
        <f>+IF($B447="","",+IFERROR(+VLOOKUP(B447,padron!$A$2:$E$2,2,0),+IFERROR(VLOOKUP(B447,NAfiliado_NFarmacia!$A:$J,10,0),"Ingresar Nuevo Afiliado")))</f>
        <v/>
      </c>
      <c r="H447" s="48" t="str">
        <f>+IF(B447="","",+IFERROR(+VLOOKUP($C447,materiales!$B$2:$D$101,2,0),"9999"))</f>
        <v/>
      </c>
      <c r="I447" s="49" t="str">
        <f>+IF($B447="","",+IF(OR($F447="Si",$F447=""),IF(ISERROR(VLOOKUP($B447,padron!#REF!,9,0)),+IF(ISERROR(VLOOKUP($B447,NAfiliado_NFarmacia!$A$2:$J$497,5,0)),"Ingresa Farmacia",VLOOKUP($B447,NAfiliado_NFarmacia!$A$2:$J$497,5,0)),VLOOKUP($B447,padron!#REF!,9,0)),+IF(ISERROR(VLOOKUP($B447,NAfiliado_NFarmacia!$A$2:$J$497,5,0)),"Ingresa Farmacia",VLOOKUP($B447,NAfiliado_NFarmacia!$A$2:$J$497,5,0))))</f>
        <v/>
      </c>
      <c r="J447" s="49" t="str">
        <f>+IF($B447="","",+IF(OR($F447="Si",$F447=""),IF(ISERROR(VLOOKUP($B447,padron!#REF!,10,0)),+IF(ISERROR(VLOOKUP($B447,NAfiliado_NFarmacia!$A$2:$J$497,5,0)),"Ingresa Direccion de Farmacia",VLOOKUP($B447,NAfiliado_NFarmacia!$A$2:$J$497,6,0)),VLOOKUP($B447,padron!#REF!,10,0)),+IF(ISERROR(VLOOKUP($B447,NAfiliado_NFarmacia!$A$2:$J$497,6,0)),"Ingresa Direccion de Farmacia",VLOOKUP($B447,NAfiliado_NFarmacia!$A$2:$J$497,6,0))))</f>
        <v/>
      </c>
      <c r="K447" s="49" t="str">
        <f>+IF($B447="","",+IF(OR($F447="Si",$F447=""),IF(ISERROR(VLOOKUP($B447,padron!#REF!,10,0)),+IF(ISERROR(VLOOKUP($B447,NAfiliado_NFarmacia!$A$2:$J$497,5,0)),"Ingresa Localidad de Farmacia",VLOOKUP($B447,NAfiliado_NFarmacia!$A$2:$J$497,7,0)),VLOOKUP($B447,padron!#REF!,11,0)),+IF(ISERROR(VLOOKUP($B447,NAfiliado_NFarmacia!$A$2:$J$497,7,0)),"Ingresa Localidad de Farmacia",VLOOKUP($B447,NAfiliado_NFarmacia!$A$2:$J$497,7,0))))</f>
        <v/>
      </c>
      <c r="L447" s="48" t="str">
        <f>+IF(B447="","",IF(F447="No","84005541",+IFERROR(+VLOOKUP(inicio!B447,padron!$A$2:$H$2,8,0),"84005541")))</f>
        <v/>
      </c>
      <c r="M447" s="48" t="str">
        <f>+IF(B447="","",+IFERROR(+VLOOKUP(B447,padron!A:C,3,0),"no_cargado"))</f>
        <v/>
      </c>
      <c r="N447" s="48" t="str">
        <f>+IF(C447="","",+IFERROR(+VLOOKUP($C447,materiales!$A$2:$D$5000,4,0),"9999"))</f>
        <v/>
      </c>
      <c r="O447" s="48" t="str">
        <f t="shared" si="60"/>
        <v/>
      </c>
      <c r="P447" s="48" t="str">
        <f t="shared" si="61"/>
        <v/>
      </c>
      <c r="Q447" s="48" t="str">
        <f t="shared" si="62"/>
        <v/>
      </c>
      <c r="R447" s="48" t="str">
        <f t="shared" si="63"/>
        <v/>
      </c>
      <c r="S447" s="48" t="str">
        <f t="shared" si="68"/>
        <v/>
      </c>
      <c r="T447" s="48" t="str">
        <f t="shared" ca="1" si="64"/>
        <v/>
      </c>
      <c r="U447" s="48" t="str">
        <f>+IF(M447="","",IFERROR(+VLOOKUP(C447,materiales!$B$2:$E$1000,4,0),"DSZA"))</f>
        <v/>
      </c>
      <c r="V447" s="48" t="str">
        <f t="shared" si="65"/>
        <v/>
      </c>
      <c r="W447" s="48" t="str">
        <f t="shared" si="66"/>
        <v/>
      </c>
      <c r="X447" s="48" t="str">
        <f t="shared" si="67"/>
        <v/>
      </c>
      <c r="Y447" s="49" t="str">
        <f t="shared" si="69"/>
        <v/>
      </c>
      <c r="Z447" s="49" t="str">
        <f>IF(M447="no_cargado",VLOOKUP(B447,NAfiliado_NFarmacia!A:H,8,0),"")</f>
        <v/>
      </c>
      <c r="AA447" s="50"/>
    </row>
    <row r="448" spans="1:27" x14ac:dyDescent="0.55000000000000004">
      <c r="A448" s="34"/>
      <c r="G448" s="47" t="str">
        <f>+IF($B448="","",+IFERROR(+VLOOKUP(B448,padron!$A$2:$E$2,2,0),+IFERROR(VLOOKUP(B448,NAfiliado_NFarmacia!$A:$J,10,0),"Ingresar Nuevo Afiliado")))</f>
        <v/>
      </c>
      <c r="H448" s="48" t="str">
        <f>+IF(B448="","",+IFERROR(+VLOOKUP($C448,materiales!$B$2:$D$101,2,0),"9999"))</f>
        <v/>
      </c>
      <c r="I448" s="49" t="str">
        <f>+IF($B448="","",+IF(OR($F448="Si",$F448=""),IF(ISERROR(VLOOKUP($B448,padron!#REF!,9,0)),+IF(ISERROR(VLOOKUP($B448,NAfiliado_NFarmacia!$A$2:$J$497,5,0)),"Ingresa Farmacia",VLOOKUP($B448,NAfiliado_NFarmacia!$A$2:$J$497,5,0)),VLOOKUP($B448,padron!#REF!,9,0)),+IF(ISERROR(VLOOKUP($B448,NAfiliado_NFarmacia!$A$2:$J$497,5,0)),"Ingresa Farmacia",VLOOKUP($B448,NAfiliado_NFarmacia!$A$2:$J$497,5,0))))</f>
        <v/>
      </c>
      <c r="J448" s="49" t="str">
        <f>+IF($B448="","",+IF(OR($F448="Si",$F448=""),IF(ISERROR(VLOOKUP($B448,padron!#REF!,10,0)),+IF(ISERROR(VLOOKUP($B448,NAfiliado_NFarmacia!$A$2:$J$497,5,0)),"Ingresa Direccion de Farmacia",VLOOKUP($B448,NAfiliado_NFarmacia!$A$2:$J$497,6,0)),VLOOKUP($B448,padron!#REF!,10,0)),+IF(ISERROR(VLOOKUP($B448,NAfiliado_NFarmacia!$A$2:$J$497,6,0)),"Ingresa Direccion de Farmacia",VLOOKUP($B448,NAfiliado_NFarmacia!$A$2:$J$497,6,0))))</f>
        <v/>
      </c>
      <c r="K448" s="49" t="str">
        <f>+IF($B448="","",+IF(OR($F448="Si",$F448=""),IF(ISERROR(VLOOKUP($B448,padron!#REF!,10,0)),+IF(ISERROR(VLOOKUP($B448,NAfiliado_NFarmacia!$A$2:$J$497,5,0)),"Ingresa Localidad de Farmacia",VLOOKUP($B448,NAfiliado_NFarmacia!$A$2:$J$497,7,0)),VLOOKUP($B448,padron!#REF!,11,0)),+IF(ISERROR(VLOOKUP($B448,NAfiliado_NFarmacia!$A$2:$J$497,7,0)),"Ingresa Localidad de Farmacia",VLOOKUP($B448,NAfiliado_NFarmacia!$A$2:$J$497,7,0))))</f>
        <v/>
      </c>
      <c r="L448" s="48" t="str">
        <f>+IF(B448="","",IF(F448="No","84005541",+IFERROR(+VLOOKUP(inicio!B448,padron!$A$2:$H$2,8,0),"84005541")))</f>
        <v/>
      </c>
      <c r="M448" s="48" t="str">
        <f>+IF(B448="","",+IFERROR(+VLOOKUP(B448,padron!A:C,3,0),"no_cargado"))</f>
        <v/>
      </c>
      <c r="N448" s="48" t="str">
        <f>+IF(C448="","",+IFERROR(+VLOOKUP($C448,materiales!$A$2:$D$5000,4,0),"9999"))</f>
        <v/>
      </c>
      <c r="O448" s="48" t="str">
        <f t="shared" si="60"/>
        <v/>
      </c>
      <c r="P448" s="48" t="str">
        <f t="shared" si="61"/>
        <v/>
      </c>
      <c r="Q448" s="48" t="str">
        <f t="shared" si="62"/>
        <v/>
      </c>
      <c r="R448" s="48" t="str">
        <f t="shared" si="63"/>
        <v/>
      </c>
      <c r="S448" s="48" t="str">
        <f t="shared" si="68"/>
        <v/>
      </c>
      <c r="T448" s="48" t="str">
        <f t="shared" ca="1" si="64"/>
        <v/>
      </c>
      <c r="U448" s="48" t="str">
        <f>+IF(M448="","",IFERROR(+VLOOKUP(C448,materiales!$B$2:$E$1000,4,0),"DSZA"))</f>
        <v/>
      </c>
      <c r="V448" s="48" t="str">
        <f t="shared" si="65"/>
        <v/>
      </c>
      <c r="W448" s="48" t="str">
        <f t="shared" si="66"/>
        <v/>
      </c>
      <c r="X448" s="48" t="str">
        <f t="shared" si="67"/>
        <v/>
      </c>
      <c r="Y448" s="49" t="str">
        <f t="shared" si="69"/>
        <v/>
      </c>
      <c r="Z448" s="49" t="str">
        <f>IF(M448="no_cargado",VLOOKUP(B448,NAfiliado_NFarmacia!A:H,8,0),"")</f>
        <v/>
      </c>
      <c r="AA448" s="50"/>
    </row>
    <row r="449" spans="1:27" x14ac:dyDescent="0.55000000000000004">
      <c r="A449" s="34"/>
      <c r="G449" s="47" t="str">
        <f>+IF($B449="","",+IFERROR(+VLOOKUP(B449,padron!$A$2:$E$2,2,0),+IFERROR(VLOOKUP(B449,NAfiliado_NFarmacia!$A:$J,10,0),"Ingresar Nuevo Afiliado")))</f>
        <v/>
      </c>
      <c r="H449" s="48" t="str">
        <f>+IF(B449="","",+IFERROR(+VLOOKUP($C449,materiales!$B$2:$D$101,2,0),"9999"))</f>
        <v/>
      </c>
      <c r="I449" s="49" t="str">
        <f>+IF($B449="","",+IF(OR($F449="Si",$F449=""),IF(ISERROR(VLOOKUP($B449,padron!#REF!,9,0)),+IF(ISERROR(VLOOKUP($B449,NAfiliado_NFarmacia!$A$2:$J$497,5,0)),"Ingresa Farmacia",VLOOKUP($B449,NAfiliado_NFarmacia!$A$2:$J$497,5,0)),VLOOKUP($B449,padron!#REF!,9,0)),+IF(ISERROR(VLOOKUP($B449,NAfiliado_NFarmacia!$A$2:$J$497,5,0)),"Ingresa Farmacia",VLOOKUP($B449,NAfiliado_NFarmacia!$A$2:$J$497,5,0))))</f>
        <v/>
      </c>
      <c r="J449" s="49" t="str">
        <f>+IF($B449="","",+IF(OR($F449="Si",$F449=""),IF(ISERROR(VLOOKUP($B449,padron!#REF!,10,0)),+IF(ISERROR(VLOOKUP($B449,NAfiliado_NFarmacia!$A$2:$J$497,5,0)),"Ingresa Direccion de Farmacia",VLOOKUP($B449,NAfiliado_NFarmacia!$A$2:$J$497,6,0)),VLOOKUP($B449,padron!#REF!,10,0)),+IF(ISERROR(VLOOKUP($B449,NAfiliado_NFarmacia!$A$2:$J$497,6,0)),"Ingresa Direccion de Farmacia",VLOOKUP($B449,NAfiliado_NFarmacia!$A$2:$J$497,6,0))))</f>
        <v/>
      </c>
      <c r="K449" s="49" t="str">
        <f>+IF($B449="","",+IF(OR($F449="Si",$F449=""),IF(ISERROR(VLOOKUP($B449,padron!#REF!,10,0)),+IF(ISERROR(VLOOKUP($B449,NAfiliado_NFarmacia!$A$2:$J$497,5,0)),"Ingresa Localidad de Farmacia",VLOOKUP($B449,NAfiliado_NFarmacia!$A$2:$J$497,7,0)),VLOOKUP($B449,padron!#REF!,11,0)),+IF(ISERROR(VLOOKUP($B449,NAfiliado_NFarmacia!$A$2:$J$497,7,0)),"Ingresa Localidad de Farmacia",VLOOKUP($B449,NAfiliado_NFarmacia!$A$2:$J$497,7,0))))</f>
        <v/>
      </c>
      <c r="L449" s="48" t="str">
        <f>+IF(B449="","",IF(F449="No","84005541",+IFERROR(+VLOOKUP(inicio!B449,padron!$A$2:$H$2,8,0),"84005541")))</f>
        <v/>
      </c>
      <c r="M449" s="48" t="str">
        <f>+IF(B449="","",+IFERROR(+VLOOKUP(B449,padron!A:C,3,0),"no_cargado"))</f>
        <v/>
      </c>
      <c r="N449" s="48" t="str">
        <f>+IF(C449="","",+IFERROR(+VLOOKUP($C449,materiales!$A$2:$D$5000,4,0),"9999"))</f>
        <v/>
      </c>
      <c r="O449" s="48" t="str">
        <f t="shared" si="60"/>
        <v/>
      </c>
      <c r="P449" s="48" t="str">
        <f t="shared" si="61"/>
        <v/>
      </c>
      <c r="Q449" s="48" t="str">
        <f t="shared" si="62"/>
        <v/>
      </c>
      <c r="R449" s="48" t="str">
        <f t="shared" si="63"/>
        <v/>
      </c>
      <c r="S449" s="48" t="str">
        <f t="shared" si="68"/>
        <v/>
      </c>
      <c r="T449" s="48" t="str">
        <f t="shared" ca="1" si="64"/>
        <v/>
      </c>
      <c r="U449" s="48" t="str">
        <f>+IF(M449="","",IFERROR(+VLOOKUP(C449,materiales!$B$2:$E$1000,4,0),"DSZA"))</f>
        <v/>
      </c>
      <c r="V449" s="48" t="str">
        <f t="shared" si="65"/>
        <v/>
      </c>
      <c r="W449" s="48" t="str">
        <f t="shared" si="66"/>
        <v/>
      </c>
      <c r="X449" s="48" t="str">
        <f t="shared" si="67"/>
        <v/>
      </c>
      <c r="Y449" s="49" t="str">
        <f t="shared" si="69"/>
        <v/>
      </c>
      <c r="Z449" s="49" t="str">
        <f>IF(M449="no_cargado",VLOOKUP(B449,NAfiliado_NFarmacia!A:H,8,0),"")</f>
        <v/>
      </c>
      <c r="AA449" s="50"/>
    </row>
    <row r="450" spans="1:27" x14ac:dyDescent="0.55000000000000004">
      <c r="A450" s="34"/>
      <c r="G450" s="47" t="str">
        <f>+IF($B450="","",+IFERROR(+VLOOKUP(B450,padron!$A$2:$E$2,2,0),+IFERROR(VLOOKUP(B450,NAfiliado_NFarmacia!$A:$J,10,0),"Ingresar Nuevo Afiliado")))</f>
        <v/>
      </c>
      <c r="H450" s="48" t="str">
        <f>+IF(B450="","",+IFERROR(+VLOOKUP($C450,materiales!$B$2:$D$101,2,0),"9999"))</f>
        <v/>
      </c>
      <c r="I450" s="49" t="str">
        <f>+IF($B450="","",+IF(OR($F450="Si",$F450=""),IF(ISERROR(VLOOKUP($B450,padron!#REF!,9,0)),+IF(ISERROR(VLOOKUP($B450,NAfiliado_NFarmacia!$A$2:$J$497,5,0)),"Ingresa Farmacia",VLOOKUP($B450,NAfiliado_NFarmacia!$A$2:$J$497,5,0)),VLOOKUP($B450,padron!#REF!,9,0)),+IF(ISERROR(VLOOKUP($B450,NAfiliado_NFarmacia!$A$2:$J$497,5,0)),"Ingresa Farmacia",VLOOKUP($B450,NAfiliado_NFarmacia!$A$2:$J$497,5,0))))</f>
        <v/>
      </c>
      <c r="J450" s="49" t="str">
        <f>+IF($B450="","",+IF(OR($F450="Si",$F450=""),IF(ISERROR(VLOOKUP($B450,padron!#REF!,10,0)),+IF(ISERROR(VLOOKUP($B450,NAfiliado_NFarmacia!$A$2:$J$497,5,0)),"Ingresa Direccion de Farmacia",VLOOKUP($B450,NAfiliado_NFarmacia!$A$2:$J$497,6,0)),VLOOKUP($B450,padron!#REF!,10,0)),+IF(ISERROR(VLOOKUP($B450,NAfiliado_NFarmacia!$A$2:$J$497,6,0)),"Ingresa Direccion de Farmacia",VLOOKUP($B450,NAfiliado_NFarmacia!$A$2:$J$497,6,0))))</f>
        <v/>
      </c>
      <c r="K450" s="49" t="str">
        <f>+IF($B450="","",+IF(OR($F450="Si",$F450=""),IF(ISERROR(VLOOKUP($B450,padron!#REF!,10,0)),+IF(ISERROR(VLOOKUP($B450,NAfiliado_NFarmacia!$A$2:$J$497,5,0)),"Ingresa Localidad de Farmacia",VLOOKUP($B450,NAfiliado_NFarmacia!$A$2:$J$497,7,0)),VLOOKUP($B450,padron!#REF!,11,0)),+IF(ISERROR(VLOOKUP($B450,NAfiliado_NFarmacia!$A$2:$J$497,7,0)),"Ingresa Localidad de Farmacia",VLOOKUP($B450,NAfiliado_NFarmacia!$A$2:$J$497,7,0))))</f>
        <v/>
      </c>
      <c r="L450" s="48" t="str">
        <f>+IF(B450="","",IF(F450="No","84005541",+IFERROR(+VLOOKUP(inicio!B450,padron!$A$2:$H$2,8,0),"84005541")))</f>
        <v/>
      </c>
      <c r="M450" s="48" t="str">
        <f>+IF(B450="","",+IFERROR(+VLOOKUP(B450,padron!A:C,3,0),"no_cargado"))</f>
        <v/>
      </c>
      <c r="N450" s="48" t="str">
        <f>+IF(C450="","",+IFERROR(+VLOOKUP($C450,materiales!$A$2:$D$5000,4,0),"9999"))</f>
        <v/>
      </c>
      <c r="O450" s="48" t="str">
        <f t="shared" si="60"/>
        <v/>
      </c>
      <c r="P450" s="48" t="str">
        <f t="shared" si="61"/>
        <v/>
      </c>
      <c r="Q450" s="48" t="str">
        <f t="shared" si="62"/>
        <v/>
      </c>
      <c r="R450" s="48" t="str">
        <f t="shared" si="63"/>
        <v/>
      </c>
      <c r="S450" s="48" t="str">
        <f t="shared" si="68"/>
        <v/>
      </c>
      <c r="T450" s="48" t="str">
        <f t="shared" ca="1" si="64"/>
        <v/>
      </c>
      <c r="U450" s="48" t="str">
        <f>+IF(M450="","",IFERROR(+VLOOKUP(C450,materiales!$B$2:$E$1000,4,0),"DSZA"))</f>
        <v/>
      </c>
      <c r="V450" s="48" t="str">
        <f t="shared" si="65"/>
        <v/>
      </c>
      <c r="W450" s="48" t="str">
        <f t="shared" si="66"/>
        <v/>
      </c>
      <c r="X450" s="48" t="str">
        <f t="shared" si="67"/>
        <v/>
      </c>
      <c r="Y450" s="49" t="str">
        <f t="shared" si="69"/>
        <v/>
      </c>
      <c r="Z450" s="49" t="str">
        <f>IF(M450="no_cargado",VLOOKUP(B450,NAfiliado_NFarmacia!A:H,8,0),"")</f>
        <v/>
      </c>
      <c r="AA450" s="50"/>
    </row>
    <row r="451" spans="1:27" x14ac:dyDescent="0.55000000000000004">
      <c r="A451" s="34"/>
      <c r="G451" s="47" t="str">
        <f>+IF($B451="","",+IFERROR(+VLOOKUP(B451,padron!$A$2:$E$2,2,0),+IFERROR(VLOOKUP(B451,NAfiliado_NFarmacia!$A:$J,10,0),"Ingresar Nuevo Afiliado")))</f>
        <v/>
      </c>
      <c r="H451" s="48" t="str">
        <f>+IF(B451="","",+IFERROR(+VLOOKUP($C451,materiales!$B$2:$D$101,2,0),"9999"))</f>
        <v/>
      </c>
      <c r="I451" s="49" t="str">
        <f>+IF($B451="","",+IF(OR($F451="Si",$F451=""),IF(ISERROR(VLOOKUP($B451,padron!#REF!,9,0)),+IF(ISERROR(VLOOKUP($B451,NAfiliado_NFarmacia!$A$2:$J$497,5,0)),"Ingresa Farmacia",VLOOKUP($B451,NAfiliado_NFarmacia!$A$2:$J$497,5,0)),VLOOKUP($B451,padron!#REF!,9,0)),+IF(ISERROR(VLOOKUP($B451,NAfiliado_NFarmacia!$A$2:$J$497,5,0)),"Ingresa Farmacia",VLOOKUP($B451,NAfiliado_NFarmacia!$A$2:$J$497,5,0))))</f>
        <v/>
      </c>
      <c r="J451" s="49" t="str">
        <f>+IF($B451="","",+IF(OR($F451="Si",$F451=""),IF(ISERROR(VLOOKUP($B451,padron!#REF!,10,0)),+IF(ISERROR(VLOOKUP($B451,NAfiliado_NFarmacia!$A$2:$J$497,5,0)),"Ingresa Direccion de Farmacia",VLOOKUP($B451,NAfiliado_NFarmacia!$A$2:$J$497,6,0)),VLOOKUP($B451,padron!#REF!,10,0)),+IF(ISERROR(VLOOKUP($B451,NAfiliado_NFarmacia!$A$2:$J$497,6,0)),"Ingresa Direccion de Farmacia",VLOOKUP($B451,NAfiliado_NFarmacia!$A$2:$J$497,6,0))))</f>
        <v/>
      </c>
      <c r="K451" s="49" t="str">
        <f>+IF($B451="","",+IF(OR($F451="Si",$F451=""),IF(ISERROR(VLOOKUP($B451,padron!#REF!,10,0)),+IF(ISERROR(VLOOKUP($B451,NAfiliado_NFarmacia!$A$2:$J$497,5,0)),"Ingresa Localidad de Farmacia",VLOOKUP($B451,NAfiliado_NFarmacia!$A$2:$J$497,7,0)),VLOOKUP($B451,padron!#REF!,11,0)),+IF(ISERROR(VLOOKUP($B451,NAfiliado_NFarmacia!$A$2:$J$497,7,0)),"Ingresa Localidad de Farmacia",VLOOKUP($B451,NAfiliado_NFarmacia!$A$2:$J$497,7,0))))</f>
        <v/>
      </c>
      <c r="L451" s="48" t="str">
        <f>+IF(B451="","",IF(F451="No","84005541",+IFERROR(+VLOOKUP(inicio!B451,padron!$A$2:$H$2,8,0),"84005541")))</f>
        <v/>
      </c>
      <c r="M451" s="48" t="str">
        <f>+IF(B451="","",+IFERROR(+VLOOKUP(B451,padron!A:C,3,0),"no_cargado"))</f>
        <v/>
      </c>
      <c r="N451" s="48" t="str">
        <f>+IF(C451="","",+IFERROR(+VLOOKUP($C451,materiales!$A$2:$D$5000,4,0),"9999"))</f>
        <v/>
      </c>
      <c r="O451" s="48" t="str">
        <f t="shared" si="60"/>
        <v/>
      </c>
      <c r="P451" s="48" t="str">
        <f t="shared" si="61"/>
        <v/>
      </c>
      <c r="Q451" s="48" t="str">
        <f t="shared" si="62"/>
        <v/>
      </c>
      <c r="R451" s="48" t="str">
        <f t="shared" si="63"/>
        <v/>
      </c>
      <c r="S451" s="48" t="str">
        <f t="shared" si="68"/>
        <v/>
      </c>
      <c r="T451" s="48" t="str">
        <f t="shared" ca="1" si="64"/>
        <v/>
      </c>
      <c r="U451" s="48" t="str">
        <f>+IF(M451="","",IFERROR(+VLOOKUP(C451,materiales!$B$2:$E$1000,4,0),"DSZA"))</f>
        <v/>
      </c>
      <c r="V451" s="48" t="str">
        <f t="shared" si="65"/>
        <v/>
      </c>
      <c r="W451" s="48" t="str">
        <f t="shared" si="66"/>
        <v/>
      </c>
      <c r="X451" s="48" t="str">
        <f t="shared" si="67"/>
        <v/>
      </c>
      <c r="Y451" s="49" t="str">
        <f t="shared" si="69"/>
        <v/>
      </c>
      <c r="Z451" s="49" t="str">
        <f>IF(M451="no_cargado",VLOOKUP(B451,NAfiliado_NFarmacia!A:H,8,0),"")</f>
        <v/>
      </c>
      <c r="AA451" s="50"/>
    </row>
    <row r="452" spans="1:27" x14ac:dyDescent="0.55000000000000004">
      <c r="A452" s="34"/>
      <c r="G452" s="47" t="str">
        <f>+IF($B452="","",+IFERROR(+VLOOKUP(B452,padron!$A$2:$E$2,2,0),+IFERROR(VLOOKUP(B452,NAfiliado_NFarmacia!$A:$J,10,0),"Ingresar Nuevo Afiliado")))</f>
        <v/>
      </c>
      <c r="H452" s="48" t="str">
        <f>+IF(B452="","",+IFERROR(+VLOOKUP($C452,materiales!$B$2:$D$101,2,0),"9999"))</f>
        <v/>
      </c>
      <c r="I452" s="49" t="str">
        <f>+IF($B452="","",+IF(OR($F452="Si",$F452=""),IF(ISERROR(VLOOKUP($B452,padron!#REF!,9,0)),+IF(ISERROR(VLOOKUP($B452,NAfiliado_NFarmacia!$A$2:$J$497,5,0)),"Ingresa Farmacia",VLOOKUP($B452,NAfiliado_NFarmacia!$A$2:$J$497,5,0)),VLOOKUP($B452,padron!#REF!,9,0)),+IF(ISERROR(VLOOKUP($B452,NAfiliado_NFarmacia!$A$2:$J$497,5,0)),"Ingresa Farmacia",VLOOKUP($B452,NAfiliado_NFarmacia!$A$2:$J$497,5,0))))</f>
        <v/>
      </c>
      <c r="J452" s="49" t="str">
        <f>+IF($B452="","",+IF(OR($F452="Si",$F452=""),IF(ISERROR(VLOOKUP($B452,padron!#REF!,10,0)),+IF(ISERROR(VLOOKUP($B452,NAfiliado_NFarmacia!$A$2:$J$497,5,0)),"Ingresa Direccion de Farmacia",VLOOKUP($B452,NAfiliado_NFarmacia!$A$2:$J$497,6,0)),VLOOKUP($B452,padron!#REF!,10,0)),+IF(ISERROR(VLOOKUP($B452,NAfiliado_NFarmacia!$A$2:$J$497,6,0)),"Ingresa Direccion de Farmacia",VLOOKUP($B452,NAfiliado_NFarmacia!$A$2:$J$497,6,0))))</f>
        <v/>
      </c>
      <c r="K452" s="49" t="str">
        <f>+IF($B452="","",+IF(OR($F452="Si",$F452=""),IF(ISERROR(VLOOKUP($B452,padron!#REF!,10,0)),+IF(ISERROR(VLOOKUP($B452,NAfiliado_NFarmacia!$A$2:$J$497,5,0)),"Ingresa Localidad de Farmacia",VLOOKUP($B452,NAfiliado_NFarmacia!$A$2:$J$497,7,0)),VLOOKUP($B452,padron!#REF!,11,0)),+IF(ISERROR(VLOOKUP($B452,NAfiliado_NFarmacia!$A$2:$J$497,7,0)),"Ingresa Localidad de Farmacia",VLOOKUP($B452,NAfiliado_NFarmacia!$A$2:$J$497,7,0))))</f>
        <v/>
      </c>
      <c r="L452" s="48" t="str">
        <f>+IF(B452="","",IF(F452="No","84005541",+IFERROR(+VLOOKUP(inicio!B452,padron!$A$2:$H$2,8,0),"84005541")))</f>
        <v/>
      </c>
      <c r="M452" s="48" t="str">
        <f>+IF(B452="","",+IFERROR(+VLOOKUP(B452,padron!A:C,3,0),"no_cargado"))</f>
        <v/>
      </c>
      <c r="N452" s="48" t="str">
        <f>+IF(C452="","",+IFERROR(+VLOOKUP($C452,materiales!$A$2:$D$5000,4,0),"9999"))</f>
        <v/>
      </c>
      <c r="O452" s="48" t="str">
        <f t="shared" si="60"/>
        <v/>
      </c>
      <c r="P452" s="48" t="str">
        <f t="shared" si="61"/>
        <v/>
      </c>
      <c r="Q452" s="48" t="str">
        <f t="shared" si="62"/>
        <v/>
      </c>
      <c r="R452" s="48" t="str">
        <f t="shared" si="63"/>
        <v/>
      </c>
      <c r="S452" s="48" t="str">
        <f t="shared" si="68"/>
        <v/>
      </c>
      <c r="T452" s="48" t="str">
        <f t="shared" ca="1" si="64"/>
        <v/>
      </c>
      <c r="U452" s="48" t="str">
        <f>+IF(M452="","",IFERROR(+VLOOKUP(C452,materiales!$B$2:$E$1000,4,0),"DSZA"))</f>
        <v/>
      </c>
      <c r="V452" s="48" t="str">
        <f t="shared" si="65"/>
        <v/>
      </c>
      <c r="W452" s="48" t="str">
        <f t="shared" si="66"/>
        <v/>
      </c>
      <c r="X452" s="48" t="str">
        <f t="shared" si="67"/>
        <v/>
      </c>
      <c r="Y452" s="49" t="str">
        <f t="shared" si="69"/>
        <v/>
      </c>
      <c r="Z452" s="49" t="str">
        <f>IF(M452="no_cargado",VLOOKUP(B452,NAfiliado_NFarmacia!A:H,8,0),"")</f>
        <v/>
      </c>
      <c r="AA452" s="50"/>
    </row>
    <row r="453" spans="1:27" x14ac:dyDescent="0.55000000000000004">
      <c r="A453" s="34"/>
      <c r="G453" s="47" t="str">
        <f>+IF($B453="","",+IFERROR(+VLOOKUP(B453,padron!$A$2:$E$2,2,0),+IFERROR(VLOOKUP(B453,NAfiliado_NFarmacia!$A:$J,10,0),"Ingresar Nuevo Afiliado")))</f>
        <v/>
      </c>
      <c r="H453" s="48" t="str">
        <f>+IF(B453="","",+IFERROR(+VLOOKUP($C453,materiales!$B$2:$D$101,2,0),"9999"))</f>
        <v/>
      </c>
      <c r="I453" s="49" t="str">
        <f>+IF($B453="","",+IF(OR($F453="Si",$F453=""),IF(ISERROR(VLOOKUP($B453,padron!#REF!,9,0)),+IF(ISERROR(VLOOKUP($B453,NAfiliado_NFarmacia!$A$2:$J$497,5,0)),"Ingresa Farmacia",VLOOKUP($B453,NAfiliado_NFarmacia!$A$2:$J$497,5,0)),VLOOKUP($B453,padron!#REF!,9,0)),+IF(ISERROR(VLOOKUP($B453,NAfiliado_NFarmacia!$A$2:$J$497,5,0)),"Ingresa Farmacia",VLOOKUP($B453,NAfiliado_NFarmacia!$A$2:$J$497,5,0))))</f>
        <v/>
      </c>
      <c r="J453" s="49" t="str">
        <f>+IF($B453="","",+IF(OR($F453="Si",$F453=""),IF(ISERROR(VLOOKUP($B453,padron!#REF!,10,0)),+IF(ISERROR(VLOOKUP($B453,NAfiliado_NFarmacia!$A$2:$J$497,5,0)),"Ingresa Direccion de Farmacia",VLOOKUP($B453,NAfiliado_NFarmacia!$A$2:$J$497,6,0)),VLOOKUP($B453,padron!#REF!,10,0)),+IF(ISERROR(VLOOKUP($B453,NAfiliado_NFarmacia!$A$2:$J$497,6,0)),"Ingresa Direccion de Farmacia",VLOOKUP($B453,NAfiliado_NFarmacia!$A$2:$J$497,6,0))))</f>
        <v/>
      </c>
      <c r="K453" s="49" t="str">
        <f>+IF($B453="","",+IF(OR($F453="Si",$F453=""),IF(ISERROR(VLOOKUP($B453,padron!#REF!,10,0)),+IF(ISERROR(VLOOKUP($B453,NAfiliado_NFarmacia!$A$2:$J$497,5,0)),"Ingresa Localidad de Farmacia",VLOOKUP($B453,NAfiliado_NFarmacia!$A$2:$J$497,7,0)),VLOOKUP($B453,padron!#REF!,11,0)),+IF(ISERROR(VLOOKUP($B453,NAfiliado_NFarmacia!$A$2:$J$497,7,0)),"Ingresa Localidad de Farmacia",VLOOKUP($B453,NAfiliado_NFarmacia!$A$2:$J$497,7,0))))</f>
        <v/>
      </c>
      <c r="L453" s="48" t="str">
        <f>+IF(B453="","",IF(F453="No","84005541",+IFERROR(+VLOOKUP(inicio!B453,padron!$A$2:$H$2,8,0),"84005541")))</f>
        <v/>
      </c>
      <c r="M453" s="48" t="str">
        <f>+IF(B453="","",+IFERROR(+VLOOKUP(B453,padron!A:C,3,0),"no_cargado"))</f>
        <v/>
      </c>
      <c r="N453" s="48" t="str">
        <f>+IF(C453="","",+IFERROR(+VLOOKUP($C453,materiales!$A$2:$D$5000,4,0),"9999"))</f>
        <v/>
      </c>
      <c r="O453" s="48" t="str">
        <f t="shared" si="60"/>
        <v/>
      </c>
      <c r="P453" s="48" t="str">
        <f t="shared" si="61"/>
        <v/>
      </c>
      <c r="Q453" s="48" t="str">
        <f t="shared" si="62"/>
        <v/>
      </c>
      <c r="R453" s="48" t="str">
        <f t="shared" si="63"/>
        <v/>
      </c>
      <c r="S453" s="48" t="str">
        <f t="shared" si="68"/>
        <v/>
      </c>
      <c r="T453" s="48" t="str">
        <f t="shared" ca="1" si="64"/>
        <v/>
      </c>
      <c r="U453" s="48" t="str">
        <f>+IF(M453="","",IFERROR(+VLOOKUP(C453,materiales!$B$2:$E$1000,4,0),"DSZA"))</f>
        <v/>
      </c>
      <c r="V453" s="48" t="str">
        <f t="shared" si="65"/>
        <v/>
      </c>
      <c r="W453" s="48" t="str">
        <f t="shared" si="66"/>
        <v/>
      </c>
      <c r="X453" s="48" t="str">
        <f t="shared" si="67"/>
        <v/>
      </c>
      <c r="Y453" s="49" t="str">
        <f t="shared" si="69"/>
        <v/>
      </c>
      <c r="Z453" s="49" t="str">
        <f>IF(M453="no_cargado",VLOOKUP(B453,NAfiliado_NFarmacia!A:H,8,0),"")</f>
        <v/>
      </c>
      <c r="AA453" s="50"/>
    </row>
    <row r="454" spans="1:27" x14ac:dyDescent="0.55000000000000004">
      <c r="A454" s="34"/>
      <c r="G454" s="47" t="str">
        <f>+IF($B454="","",+IFERROR(+VLOOKUP(B454,padron!$A$2:$E$2,2,0),+IFERROR(VLOOKUP(B454,NAfiliado_NFarmacia!$A:$J,10,0),"Ingresar Nuevo Afiliado")))</f>
        <v/>
      </c>
      <c r="H454" s="48" t="str">
        <f>+IF(B454="","",+IFERROR(+VLOOKUP($C454,materiales!$B$2:$D$101,2,0),"9999"))</f>
        <v/>
      </c>
      <c r="I454" s="49" t="str">
        <f>+IF($B454="","",+IF(OR($F454="Si",$F454=""),IF(ISERROR(VLOOKUP($B454,padron!#REF!,9,0)),+IF(ISERROR(VLOOKUP($B454,NAfiliado_NFarmacia!$A$2:$J$497,5,0)),"Ingresa Farmacia",VLOOKUP($B454,NAfiliado_NFarmacia!$A$2:$J$497,5,0)),VLOOKUP($B454,padron!#REF!,9,0)),+IF(ISERROR(VLOOKUP($B454,NAfiliado_NFarmacia!$A$2:$J$497,5,0)),"Ingresa Farmacia",VLOOKUP($B454,NAfiliado_NFarmacia!$A$2:$J$497,5,0))))</f>
        <v/>
      </c>
      <c r="J454" s="49" t="str">
        <f>+IF($B454="","",+IF(OR($F454="Si",$F454=""),IF(ISERROR(VLOOKUP($B454,padron!#REF!,10,0)),+IF(ISERROR(VLOOKUP($B454,NAfiliado_NFarmacia!$A$2:$J$497,5,0)),"Ingresa Direccion de Farmacia",VLOOKUP($B454,NAfiliado_NFarmacia!$A$2:$J$497,6,0)),VLOOKUP($B454,padron!#REF!,10,0)),+IF(ISERROR(VLOOKUP($B454,NAfiliado_NFarmacia!$A$2:$J$497,6,0)),"Ingresa Direccion de Farmacia",VLOOKUP($B454,NAfiliado_NFarmacia!$A$2:$J$497,6,0))))</f>
        <v/>
      </c>
      <c r="K454" s="49" t="str">
        <f>+IF($B454="","",+IF(OR($F454="Si",$F454=""),IF(ISERROR(VLOOKUP($B454,padron!#REF!,10,0)),+IF(ISERROR(VLOOKUP($B454,NAfiliado_NFarmacia!$A$2:$J$497,5,0)),"Ingresa Localidad de Farmacia",VLOOKUP($B454,NAfiliado_NFarmacia!$A$2:$J$497,7,0)),VLOOKUP($B454,padron!#REF!,11,0)),+IF(ISERROR(VLOOKUP($B454,NAfiliado_NFarmacia!$A$2:$J$497,7,0)),"Ingresa Localidad de Farmacia",VLOOKUP($B454,NAfiliado_NFarmacia!$A$2:$J$497,7,0))))</f>
        <v/>
      </c>
      <c r="L454" s="48" t="str">
        <f>+IF(B454="","",IF(F454="No","84005541",+IFERROR(+VLOOKUP(inicio!B454,padron!$A$2:$H$2,8,0),"84005541")))</f>
        <v/>
      </c>
      <c r="M454" s="48" t="str">
        <f>+IF(B454="","",+IFERROR(+VLOOKUP(B454,padron!A:C,3,0),"no_cargado"))</f>
        <v/>
      </c>
      <c r="N454" s="48" t="str">
        <f>+IF(C454="","",+IFERROR(+VLOOKUP($C454,materiales!$A$2:$D$5000,4,0),"9999"))</f>
        <v/>
      </c>
      <c r="O454" s="48" t="str">
        <f t="shared" si="60"/>
        <v/>
      </c>
      <c r="P454" s="48" t="str">
        <f t="shared" si="61"/>
        <v/>
      </c>
      <c r="Q454" s="48" t="str">
        <f t="shared" si="62"/>
        <v/>
      </c>
      <c r="R454" s="48" t="str">
        <f t="shared" si="63"/>
        <v/>
      </c>
      <c r="S454" s="48" t="str">
        <f t="shared" si="68"/>
        <v/>
      </c>
      <c r="T454" s="48" t="str">
        <f t="shared" ca="1" si="64"/>
        <v/>
      </c>
      <c r="U454" s="48" t="str">
        <f>+IF(M454="","",IFERROR(+VLOOKUP(C454,materiales!$B$2:$E$1000,4,0),"DSZA"))</f>
        <v/>
      </c>
      <c r="V454" s="48" t="str">
        <f t="shared" si="65"/>
        <v/>
      </c>
      <c r="W454" s="48" t="str">
        <f t="shared" si="66"/>
        <v/>
      </c>
      <c r="X454" s="48" t="str">
        <f t="shared" si="67"/>
        <v/>
      </c>
      <c r="Y454" s="49" t="str">
        <f t="shared" si="69"/>
        <v/>
      </c>
      <c r="Z454" s="49" t="str">
        <f>IF(M454="no_cargado",VLOOKUP(B454,NAfiliado_NFarmacia!A:H,8,0),"")</f>
        <v/>
      </c>
      <c r="AA454" s="50"/>
    </row>
    <row r="455" spans="1:27" x14ac:dyDescent="0.55000000000000004">
      <c r="A455" s="34"/>
      <c r="G455" s="47" t="str">
        <f>+IF($B455="","",+IFERROR(+VLOOKUP(B455,padron!$A$2:$E$2,2,0),+IFERROR(VLOOKUP(B455,NAfiliado_NFarmacia!$A:$J,10,0),"Ingresar Nuevo Afiliado")))</f>
        <v/>
      </c>
      <c r="H455" s="48" t="str">
        <f>+IF(B455="","",+IFERROR(+VLOOKUP($C455,materiales!$B$2:$D$101,2,0),"9999"))</f>
        <v/>
      </c>
      <c r="I455" s="49" t="str">
        <f>+IF($B455="","",+IF(OR($F455="Si",$F455=""),IF(ISERROR(VLOOKUP($B455,padron!#REF!,9,0)),+IF(ISERROR(VLOOKUP($B455,NAfiliado_NFarmacia!$A$2:$J$497,5,0)),"Ingresa Farmacia",VLOOKUP($B455,NAfiliado_NFarmacia!$A$2:$J$497,5,0)),VLOOKUP($B455,padron!#REF!,9,0)),+IF(ISERROR(VLOOKUP($B455,NAfiliado_NFarmacia!$A$2:$J$497,5,0)),"Ingresa Farmacia",VLOOKUP($B455,NAfiliado_NFarmacia!$A$2:$J$497,5,0))))</f>
        <v/>
      </c>
      <c r="J455" s="49" t="str">
        <f>+IF($B455="","",+IF(OR($F455="Si",$F455=""),IF(ISERROR(VLOOKUP($B455,padron!#REF!,10,0)),+IF(ISERROR(VLOOKUP($B455,NAfiliado_NFarmacia!$A$2:$J$497,5,0)),"Ingresa Direccion de Farmacia",VLOOKUP($B455,NAfiliado_NFarmacia!$A$2:$J$497,6,0)),VLOOKUP($B455,padron!#REF!,10,0)),+IF(ISERROR(VLOOKUP($B455,NAfiliado_NFarmacia!$A$2:$J$497,6,0)),"Ingresa Direccion de Farmacia",VLOOKUP($B455,NAfiliado_NFarmacia!$A$2:$J$497,6,0))))</f>
        <v/>
      </c>
      <c r="K455" s="49" t="str">
        <f>+IF($B455="","",+IF(OR($F455="Si",$F455=""),IF(ISERROR(VLOOKUP($B455,padron!#REF!,10,0)),+IF(ISERROR(VLOOKUP($B455,NAfiliado_NFarmacia!$A$2:$J$497,5,0)),"Ingresa Localidad de Farmacia",VLOOKUP($B455,NAfiliado_NFarmacia!$A$2:$J$497,7,0)),VLOOKUP($B455,padron!#REF!,11,0)),+IF(ISERROR(VLOOKUP($B455,NAfiliado_NFarmacia!$A$2:$J$497,7,0)),"Ingresa Localidad de Farmacia",VLOOKUP($B455,NAfiliado_NFarmacia!$A$2:$J$497,7,0))))</f>
        <v/>
      </c>
      <c r="L455" s="48" t="str">
        <f>+IF(B455="","",IF(F455="No","84005541",+IFERROR(+VLOOKUP(inicio!B455,padron!$A$2:$H$2,8,0),"84005541")))</f>
        <v/>
      </c>
      <c r="M455" s="48" t="str">
        <f>+IF(B455="","",+IFERROR(+VLOOKUP(B455,padron!A:C,3,0),"no_cargado"))</f>
        <v/>
      </c>
      <c r="N455" s="48" t="str">
        <f>+IF(C455="","",+IFERROR(+VLOOKUP($C455,materiales!$A$2:$D$5000,4,0),"9999"))</f>
        <v/>
      </c>
      <c r="O455" s="48" t="str">
        <f t="shared" si="60"/>
        <v/>
      </c>
      <c r="P455" s="48" t="str">
        <f t="shared" si="61"/>
        <v/>
      </c>
      <c r="Q455" s="48" t="str">
        <f t="shared" si="62"/>
        <v/>
      </c>
      <c r="R455" s="48" t="str">
        <f t="shared" si="63"/>
        <v/>
      </c>
      <c r="S455" s="48" t="str">
        <f t="shared" si="68"/>
        <v/>
      </c>
      <c r="T455" s="48" t="str">
        <f t="shared" ca="1" si="64"/>
        <v/>
      </c>
      <c r="U455" s="48" t="str">
        <f>+IF(M455="","",IFERROR(+VLOOKUP(C455,materiales!$B$2:$E$1000,4,0),"DSZA"))</f>
        <v/>
      </c>
      <c r="V455" s="48" t="str">
        <f t="shared" si="65"/>
        <v/>
      </c>
      <c r="W455" s="48" t="str">
        <f t="shared" si="66"/>
        <v/>
      </c>
      <c r="X455" s="48" t="str">
        <f t="shared" si="67"/>
        <v/>
      </c>
      <c r="Y455" s="49" t="str">
        <f t="shared" si="69"/>
        <v/>
      </c>
      <c r="Z455" s="49" t="str">
        <f>IF(M455="no_cargado",VLOOKUP(B455,NAfiliado_NFarmacia!A:H,8,0),"")</f>
        <v/>
      </c>
      <c r="AA455" s="50"/>
    </row>
    <row r="456" spans="1:27" x14ac:dyDescent="0.55000000000000004">
      <c r="A456" s="34"/>
      <c r="G456" s="47" t="str">
        <f>+IF($B456="","",+IFERROR(+VLOOKUP(B456,padron!$A$2:$E$2,2,0),+IFERROR(VLOOKUP(B456,NAfiliado_NFarmacia!$A:$J,10,0),"Ingresar Nuevo Afiliado")))</f>
        <v/>
      </c>
      <c r="H456" s="48" t="str">
        <f>+IF(B456="","",+IFERROR(+VLOOKUP($C456,materiales!$B$2:$D$101,2,0),"9999"))</f>
        <v/>
      </c>
      <c r="I456" s="49" t="str">
        <f>+IF($B456="","",+IF(OR($F456="Si",$F456=""),IF(ISERROR(VLOOKUP($B456,padron!#REF!,9,0)),+IF(ISERROR(VLOOKUP($B456,NAfiliado_NFarmacia!$A$2:$J$497,5,0)),"Ingresa Farmacia",VLOOKUP($B456,NAfiliado_NFarmacia!$A$2:$J$497,5,0)),VLOOKUP($B456,padron!#REF!,9,0)),+IF(ISERROR(VLOOKUP($B456,NAfiliado_NFarmacia!$A$2:$J$497,5,0)),"Ingresa Farmacia",VLOOKUP($B456,NAfiliado_NFarmacia!$A$2:$J$497,5,0))))</f>
        <v/>
      </c>
      <c r="J456" s="49" t="str">
        <f>+IF($B456="","",+IF(OR($F456="Si",$F456=""),IF(ISERROR(VLOOKUP($B456,padron!#REF!,10,0)),+IF(ISERROR(VLOOKUP($B456,NAfiliado_NFarmacia!$A$2:$J$497,5,0)),"Ingresa Direccion de Farmacia",VLOOKUP($B456,NAfiliado_NFarmacia!$A$2:$J$497,6,0)),VLOOKUP($B456,padron!#REF!,10,0)),+IF(ISERROR(VLOOKUP($B456,NAfiliado_NFarmacia!$A$2:$J$497,6,0)),"Ingresa Direccion de Farmacia",VLOOKUP($B456,NAfiliado_NFarmacia!$A$2:$J$497,6,0))))</f>
        <v/>
      </c>
      <c r="K456" s="49" t="str">
        <f>+IF($B456="","",+IF(OR($F456="Si",$F456=""),IF(ISERROR(VLOOKUP($B456,padron!#REF!,10,0)),+IF(ISERROR(VLOOKUP($B456,NAfiliado_NFarmacia!$A$2:$J$497,5,0)),"Ingresa Localidad de Farmacia",VLOOKUP($B456,NAfiliado_NFarmacia!$A$2:$J$497,7,0)),VLOOKUP($B456,padron!#REF!,11,0)),+IF(ISERROR(VLOOKUP($B456,NAfiliado_NFarmacia!$A$2:$J$497,7,0)),"Ingresa Localidad de Farmacia",VLOOKUP($B456,NAfiliado_NFarmacia!$A$2:$J$497,7,0))))</f>
        <v/>
      </c>
      <c r="L456" s="48" t="str">
        <f>+IF(B456="","",IF(F456="No","84005541",+IFERROR(+VLOOKUP(inicio!B456,padron!$A$2:$H$2,8,0),"84005541")))</f>
        <v/>
      </c>
      <c r="M456" s="48" t="str">
        <f>+IF(B456="","",+IFERROR(+VLOOKUP(B456,padron!A:C,3,0),"no_cargado"))</f>
        <v/>
      </c>
      <c r="N456" s="48" t="str">
        <f>+IF(C456="","",+IFERROR(+VLOOKUP($C456,materiales!$A$2:$D$5000,4,0),"9999"))</f>
        <v/>
      </c>
      <c r="O456" s="48" t="str">
        <f t="shared" si="60"/>
        <v/>
      </c>
      <c r="P456" s="48" t="str">
        <f t="shared" si="61"/>
        <v/>
      </c>
      <c r="Q456" s="48" t="str">
        <f t="shared" si="62"/>
        <v/>
      </c>
      <c r="R456" s="48" t="str">
        <f t="shared" si="63"/>
        <v/>
      </c>
      <c r="S456" s="48" t="str">
        <f t="shared" si="68"/>
        <v/>
      </c>
      <c r="T456" s="48" t="str">
        <f t="shared" ca="1" si="64"/>
        <v/>
      </c>
      <c r="U456" s="48" t="str">
        <f>+IF(M456="","",IFERROR(+VLOOKUP(C456,materiales!$B$2:$E$1000,4,0),"DSZA"))</f>
        <v/>
      </c>
      <c r="V456" s="48" t="str">
        <f t="shared" si="65"/>
        <v/>
      </c>
      <c r="W456" s="48" t="str">
        <f t="shared" si="66"/>
        <v/>
      </c>
      <c r="X456" s="48" t="str">
        <f t="shared" si="67"/>
        <v/>
      </c>
      <c r="Y456" s="49" t="str">
        <f t="shared" si="69"/>
        <v/>
      </c>
      <c r="Z456" s="49" t="str">
        <f>IF(M456="no_cargado",VLOOKUP(B456,NAfiliado_NFarmacia!A:H,8,0),"")</f>
        <v/>
      </c>
      <c r="AA456" s="50"/>
    </row>
    <row r="457" spans="1:27" x14ac:dyDescent="0.55000000000000004">
      <c r="A457" s="34"/>
      <c r="G457" s="47" t="str">
        <f>+IF($B457="","",+IFERROR(+VLOOKUP(B457,padron!$A$2:$E$2,2,0),+IFERROR(VLOOKUP(B457,NAfiliado_NFarmacia!$A:$J,10,0),"Ingresar Nuevo Afiliado")))</f>
        <v/>
      </c>
      <c r="H457" s="48" t="str">
        <f>+IF(B457="","",+IFERROR(+VLOOKUP($C457,materiales!$B$2:$D$101,2,0),"9999"))</f>
        <v/>
      </c>
      <c r="I457" s="49" t="str">
        <f>+IF($B457="","",+IF(OR($F457="Si",$F457=""),IF(ISERROR(VLOOKUP($B457,padron!#REF!,9,0)),+IF(ISERROR(VLOOKUP($B457,NAfiliado_NFarmacia!$A$2:$J$497,5,0)),"Ingresa Farmacia",VLOOKUP($B457,NAfiliado_NFarmacia!$A$2:$J$497,5,0)),VLOOKUP($B457,padron!#REF!,9,0)),+IF(ISERROR(VLOOKUP($B457,NAfiliado_NFarmacia!$A$2:$J$497,5,0)),"Ingresa Farmacia",VLOOKUP($B457,NAfiliado_NFarmacia!$A$2:$J$497,5,0))))</f>
        <v/>
      </c>
      <c r="J457" s="49" t="str">
        <f>+IF($B457="","",+IF(OR($F457="Si",$F457=""),IF(ISERROR(VLOOKUP($B457,padron!#REF!,10,0)),+IF(ISERROR(VLOOKUP($B457,NAfiliado_NFarmacia!$A$2:$J$497,5,0)),"Ingresa Direccion de Farmacia",VLOOKUP($B457,NAfiliado_NFarmacia!$A$2:$J$497,6,0)),VLOOKUP($B457,padron!#REF!,10,0)),+IF(ISERROR(VLOOKUP($B457,NAfiliado_NFarmacia!$A$2:$J$497,6,0)),"Ingresa Direccion de Farmacia",VLOOKUP($B457,NAfiliado_NFarmacia!$A$2:$J$497,6,0))))</f>
        <v/>
      </c>
      <c r="K457" s="49" t="str">
        <f>+IF($B457="","",+IF(OR($F457="Si",$F457=""),IF(ISERROR(VLOOKUP($B457,padron!#REF!,10,0)),+IF(ISERROR(VLOOKUP($B457,NAfiliado_NFarmacia!$A$2:$J$497,5,0)),"Ingresa Localidad de Farmacia",VLOOKUP($B457,NAfiliado_NFarmacia!$A$2:$J$497,7,0)),VLOOKUP($B457,padron!#REF!,11,0)),+IF(ISERROR(VLOOKUP($B457,NAfiliado_NFarmacia!$A$2:$J$497,7,0)),"Ingresa Localidad de Farmacia",VLOOKUP($B457,NAfiliado_NFarmacia!$A$2:$J$497,7,0))))</f>
        <v/>
      </c>
      <c r="L457" s="48" t="str">
        <f>+IF(B457="","",IF(F457="No","84005541",+IFERROR(+VLOOKUP(inicio!B457,padron!$A$2:$H$2,8,0),"84005541")))</f>
        <v/>
      </c>
      <c r="M457" s="48" t="str">
        <f>+IF(B457="","",+IFERROR(+VLOOKUP(B457,padron!A:C,3,0),"no_cargado"))</f>
        <v/>
      </c>
      <c r="N457" s="48" t="str">
        <f>+IF(C457="","",+IFERROR(+VLOOKUP($C457,materiales!$A$2:$D$5000,4,0),"9999"))</f>
        <v/>
      </c>
      <c r="O457" s="48" t="str">
        <f t="shared" ref="O457:O520" si="70">+IF(D457="","","01")</f>
        <v/>
      </c>
      <c r="P457" s="48" t="str">
        <f t="shared" ref="P457:P520" si="71">+IF(B457="","","CONVENIO 100%")</f>
        <v/>
      </c>
      <c r="Q457" s="48" t="str">
        <f t="shared" ref="Q457:Q520" si="72">+IF(I457="","","ZTRA")</f>
        <v/>
      </c>
      <c r="R457" s="48" t="str">
        <f t="shared" ref="R457:R520" si="73">+IF(J457="","",+IFERROR(+IF(U457="DSZA","ALMA","1004"),"ALMA"))</f>
        <v/>
      </c>
      <c r="S457" s="48" t="str">
        <f t="shared" si="68"/>
        <v/>
      </c>
      <c r="T457" s="48" t="str">
        <f t="shared" ref="T457:T520" ca="1" si="74">+IF(L457="","",+DAY(TODAY())&amp;"."&amp;TEXT(+TODAY(),"MM")&amp;"."&amp;+YEAR(TODAY()))</f>
        <v/>
      </c>
      <c r="U457" s="48" t="str">
        <f>+IF(M457="","",IFERROR(+VLOOKUP(C457,materiales!$B$2:$E$1000,4,0),"DSZA"))</f>
        <v/>
      </c>
      <c r="V457" s="48" t="str">
        <f t="shared" ref="V457:V520" si="75">+IF(N457="","","MAN")</f>
        <v/>
      </c>
      <c r="W457" s="48" t="str">
        <f t="shared" ref="W457:W520" si="76">IF(B457="","","02")</f>
        <v/>
      </c>
      <c r="X457" s="48" t="str">
        <f t="shared" ref="X457:X520" si="77">IF(B457="","","01")</f>
        <v/>
      </c>
      <c r="Y457" s="49" t="str">
        <f t="shared" si="69"/>
        <v/>
      </c>
      <c r="Z457" s="49" t="str">
        <f>IF(M457="no_cargado",VLOOKUP(B457,NAfiliado_NFarmacia!A:H,8,0),"")</f>
        <v/>
      </c>
      <c r="AA457" s="50"/>
    </row>
    <row r="458" spans="1:27" x14ac:dyDescent="0.55000000000000004">
      <c r="A458" s="34"/>
      <c r="G458" s="47" t="str">
        <f>+IF($B458="","",+IFERROR(+VLOOKUP(B458,padron!$A$2:$E$2,2,0),+IFERROR(VLOOKUP(B458,NAfiliado_NFarmacia!$A:$J,10,0),"Ingresar Nuevo Afiliado")))</f>
        <v/>
      </c>
      <c r="H458" s="48" t="str">
        <f>+IF(B458="","",+IFERROR(+VLOOKUP($C458,materiales!$B$2:$D$101,2,0),"9999"))</f>
        <v/>
      </c>
      <c r="I458" s="49" t="str">
        <f>+IF($B458="","",+IF(OR($F458="Si",$F458=""),IF(ISERROR(VLOOKUP($B458,padron!#REF!,9,0)),+IF(ISERROR(VLOOKUP($B458,NAfiliado_NFarmacia!$A$2:$J$497,5,0)),"Ingresa Farmacia",VLOOKUP($B458,NAfiliado_NFarmacia!$A$2:$J$497,5,0)),VLOOKUP($B458,padron!#REF!,9,0)),+IF(ISERROR(VLOOKUP($B458,NAfiliado_NFarmacia!$A$2:$J$497,5,0)),"Ingresa Farmacia",VLOOKUP($B458,NAfiliado_NFarmacia!$A$2:$J$497,5,0))))</f>
        <v/>
      </c>
      <c r="J458" s="49" t="str">
        <f>+IF($B458="","",+IF(OR($F458="Si",$F458=""),IF(ISERROR(VLOOKUP($B458,padron!#REF!,10,0)),+IF(ISERROR(VLOOKUP($B458,NAfiliado_NFarmacia!$A$2:$J$497,5,0)),"Ingresa Direccion de Farmacia",VLOOKUP($B458,NAfiliado_NFarmacia!$A$2:$J$497,6,0)),VLOOKUP($B458,padron!#REF!,10,0)),+IF(ISERROR(VLOOKUP($B458,NAfiliado_NFarmacia!$A$2:$J$497,6,0)),"Ingresa Direccion de Farmacia",VLOOKUP($B458,NAfiliado_NFarmacia!$A$2:$J$497,6,0))))</f>
        <v/>
      </c>
      <c r="K458" s="49" t="str">
        <f>+IF($B458="","",+IF(OR($F458="Si",$F458=""),IF(ISERROR(VLOOKUP($B458,padron!#REF!,10,0)),+IF(ISERROR(VLOOKUP($B458,NAfiliado_NFarmacia!$A$2:$J$497,5,0)),"Ingresa Localidad de Farmacia",VLOOKUP($B458,NAfiliado_NFarmacia!$A$2:$J$497,7,0)),VLOOKUP($B458,padron!#REF!,11,0)),+IF(ISERROR(VLOOKUP($B458,NAfiliado_NFarmacia!$A$2:$J$497,7,0)),"Ingresa Localidad de Farmacia",VLOOKUP($B458,NAfiliado_NFarmacia!$A$2:$J$497,7,0))))</f>
        <v/>
      </c>
      <c r="L458" s="48" t="str">
        <f>+IF(B458="","",IF(F458="No","84005541",+IFERROR(+VLOOKUP(inicio!B458,padron!$A$2:$H$2,8,0),"84005541")))</f>
        <v/>
      </c>
      <c r="M458" s="48" t="str">
        <f>+IF(B458="","",+IFERROR(+VLOOKUP(B458,padron!A:C,3,0),"no_cargado"))</f>
        <v/>
      </c>
      <c r="N458" s="48" t="str">
        <f>+IF(C458="","",+IFERROR(+VLOOKUP($C458,materiales!$A$2:$D$5000,4,0),"9999"))</f>
        <v/>
      </c>
      <c r="O458" s="48" t="str">
        <f t="shared" si="70"/>
        <v/>
      </c>
      <c r="P458" s="48" t="str">
        <f t="shared" si="71"/>
        <v/>
      </c>
      <c r="Q458" s="48" t="str">
        <f t="shared" si="72"/>
        <v/>
      </c>
      <c r="R458" s="48" t="str">
        <f t="shared" si="73"/>
        <v/>
      </c>
      <c r="S458" s="48" t="str">
        <f t="shared" ref="S458:S521" si="78">+IF(K458="","","20000123")</f>
        <v/>
      </c>
      <c r="T458" s="48" t="str">
        <f t="shared" ca="1" si="74"/>
        <v/>
      </c>
      <c r="U458" s="48" t="str">
        <f>+IF(M458="","",IFERROR(+VLOOKUP(C458,materiales!$B$2:$E$1000,4,0),"DSZA"))</f>
        <v/>
      </c>
      <c r="V458" s="48" t="str">
        <f t="shared" si="75"/>
        <v/>
      </c>
      <c r="W458" s="48" t="str">
        <f t="shared" si="76"/>
        <v/>
      </c>
      <c r="X458" s="48" t="str">
        <f t="shared" si="77"/>
        <v/>
      </c>
      <c r="Y458" s="49" t="str">
        <f t="shared" ref="Y458:Y521" si="79">+RIGHT(B458,8)</f>
        <v/>
      </c>
      <c r="Z458" s="49" t="str">
        <f>IF(M458="no_cargado",VLOOKUP(B458,NAfiliado_NFarmacia!A:H,8,0),"")</f>
        <v/>
      </c>
      <c r="AA458" s="50"/>
    </row>
    <row r="459" spans="1:27" x14ac:dyDescent="0.55000000000000004">
      <c r="A459" s="34"/>
      <c r="G459" s="47" t="str">
        <f>+IF($B459="","",+IFERROR(+VLOOKUP(B459,padron!$A$2:$E$2,2,0),+IFERROR(VLOOKUP(B459,NAfiliado_NFarmacia!$A:$J,10,0),"Ingresar Nuevo Afiliado")))</f>
        <v/>
      </c>
      <c r="H459" s="48" t="str">
        <f>+IF(B459="","",+IFERROR(+VLOOKUP($C459,materiales!$B$2:$D$101,2,0),"9999"))</f>
        <v/>
      </c>
      <c r="I459" s="49" t="str">
        <f>+IF($B459="","",+IF(OR($F459="Si",$F459=""),IF(ISERROR(VLOOKUP($B459,padron!#REF!,9,0)),+IF(ISERROR(VLOOKUP($B459,NAfiliado_NFarmacia!$A$2:$J$497,5,0)),"Ingresa Farmacia",VLOOKUP($B459,NAfiliado_NFarmacia!$A$2:$J$497,5,0)),VLOOKUP($B459,padron!#REF!,9,0)),+IF(ISERROR(VLOOKUP($B459,NAfiliado_NFarmacia!$A$2:$J$497,5,0)),"Ingresa Farmacia",VLOOKUP($B459,NAfiliado_NFarmacia!$A$2:$J$497,5,0))))</f>
        <v/>
      </c>
      <c r="J459" s="49" t="str">
        <f>+IF($B459="","",+IF(OR($F459="Si",$F459=""),IF(ISERROR(VLOOKUP($B459,padron!#REF!,10,0)),+IF(ISERROR(VLOOKUP($B459,NAfiliado_NFarmacia!$A$2:$J$497,5,0)),"Ingresa Direccion de Farmacia",VLOOKUP($B459,NAfiliado_NFarmacia!$A$2:$J$497,6,0)),VLOOKUP($B459,padron!#REF!,10,0)),+IF(ISERROR(VLOOKUP($B459,NAfiliado_NFarmacia!$A$2:$J$497,6,0)),"Ingresa Direccion de Farmacia",VLOOKUP($B459,NAfiliado_NFarmacia!$A$2:$J$497,6,0))))</f>
        <v/>
      </c>
      <c r="K459" s="49" t="str">
        <f>+IF($B459="","",+IF(OR($F459="Si",$F459=""),IF(ISERROR(VLOOKUP($B459,padron!#REF!,10,0)),+IF(ISERROR(VLOOKUP($B459,NAfiliado_NFarmacia!$A$2:$J$497,5,0)),"Ingresa Localidad de Farmacia",VLOOKUP($B459,NAfiliado_NFarmacia!$A$2:$J$497,7,0)),VLOOKUP($B459,padron!#REF!,11,0)),+IF(ISERROR(VLOOKUP($B459,NAfiliado_NFarmacia!$A$2:$J$497,7,0)),"Ingresa Localidad de Farmacia",VLOOKUP($B459,NAfiliado_NFarmacia!$A$2:$J$497,7,0))))</f>
        <v/>
      </c>
      <c r="L459" s="48" t="str">
        <f>+IF(B459="","",IF(F459="No","84005541",+IFERROR(+VLOOKUP(inicio!B459,padron!$A$2:$H$2,8,0),"84005541")))</f>
        <v/>
      </c>
      <c r="M459" s="48" t="str">
        <f>+IF(B459="","",+IFERROR(+VLOOKUP(B459,padron!A:C,3,0),"no_cargado"))</f>
        <v/>
      </c>
      <c r="N459" s="48" t="str">
        <f>+IF(C459="","",+IFERROR(+VLOOKUP($C459,materiales!$A$2:$D$5000,4,0),"9999"))</f>
        <v/>
      </c>
      <c r="O459" s="48" t="str">
        <f t="shared" si="70"/>
        <v/>
      </c>
      <c r="P459" s="48" t="str">
        <f t="shared" si="71"/>
        <v/>
      </c>
      <c r="Q459" s="48" t="str">
        <f t="shared" si="72"/>
        <v/>
      </c>
      <c r="R459" s="48" t="str">
        <f t="shared" si="73"/>
        <v/>
      </c>
      <c r="S459" s="48" t="str">
        <f t="shared" si="78"/>
        <v/>
      </c>
      <c r="T459" s="48" t="str">
        <f t="shared" ca="1" si="74"/>
        <v/>
      </c>
      <c r="U459" s="48" t="str">
        <f>+IF(M459="","",IFERROR(+VLOOKUP(C459,materiales!$B$2:$E$1000,4,0),"DSZA"))</f>
        <v/>
      </c>
      <c r="V459" s="48" t="str">
        <f t="shared" si="75"/>
        <v/>
      </c>
      <c r="W459" s="48" t="str">
        <f t="shared" si="76"/>
        <v/>
      </c>
      <c r="X459" s="48" t="str">
        <f t="shared" si="77"/>
        <v/>
      </c>
      <c r="Y459" s="49" t="str">
        <f t="shared" si="79"/>
        <v/>
      </c>
      <c r="Z459" s="49" t="str">
        <f>IF(M459="no_cargado",VLOOKUP(B459,NAfiliado_NFarmacia!A:H,8,0),"")</f>
        <v/>
      </c>
      <c r="AA459" s="50"/>
    </row>
    <row r="460" spans="1:27" x14ac:dyDescent="0.55000000000000004">
      <c r="A460" s="34"/>
      <c r="G460" s="47" t="str">
        <f>+IF($B460="","",+IFERROR(+VLOOKUP(B460,padron!$A$2:$E$2,2,0),+IFERROR(VLOOKUP(B460,NAfiliado_NFarmacia!$A:$J,10,0),"Ingresar Nuevo Afiliado")))</f>
        <v/>
      </c>
      <c r="H460" s="48" t="str">
        <f>+IF(B460="","",+IFERROR(+VLOOKUP($C460,materiales!$B$2:$D$101,2,0),"9999"))</f>
        <v/>
      </c>
      <c r="I460" s="49" t="str">
        <f>+IF($B460="","",+IF(OR($F460="Si",$F460=""),IF(ISERROR(VLOOKUP($B460,padron!#REF!,9,0)),+IF(ISERROR(VLOOKUP($B460,NAfiliado_NFarmacia!$A$2:$J$497,5,0)),"Ingresa Farmacia",VLOOKUP($B460,NAfiliado_NFarmacia!$A$2:$J$497,5,0)),VLOOKUP($B460,padron!#REF!,9,0)),+IF(ISERROR(VLOOKUP($B460,NAfiliado_NFarmacia!$A$2:$J$497,5,0)),"Ingresa Farmacia",VLOOKUP($B460,NAfiliado_NFarmacia!$A$2:$J$497,5,0))))</f>
        <v/>
      </c>
      <c r="J460" s="49" t="str">
        <f>+IF($B460="","",+IF(OR($F460="Si",$F460=""),IF(ISERROR(VLOOKUP($B460,padron!#REF!,10,0)),+IF(ISERROR(VLOOKUP($B460,NAfiliado_NFarmacia!$A$2:$J$497,5,0)),"Ingresa Direccion de Farmacia",VLOOKUP($B460,NAfiliado_NFarmacia!$A$2:$J$497,6,0)),VLOOKUP($B460,padron!#REF!,10,0)),+IF(ISERROR(VLOOKUP($B460,NAfiliado_NFarmacia!$A$2:$J$497,6,0)),"Ingresa Direccion de Farmacia",VLOOKUP($B460,NAfiliado_NFarmacia!$A$2:$J$497,6,0))))</f>
        <v/>
      </c>
      <c r="K460" s="49" t="str">
        <f>+IF($B460="","",+IF(OR($F460="Si",$F460=""),IF(ISERROR(VLOOKUP($B460,padron!#REF!,10,0)),+IF(ISERROR(VLOOKUP($B460,NAfiliado_NFarmacia!$A$2:$J$497,5,0)),"Ingresa Localidad de Farmacia",VLOOKUP($B460,NAfiliado_NFarmacia!$A$2:$J$497,7,0)),VLOOKUP($B460,padron!#REF!,11,0)),+IF(ISERROR(VLOOKUP($B460,NAfiliado_NFarmacia!$A$2:$J$497,7,0)),"Ingresa Localidad de Farmacia",VLOOKUP($B460,NAfiliado_NFarmacia!$A$2:$J$497,7,0))))</f>
        <v/>
      </c>
      <c r="L460" s="48" t="str">
        <f>+IF(B460="","",IF(F460="No","84005541",+IFERROR(+VLOOKUP(inicio!B460,padron!$A$2:$H$2,8,0),"84005541")))</f>
        <v/>
      </c>
      <c r="M460" s="48" t="str">
        <f>+IF(B460="","",+IFERROR(+VLOOKUP(B460,padron!A:C,3,0),"no_cargado"))</f>
        <v/>
      </c>
      <c r="N460" s="48" t="str">
        <f>+IF(C460="","",+IFERROR(+VLOOKUP($C460,materiales!$A$2:$D$5000,4,0),"9999"))</f>
        <v/>
      </c>
      <c r="O460" s="48" t="str">
        <f t="shared" si="70"/>
        <v/>
      </c>
      <c r="P460" s="48" t="str">
        <f t="shared" si="71"/>
        <v/>
      </c>
      <c r="Q460" s="48" t="str">
        <f t="shared" si="72"/>
        <v/>
      </c>
      <c r="R460" s="48" t="str">
        <f t="shared" si="73"/>
        <v/>
      </c>
      <c r="S460" s="48" t="str">
        <f t="shared" si="78"/>
        <v/>
      </c>
      <c r="T460" s="48" t="str">
        <f t="shared" ca="1" si="74"/>
        <v/>
      </c>
      <c r="U460" s="48" t="str">
        <f>+IF(M460="","",IFERROR(+VLOOKUP(C460,materiales!$B$2:$E$1000,4,0),"DSZA"))</f>
        <v/>
      </c>
      <c r="V460" s="48" t="str">
        <f t="shared" si="75"/>
        <v/>
      </c>
      <c r="W460" s="48" t="str">
        <f t="shared" si="76"/>
        <v/>
      </c>
      <c r="X460" s="48" t="str">
        <f t="shared" si="77"/>
        <v/>
      </c>
      <c r="Y460" s="49" t="str">
        <f t="shared" si="79"/>
        <v/>
      </c>
      <c r="Z460" s="49" t="str">
        <f>IF(M460="no_cargado",VLOOKUP(B460,NAfiliado_NFarmacia!A:H,8,0),"")</f>
        <v/>
      </c>
      <c r="AA460" s="50"/>
    </row>
    <row r="461" spans="1:27" x14ac:dyDescent="0.55000000000000004">
      <c r="A461" s="34"/>
      <c r="G461" s="47" t="str">
        <f>+IF($B461="","",+IFERROR(+VLOOKUP(B461,padron!$A$2:$E$2,2,0),+IFERROR(VLOOKUP(B461,NAfiliado_NFarmacia!$A:$J,10,0),"Ingresar Nuevo Afiliado")))</f>
        <v/>
      </c>
      <c r="H461" s="48" t="str">
        <f>+IF(B461="","",+IFERROR(+VLOOKUP($C461,materiales!$B$2:$D$101,2,0),"9999"))</f>
        <v/>
      </c>
      <c r="I461" s="49" t="str">
        <f>+IF($B461="","",+IF(OR($F461="Si",$F461=""),IF(ISERROR(VLOOKUP($B461,padron!#REF!,9,0)),+IF(ISERROR(VLOOKUP($B461,NAfiliado_NFarmacia!$A$2:$J$497,5,0)),"Ingresa Farmacia",VLOOKUP($B461,NAfiliado_NFarmacia!$A$2:$J$497,5,0)),VLOOKUP($B461,padron!#REF!,9,0)),+IF(ISERROR(VLOOKUP($B461,NAfiliado_NFarmacia!$A$2:$J$497,5,0)),"Ingresa Farmacia",VLOOKUP($B461,NAfiliado_NFarmacia!$A$2:$J$497,5,0))))</f>
        <v/>
      </c>
      <c r="J461" s="49" t="str">
        <f>+IF($B461="","",+IF(OR($F461="Si",$F461=""),IF(ISERROR(VLOOKUP($B461,padron!#REF!,10,0)),+IF(ISERROR(VLOOKUP($B461,NAfiliado_NFarmacia!$A$2:$J$497,5,0)),"Ingresa Direccion de Farmacia",VLOOKUP($B461,NAfiliado_NFarmacia!$A$2:$J$497,6,0)),VLOOKUP($B461,padron!#REF!,10,0)),+IF(ISERROR(VLOOKUP($B461,NAfiliado_NFarmacia!$A$2:$J$497,6,0)),"Ingresa Direccion de Farmacia",VLOOKUP($B461,NAfiliado_NFarmacia!$A$2:$J$497,6,0))))</f>
        <v/>
      </c>
      <c r="K461" s="49" t="str">
        <f>+IF($B461="","",+IF(OR($F461="Si",$F461=""),IF(ISERROR(VLOOKUP($B461,padron!#REF!,10,0)),+IF(ISERROR(VLOOKUP($B461,NAfiliado_NFarmacia!$A$2:$J$497,5,0)),"Ingresa Localidad de Farmacia",VLOOKUP($B461,NAfiliado_NFarmacia!$A$2:$J$497,7,0)),VLOOKUP($B461,padron!#REF!,11,0)),+IF(ISERROR(VLOOKUP($B461,NAfiliado_NFarmacia!$A$2:$J$497,7,0)),"Ingresa Localidad de Farmacia",VLOOKUP($B461,NAfiliado_NFarmacia!$A$2:$J$497,7,0))))</f>
        <v/>
      </c>
      <c r="L461" s="48" t="str">
        <f>+IF(B461="","",IF(F461="No","84005541",+IFERROR(+VLOOKUP(inicio!B461,padron!$A$2:$H$2,8,0),"84005541")))</f>
        <v/>
      </c>
      <c r="M461" s="48" t="str">
        <f>+IF(B461="","",+IFERROR(+VLOOKUP(B461,padron!A:C,3,0),"no_cargado"))</f>
        <v/>
      </c>
      <c r="N461" s="48" t="str">
        <f>+IF(C461="","",+IFERROR(+VLOOKUP($C461,materiales!$A$2:$D$5000,4,0),"9999"))</f>
        <v/>
      </c>
      <c r="O461" s="48" t="str">
        <f t="shared" si="70"/>
        <v/>
      </c>
      <c r="P461" s="48" t="str">
        <f t="shared" si="71"/>
        <v/>
      </c>
      <c r="Q461" s="48" t="str">
        <f t="shared" si="72"/>
        <v/>
      </c>
      <c r="R461" s="48" t="str">
        <f t="shared" si="73"/>
        <v/>
      </c>
      <c r="S461" s="48" t="str">
        <f t="shared" si="78"/>
        <v/>
      </c>
      <c r="T461" s="48" t="str">
        <f t="shared" ca="1" si="74"/>
        <v/>
      </c>
      <c r="U461" s="48" t="str">
        <f>+IF(M461="","",IFERROR(+VLOOKUP(C461,materiales!$B$2:$E$1000,4,0),"DSZA"))</f>
        <v/>
      </c>
      <c r="V461" s="48" t="str">
        <f t="shared" si="75"/>
        <v/>
      </c>
      <c r="W461" s="48" t="str">
        <f t="shared" si="76"/>
        <v/>
      </c>
      <c r="X461" s="48" t="str">
        <f t="shared" si="77"/>
        <v/>
      </c>
      <c r="Y461" s="49" t="str">
        <f t="shared" si="79"/>
        <v/>
      </c>
      <c r="Z461" s="49" t="str">
        <f>IF(M461="no_cargado",VLOOKUP(B461,NAfiliado_NFarmacia!A:H,8,0),"")</f>
        <v/>
      </c>
      <c r="AA461" s="50"/>
    </row>
    <row r="462" spans="1:27" x14ac:dyDescent="0.55000000000000004">
      <c r="A462" s="34"/>
      <c r="G462" s="47" t="str">
        <f>+IF($B462="","",+IFERROR(+VLOOKUP(B462,padron!$A$2:$E$2,2,0),+IFERROR(VLOOKUP(B462,NAfiliado_NFarmacia!$A:$J,10,0),"Ingresar Nuevo Afiliado")))</f>
        <v/>
      </c>
      <c r="H462" s="48" t="str">
        <f>+IF(B462="","",+IFERROR(+VLOOKUP($C462,materiales!$B$2:$D$101,2,0),"9999"))</f>
        <v/>
      </c>
      <c r="I462" s="49" t="str">
        <f>+IF($B462="","",+IF(OR($F462="Si",$F462=""),IF(ISERROR(VLOOKUP($B462,padron!#REF!,9,0)),+IF(ISERROR(VLOOKUP($B462,NAfiliado_NFarmacia!$A$2:$J$497,5,0)),"Ingresa Farmacia",VLOOKUP($B462,NAfiliado_NFarmacia!$A$2:$J$497,5,0)),VLOOKUP($B462,padron!#REF!,9,0)),+IF(ISERROR(VLOOKUP($B462,NAfiliado_NFarmacia!$A$2:$J$497,5,0)),"Ingresa Farmacia",VLOOKUP($B462,NAfiliado_NFarmacia!$A$2:$J$497,5,0))))</f>
        <v/>
      </c>
      <c r="J462" s="49" t="str">
        <f>+IF($B462="","",+IF(OR($F462="Si",$F462=""),IF(ISERROR(VLOOKUP($B462,padron!#REF!,10,0)),+IF(ISERROR(VLOOKUP($B462,NAfiliado_NFarmacia!$A$2:$J$497,5,0)),"Ingresa Direccion de Farmacia",VLOOKUP($B462,NAfiliado_NFarmacia!$A$2:$J$497,6,0)),VLOOKUP($B462,padron!#REF!,10,0)),+IF(ISERROR(VLOOKUP($B462,NAfiliado_NFarmacia!$A$2:$J$497,6,0)),"Ingresa Direccion de Farmacia",VLOOKUP($B462,NAfiliado_NFarmacia!$A$2:$J$497,6,0))))</f>
        <v/>
      </c>
      <c r="K462" s="49" t="str">
        <f>+IF($B462="","",+IF(OR($F462="Si",$F462=""),IF(ISERROR(VLOOKUP($B462,padron!#REF!,10,0)),+IF(ISERROR(VLOOKUP($B462,NAfiliado_NFarmacia!$A$2:$J$497,5,0)),"Ingresa Localidad de Farmacia",VLOOKUP($B462,NAfiliado_NFarmacia!$A$2:$J$497,7,0)),VLOOKUP($B462,padron!#REF!,11,0)),+IF(ISERROR(VLOOKUP($B462,NAfiliado_NFarmacia!$A$2:$J$497,7,0)),"Ingresa Localidad de Farmacia",VLOOKUP($B462,NAfiliado_NFarmacia!$A$2:$J$497,7,0))))</f>
        <v/>
      </c>
      <c r="L462" s="48" t="str">
        <f>+IF(B462="","",IF(F462="No","84005541",+IFERROR(+VLOOKUP(inicio!B462,padron!$A$2:$H$2,8,0),"84005541")))</f>
        <v/>
      </c>
      <c r="M462" s="48" t="str">
        <f>+IF(B462="","",+IFERROR(+VLOOKUP(B462,padron!A:C,3,0),"no_cargado"))</f>
        <v/>
      </c>
      <c r="N462" s="48" t="str">
        <f>+IF(C462="","",+IFERROR(+VLOOKUP($C462,materiales!$A$2:$D$5000,4,0),"9999"))</f>
        <v/>
      </c>
      <c r="O462" s="48" t="str">
        <f t="shared" si="70"/>
        <v/>
      </c>
      <c r="P462" s="48" t="str">
        <f t="shared" si="71"/>
        <v/>
      </c>
      <c r="Q462" s="48" t="str">
        <f t="shared" si="72"/>
        <v/>
      </c>
      <c r="R462" s="48" t="str">
        <f t="shared" si="73"/>
        <v/>
      </c>
      <c r="S462" s="48" t="str">
        <f t="shared" si="78"/>
        <v/>
      </c>
      <c r="T462" s="48" t="str">
        <f t="shared" ca="1" si="74"/>
        <v/>
      </c>
      <c r="U462" s="48" t="str">
        <f>+IF(M462="","",IFERROR(+VLOOKUP(C462,materiales!$B$2:$E$1000,4,0),"DSZA"))</f>
        <v/>
      </c>
      <c r="V462" s="48" t="str">
        <f t="shared" si="75"/>
        <v/>
      </c>
      <c r="W462" s="48" t="str">
        <f t="shared" si="76"/>
        <v/>
      </c>
      <c r="X462" s="48" t="str">
        <f t="shared" si="77"/>
        <v/>
      </c>
      <c r="Y462" s="49" t="str">
        <f t="shared" si="79"/>
        <v/>
      </c>
      <c r="Z462" s="49" t="str">
        <f>IF(M462="no_cargado",VLOOKUP(B462,NAfiliado_NFarmacia!A:H,8,0),"")</f>
        <v/>
      </c>
      <c r="AA462" s="50"/>
    </row>
    <row r="463" spans="1:27" x14ac:dyDescent="0.55000000000000004">
      <c r="A463" s="34"/>
      <c r="G463" s="47" t="str">
        <f>+IF($B463="","",+IFERROR(+VLOOKUP(B463,padron!$A$2:$E$2,2,0),+IFERROR(VLOOKUP(B463,NAfiliado_NFarmacia!$A:$J,10,0),"Ingresar Nuevo Afiliado")))</f>
        <v/>
      </c>
      <c r="H463" s="48" t="str">
        <f>+IF(B463="","",+IFERROR(+VLOOKUP($C463,materiales!$B$2:$D$101,2,0),"9999"))</f>
        <v/>
      </c>
      <c r="I463" s="49" t="str">
        <f>+IF($B463="","",+IF(OR($F463="Si",$F463=""),IF(ISERROR(VLOOKUP($B463,padron!#REF!,9,0)),+IF(ISERROR(VLOOKUP($B463,NAfiliado_NFarmacia!$A$2:$J$497,5,0)),"Ingresa Farmacia",VLOOKUP($B463,NAfiliado_NFarmacia!$A$2:$J$497,5,0)),VLOOKUP($B463,padron!#REF!,9,0)),+IF(ISERROR(VLOOKUP($B463,NAfiliado_NFarmacia!$A$2:$J$497,5,0)),"Ingresa Farmacia",VLOOKUP($B463,NAfiliado_NFarmacia!$A$2:$J$497,5,0))))</f>
        <v/>
      </c>
      <c r="J463" s="49" t="str">
        <f>+IF($B463="","",+IF(OR($F463="Si",$F463=""),IF(ISERROR(VLOOKUP($B463,padron!#REF!,10,0)),+IF(ISERROR(VLOOKUP($B463,NAfiliado_NFarmacia!$A$2:$J$497,5,0)),"Ingresa Direccion de Farmacia",VLOOKUP($B463,NAfiliado_NFarmacia!$A$2:$J$497,6,0)),VLOOKUP($B463,padron!#REF!,10,0)),+IF(ISERROR(VLOOKUP($B463,NAfiliado_NFarmacia!$A$2:$J$497,6,0)),"Ingresa Direccion de Farmacia",VLOOKUP($B463,NAfiliado_NFarmacia!$A$2:$J$497,6,0))))</f>
        <v/>
      </c>
      <c r="K463" s="49" t="str">
        <f>+IF($B463="","",+IF(OR($F463="Si",$F463=""),IF(ISERROR(VLOOKUP($B463,padron!#REF!,10,0)),+IF(ISERROR(VLOOKUP($B463,NAfiliado_NFarmacia!$A$2:$J$497,5,0)),"Ingresa Localidad de Farmacia",VLOOKUP($B463,NAfiliado_NFarmacia!$A$2:$J$497,7,0)),VLOOKUP($B463,padron!#REF!,11,0)),+IF(ISERROR(VLOOKUP($B463,NAfiliado_NFarmacia!$A$2:$J$497,7,0)),"Ingresa Localidad de Farmacia",VLOOKUP($B463,NAfiliado_NFarmacia!$A$2:$J$497,7,0))))</f>
        <v/>
      </c>
      <c r="L463" s="48" t="str">
        <f>+IF(B463="","",IF(F463="No","84005541",+IFERROR(+VLOOKUP(inicio!B463,padron!$A$2:$H$2,8,0),"84005541")))</f>
        <v/>
      </c>
      <c r="M463" s="48" t="str">
        <f>+IF(B463="","",+IFERROR(+VLOOKUP(B463,padron!A:C,3,0),"no_cargado"))</f>
        <v/>
      </c>
      <c r="N463" s="48" t="str">
        <f>+IF(C463="","",+IFERROR(+VLOOKUP($C463,materiales!$A$2:$D$5000,4,0),"9999"))</f>
        <v/>
      </c>
      <c r="O463" s="48" t="str">
        <f t="shared" si="70"/>
        <v/>
      </c>
      <c r="P463" s="48" t="str">
        <f t="shared" si="71"/>
        <v/>
      </c>
      <c r="Q463" s="48" t="str">
        <f t="shared" si="72"/>
        <v/>
      </c>
      <c r="R463" s="48" t="str">
        <f t="shared" si="73"/>
        <v/>
      </c>
      <c r="S463" s="48" t="str">
        <f t="shared" si="78"/>
        <v/>
      </c>
      <c r="T463" s="48" t="str">
        <f t="shared" ca="1" si="74"/>
        <v/>
      </c>
      <c r="U463" s="48" t="str">
        <f>+IF(M463="","",IFERROR(+VLOOKUP(C463,materiales!$B$2:$E$1000,4,0),"DSZA"))</f>
        <v/>
      </c>
      <c r="V463" s="48" t="str">
        <f t="shared" si="75"/>
        <v/>
      </c>
      <c r="W463" s="48" t="str">
        <f t="shared" si="76"/>
        <v/>
      </c>
      <c r="X463" s="48" t="str">
        <f t="shared" si="77"/>
        <v/>
      </c>
      <c r="Y463" s="49" t="str">
        <f t="shared" si="79"/>
        <v/>
      </c>
      <c r="Z463" s="49" t="str">
        <f>IF(M463="no_cargado",VLOOKUP(B463,NAfiliado_NFarmacia!A:H,8,0),"")</f>
        <v/>
      </c>
      <c r="AA463" s="50"/>
    </row>
    <row r="464" spans="1:27" x14ac:dyDescent="0.55000000000000004">
      <c r="A464" s="34"/>
      <c r="G464" s="47" t="str">
        <f>+IF($B464="","",+IFERROR(+VLOOKUP(B464,padron!$A$2:$E$2,2,0),+IFERROR(VLOOKUP(B464,NAfiliado_NFarmacia!$A:$J,10,0),"Ingresar Nuevo Afiliado")))</f>
        <v/>
      </c>
      <c r="H464" s="48" t="str">
        <f>+IF(B464="","",+IFERROR(+VLOOKUP($C464,materiales!$B$2:$D$101,2,0),"9999"))</f>
        <v/>
      </c>
      <c r="I464" s="49" t="str">
        <f>+IF($B464="","",+IF(OR($F464="Si",$F464=""),IF(ISERROR(VLOOKUP($B464,padron!#REF!,9,0)),+IF(ISERROR(VLOOKUP($B464,NAfiliado_NFarmacia!$A$2:$J$497,5,0)),"Ingresa Farmacia",VLOOKUP($B464,NAfiliado_NFarmacia!$A$2:$J$497,5,0)),VLOOKUP($B464,padron!#REF!,9,0)),+IF(ISERROR(VLOOKUP($B464,NAfiliado_NFarmacia!$A$2:$J$497,5,0)),"Ingresa Farmacia",VLOOKUP($B464,NAfiliado_NFarmacia!$A$2:$J$497,5,0))))</f>
        <v/>
      </c>
      <c r="J464" s="49" t="str">
        <f>+IF($B464="","",+IF(OR($F464="Si",$F464=""),IF(ISERROR(VLOOKUP($B464,padron!#REF!,10,0)),+IF(ISERROR(VLOOKUP($B464,NAfiliado_NFarmacia!$A$2:$J$497,5,0)),"Ingresa Direccion de Farmacia",VLOOKUP($B464,NAfiliado_NFarmacia!$A$2:$J$497,6,0)),VLOOKUP($B464,padron!#REF!,10,0)),+IF(ISERROR(VLOOKUP($B464,NAfiliado_NFarmacia!$A$2:$J$497,6,0)),"Ingresa Direccion de Farmacia",VLOOKUP($B464,NAfiliado_NFarmacia!$A$2:$J$497,6,0))))</f>
        <v/>
      </c>
      <c r="K464" s="49" t="str">
        <f>+IF($B464="","",+IF(OR($F464="Si",$F464=""),IF(ISERROR(VLOOKUP($B464,padron!#REF!,10,0)),+IF(ISERROR(VLOOKUP($B464,NAfiliado_NFarmacia!$A$2:$J$497,5,0)),"Ingresa Localidad de Farmacia",VLOOKUP($B464,NAfiliado_NFarmacia!$A$2:$J$497,7,0)),VLOOKUP($B464,padron!#REF!,11,0)),+IF(ISERROR(VLOOKUP($B464,NAfiliado_NFarmacia!$A$2:$J$497,7,0)),"Ingresa Localidad de Farmacia",VLOOKUP($B464,NAfiliado_NFarmacia!$A$2:$J$497,7,0))))</f>
        <v/>
      </c>
      <c r="L464" s="48" t="str">
        <f>+IF(B464="","",IF(F464="No","84005541",+IFERROR(+VLOOKUP(inicio!B464,padron!$A$2:$H$2,8,0),"84005541")))</f>
        <v/>
      </c>
      <c r="M464" s="48" t="str">
        <f>+IF(B464="","",+IFERROR(+VLOOKUP(B464,padron!A:C,3,0),"no_cargado"))</f>
        <v/>
      </c>
      <c r="N464" s="48" t="str">
        <f>+IF(C464="","",+IFERROR(+VLOOKUP($C464,materiales!$A$2:$D$5000,4,0),"9999"))</f>
        <v/>
      </c>
      <c r="O464" s="48" t="str">
        <f t="shared" si="70"/>
        <v/>
      </c>
      <c r="P464" s="48" t="str">
        <f t="shared" si="71"/>
        <v/>
      </c>
      <c r="Q464" s="48" t="str">
        <f t="shared" si="72"/>
        <v/>
      </c>
      <c r="R464" s="48" t="str">
        <f t="shared" si="73"/>
        <v/>
      </c>
      <c r="S464" s="48" t="str">
        <f t="shared" si="78"/>
        <v/>
      </c>
      <c r="T464" s="48" t="str">
        <f t="shared" ca="1" si="74"/>
        <v/>
      </c>
      <c r="U464" s="48" t="str">
        <f>+IF(M464="","",IFERROR(+VLOOKUP(C464,materiales!$B$2:$E$1000,4,0),"DSZA"))</f>
        <v/>
      </c>
      <c r="V464" s="48" t="str">
        <f t="shared" si="75"/>
        <v/>
      </c>
      <c r="W464" s="48" t="str">
        <f t="shared" si="76"/>
        <v/>
      </c>
      <c r="X464" s="48" t="str">
        <f t="shared" si="77"/>
        <v/>
      </c>
      <c r="Y464" s="49" t="str">
        <f t="shared" si="79"/>
        <v/>
      </c>
      <c r="Z464" s="49" t="str">
        <f>IF(M464="no_cargado",VLOOKUP(B464,NAfiliado_NFarmacia!A:H,8,0),"")</f>
        <v/>
      </c>
      <c r="AA464" s="50"/>
    </row>
    <row r="465" spans="1:27" x14ac:dyDescent="0.55000000000000004">
      <c r="A465" s="34"/>
      <c r="G465" s="47" t="str">
        <f>+IF($B465="","",+IFERROR(+VLOOKUP(B465,padron!$A$2:$E$2,2,0),+IFERROR(VLOOKUP(B465,NAfiliado_NFarmacia!$A:$J,10,0),"Ingresar Nuevo Afiliado")))</f>
        <v/>
      </c>
      <c r="H465" s="48" t="str">
        <f>+IF(B465="","",+IFERROR(+VLOOKUP($C465,materiales!$B$2:$D$101,2,0),"9999"))</f>
        <v/>
      </c>
      <c r="I465" s="49" t="str">
        <f>+IF($B465="","",+IF(OR($F465="Si",$F465=""),IF(ISERROR(VLOOKUP($B465,padron!#REF!,9,0)),+IF(ISERROR(VLOOKUP($B465,NAfiliado_NFarmacia!$A$2:$J$497,5,0)),"Ingresa Farmacia",VLOOKUP($B465,NAfiliado_NFarmacia!$A$2:$J$497,5,0)),VLOOKUP($B465,padron!#REF!,9,0)),+IF(ISERROR(VLOOKUP($B465,NAfiliado_NFarmacia!$A$2:$J$497,5,0)),"Ingresa Farmacia",VLOOKUP($B465,NAfiliado_NFarmacia!$A$2:$J$497,5,0))))</f>
        <v/>
      </c>
      <c r="J465" s="49" t="str">
        <f>+IF($B465="","",+IF(OR($F465="Si",$F465=""),IF(ISERROR(VLOOKUP($B465,padron!#REF!,10,0)),+IF(ISERROR(VLOOKUP($B465,NAfiliado_NFarmacia!$A$2:$J$497,5,0)),"Ingresa Direccion de Farmacia",VLOOKUP($B465,NAfiliado_NFarmacia!$A$2:$J$497,6,0)),VLOOKUP($B465,padron!#REF!,10,0)),+IF(ISERROR(VLOOKUP($B465,NAfiliado_NFarmacia!$A$2:$J$497,6,0)),"Ingresa Direccion de Farmacia",VLOOKUP($B465,NAfiliado_NFarmacia!$A$2:$J$497,6,0))))</f>
        <v/>
      </c>
      <c r="K465" s="49" t="str">
        <f>+IF($B465="","",+IF(OR($F465="Si",$F465=""),IF(ISERROR(VLOOKUP($B465,padron!#REF!,10,0)),+IF(ISERROR(VLOOKUP($B465,NAfiliado_NFarmacia!$A$2:$J$497,5,0)),"Ingresa Localidad de Farmacia",VLOOKUP($B465,NAfiliado_NFarmacia!$A$2:$J$497,7,0)),VLOOKUP($B465,padron!#REF!,11,0)),+IF(ISERROR(VLOOKUP($B465,NAfiliado_NFarmacia!$A$2:$J$497,7,0)),"Ingresa Localidad de Farmacia",VLOOKUP($B465,NAfiliado_NFarmacia!$A$2:$J$497,7,0))))</f>
        <v/>
      </c>
      <c r="L465" s="48" t="str">
        <f>+IF(B465="","",IF(F465="No","84005541",+IFERROR(+VLOOKUP(inicio!B465,padron!$A$2:$H$2,8,0),"84005541")))</f>
        <v/>
      </c>
      <c r="M465" s="48" t="str">
        <f>+IF(B465="","",+IFERROR(+VLOOKUP(B465,padron!A:C,3,0),"no_cargado"))</f>
        <v/>
      </c>
      <c r="N465" s="48" t="str">
        <f>+IF(C465="","",+IFERROR(+VLOOKUP($C465,materiales!$A$2:$D$5000,4,0),"9999"))</f>
        <v/>
      </c>
      <c r="O465" s="48" t="str">
        <f t="shared" si="70"/>
        <v/>
      </c>
      <c r="P465" s="48" t="str">
        <f t="shared" si="71"/>
        <v/>
      </c>
      <c r="Q465" s="48" t="str">
        <f t="shared" si="72"/>
        <v/>
      </c>
      <c r="R465" s="48" t="str">
        <f t="shared" si="73"/>
        <v/>
      </c>
      <c r="S465" s="48" t="str">
        <f t="shared" si="78"/>
        <v/>
      </c>
      <c r="T465" s="48" t="str">
        <f t="shared" ca="1" si="74"/>
        <v/>
      </c>
      <c r="U465" s="48" t="str">
        <f>+IF(M465="","",IFERROR(+VLOOKUP(C465,materiales!$B$2:$E$1000,4,0),"DSZA"))</f>
        <v/>
      </c>
      <c r="V465" s="48" t="str">
        <f t="shared" si="75"/>
        <v/>
      </c>
      <c r="W465" s="48" t="str">
        <f t="shared" si="76"/>
        <v/>
      </c>
      <c r="X465" s="48" t="str">
        <f t="shared" si="77"/>
        <v/>
      </c>
      <c r="Y465" s="49" t="str">
        <f t="shared" si="79"/>
        <v/>
      </c>
      <c r="Z465" s="49" t="str">
        <f>IF(M465="no_cargado",VLOOKUP(B465,NAfiliado_NFarmacia!A:H,8,0),"")</f>
        <v/>
      </c>
      <c r="AA465" s="50"/>
    </row>
    <row r="466" spans="1:27" x14ac:dyDescent="0.55000000000000004">
      <c r="A466" s="34"/>
      <c r="G466" s="47" t="str">
        <f>+IF($B466="","",+IFERROR(+VLOOKUP(B466,padron!$A$2:$E$2,2,0),+IFERROR(VLOOKUP(B466,NAfiliado_NFarmacia!$A:$J,10,0),"Ingresar Nuevo Afiliado")))</f>
        <v/>
      </c>
      <c r="H466" s="48" t="str">
        <f>+IF(B466="","",+IFERROR(+VLOOKUP($C466,materiales!$B$2:$D$101,2,0),"9999"))</f>
        <v/>
      </c>
      <c r="I466" s="49" t="str">
        <f>+IF($B466="","",+IF(OR($F466="Si",$F466=""),IF(ISERROR(VLOOKUP($B466,padron!#REF!,9,0)),+IF(ISERROR(VLOOKUP($B466,NAfiliado_NFarmacia!$A$2:$J$497,5,0)),"Ingresa Farmacia",VLOOKUP($B466,NAfiliado_NFarmacia!$A$2:$J$497,5,0)),VLOOKUP($B466,padron!#REF!,9,0)),+IF(ISERROR(VLOOKUP($B466,NAfiliado_NFarmacia!$A$2:$J$497,5,0)),"Ingresa Farmacia",VLOOKUP($B466,NAfiliado_NFarmacia!$A$2:$J$497,5,0))))</f>
        <v/>
      </c>
      <c r="J466" s="49" t="str">
        <f>+IF($B466="","",+IF(OR($F466="Si",$F466=""),IF(ISERROR(VLOOKUP($B466,padron!#REF!,10,0)),+IF(ISERROR(VLOOKUP($B466,NAfiliado_NFarmacia!$A$2:$J$497,5,0)),"Ingresa Direccion de Farmacia",VLOOKUP($B466,NAfiliado_NFarmacia!$A$2:$J$497,6,0)),VLOOKUP($B466,padron!#REF!,10,0)),+IF(ISERROR(VLOOKUP($B466,NAfiliado_NFarmacia!$A$2:$J$497,6,0)),"Ingresa Direccion de Farmacia",VLOOKUP($B466,NAfiliado_NFarmacia!$A$2:$J$497,6,0))))</f>
        <v/>
      </c>
      <c r="K466" s="49" t="str">
        <f>+IF($B466="","",+IF(OR($F466="Si",$F466=""),IF(ISERROR(VLOOKUP($B466,padron!#REF!,10,0)),+IF(ISERROR(VLOOKUP($B466,NAfiliado_NFarmacia!$A$2:$J$497,5,0)),"Ingresa Localidad de Farmacia",VLOOKUP($B466,NAfiliado_NFarmacia!$A$2:$J$497,7,0)),VLOOKUP($B466,padron!#REF!,11,0)),+IF(ISERROR(VLOOKUP($B466,NAfiliado_NFarmacia!$A$2:$J$497,7,0)),"Ingresa Localidad de Farmacia",VLOOKUP($B466,NAfiliado_NFarmacia!$A$2:$J$497,7,0))))</f>
        <v/>
      </c>
      <c r="L466" s="48" t="str">
        <f>+IF(B466="","",IF(F466="No","84005541",+IFERROR(+VLOOKUP(inicio!B466,padron!$A$2:$H$2,8,0),"84005541")))</f>
        <v/>
      </c>
      <c r="M466" s="48" t="str">
        <f>+IF(B466="","",+IFERROR(+VLOOKUP(B466,padron!A:C,3,0),"no_cargado"))</f>
        <v/>
      </c>
      <c r="N466" s="48" t="str">
        <f>+IF(C466="","",+IFERROR(+VLOOKUP($C466,materiales!$A$2:$D$5000,4,0),"9999"))</f>
        <v/>
      </c>
      <c r="O466" s="48" t="str">
        <f t="shared" si="70"/>
        <v/>
      </c>
      <c r="P466" s="48" t="str">
        <f t="shared" si="71"/>
        <v/>
      </c>
      <c r="Q466" s="48" t="str">
        <f t="shared" si="72"/>
        <v/>
      </c>
      <c r="R466" s="48" t="str">
        <f t="shared" si="73"/>
        <v/>
      </c>
      <c r="S466" s="48" t="str">
        <f t="shared" si="78"/>
        <v/>
      </c>
      <c r="T466" s="48" t="str">
        <f t="shared" ca="1" si="74"/>
        <v/>
      </c>
      <c r="U466" s="48" t="str">
        <f>+IF(M466="","",IFERROR(+VLOOKUP(C466,materiales!$B$2:$E$1000,4,0),"DSZA"))</f>
        <v/>
      </c>
      <c r="V466" s="48" t="str">
        <f t="shared" si="75"/>
        <v/>
      </c>
      <c r="W466" s="48" t="str">
        <f t="shared" si="76"/>
        <v/>
      </c>
      <c r="X466" s="48" t="str">
        <f t="shared" si="77"/>
        <v/>
      </c>
      <c r="Y466" s="49" t="str">
        <f t="shared" si="79"/>
        <v/>
      </c>
      <c r="Z466" s="49" t="str">
        <f>IF(M466="no_cargado",VLOOKUP(B466,NAfiliado_NFarmacia!A:H,8,0),"")</f>
        <v/>
      </c>
      <c r="AA466" s="50"/>
    </row>
    <row r="467" spans="1:27" x14ac:dyDescent="0.55000000000000004">
      <c r="A467" s="34"/>
      <c r="G467" s="47" t="str">
        <f>+IF($B467="","",+IFERROR(+VLOOKUP(B467,padron!$A$2:$E$2,2,0),+IFERROR(VLOOKUP(B467,NAfiliado_NFarmacia!$A:$J,10,0),"Ingresar Nuevo Afiliado")))</f>
        <v/>
      </c>
      <c r="H467" s="48" t="str">
        <f>+IF(B467="","",+IFERROR(+VLOOKUP($C467,materiales!$B$2:$D$101,2,0),"9999"))</f>
        <v/>
      </c>
      <c r="I467" s="49" t="str">
        <f>+IF($B467="","",+IF(OR($F467="Si",$F467=""),IF(ISERROR(VLOOKUP($B467,padron!#REF!,9,0)),+IF(ISERROR(VLOOKUP($B467,NAfiliado_NFarmacia!$A$2:$J$497,5,0)),"Ingresa Farmacia",VLOOKUP($B467,NAfiliado_NFarmacia!$A$2:$J$497,5,0)),VLOOKUP($B467,padron!#REF!,9,0)),+IF(ISERROR(VLOOKUP($B467,NAfiliado_NFarmacia!$A$2:$J$497,5,0)),"Ingresa Farmacia",VLOOKUP($B467,NAfiliado_NFarmacia!$A$2:$J$497,5,0))))</f>
        <v/>
      </c>
      <c r="J467" s="49" t="str">
        <f>+IF($B467="","",+IF(OR($F467="Si",$F467=""),IF(ISERROR(VLOOKUP($B467,padron!#REF!,10,0)),+IF(ISERROR(VLOOKUP($B467,NAfiliado_NFarmacia!$A$2:$J$497,5,0)),"Ingresa Direccion de Farmacia",VLOOKUP($B467,NAfiliado_NFarmacia!$A$2:$J$497,6,0)),VLOOKUP($B467,padron!#REF!,10,0)),+IF(ISERROR(VLOOKUP($B467,NAfiliado_NFarmacia!$A$2:$J$497,6,0)),"Ingresa Direccion de Farmacia",VLOOKUP($B467,NAfiliado_NFarmacia!$A$2:$J$497,6,0))))</f>
        <v/>
      </c>
      <c r="K467" s="49" t="str">
        <f>+IF($B467="","",+IF(OR($F467="Si",$F467=""),IF(ISERROR(VLOOKUP($B467,padron!#REF!,10,0)),+IF(ISERROR(VLOOKUP($B467,NAfiliado_NFarmacia!$A$2:$J$497,5,0)),"Ingresa Localidad de Farmacia",VLOOKUP($B467,NAfiliado_NFarmacia!$A$2:$J$497,7,0)),VLOOKUP($B467,padron!#REF!,11,0)),+IF(ISERROR(VLOOKUP($B467,NAfiliado_NFarmacia!$A$2:$J$497,7,0)),"Ingresa Localidad de Farmacia",VLOOKUP($B467,NAfiliado_NFarmacia!$A$2:$J$497,7,0))))</f>
        <v/>
      </c>
      <c r="L467" s="48" t="str">
        <f>+IF(B467="","",IF(F467="No","84005541",+IFERROR(+VLOOKUP(inicio!B467,padron!$A$2:$H$2,8,0),"84005541")))</f>
        <v/>
      </c>
      <c r="M467" s="48" t="str">
        <f>+IF(B467="","",+IFERROR(+VLOOKUP(B467,padron!A:C,3,0),"no_cargado"))</f>
        <v/>
      </c>
      <c r="N467" s="48" t="str">
        <f>+IF(C467="","",+IFERROR(+VLOOKUP($C467,materiales!$A$2:$D$5000,4,0),"9999"))</f>
        <v/>
      </c>
      <c r="O467" s="48" t="str">
        <f t="shared" si="70"/>
        <v/>
      </c>
      <c r="P467" s="48" t="str">
        <f t="shared" si="71"/>
        <v/>
      </c>
      <c r="Q467" s="48" t="str">
        <f t="shared" si="72"/>
        <v/>
      </c>
      <c r="R467" s="48" t="str">
        <f t="shared" si="73"/>
        <v/>
      </c>
      <c r="S467" s="48" t="str">
        <f t="shared" si="78"/>
        <v/>
      </c>
      <c r="T467" s="48" t="str">
        <f t="shared" ca="1" si="74"/>
        <v/>
      </c>
      <c r="U467" s="48" t="str">
        <f>+IF(M467="","",IFERROR(+VLOOKUP(C467,materiales!$B$2:$E$1000,4,0),"DSZA"))</f>
        <v/>
      </c>
      <c r="V467" s="48" t="str">
        <f t="shared" si="75"/>
        <v/>
      </c>
      <c r="W467" s="48" t="str">
        <f t="shared" si="76"/>
        <v/>
      </c>
      <c r="X467" s="48" t="str">
        <f t="shared" si="77"/>
        <v/>
      </c>
      <c r="Y467" s="49" t="str">
        <f t="shared" si="79"/>
        <v/>
      </c>
      <c r="Z467" s="49" t="str">
        <f>IF(M467="no_cargado",VLOOKUP(B467,NAfiliado_NFarmacia!A:H,8,0),"")</f>
        <v/>
      </c>
      <c r="AA467" s="50"/>
    </row>
    <row r="468" spans="1:27" x14ac:dyDescent="0.55000000000000004">
      <c r="A468" s="34"/>
      <c r="G468" s="47" t="str">
        <f>+IF($B468="","",+IFERROR(+VLOOKUP(B468,padron!$A$2:$E$2,2,0),+IFERROR(VLOOKUP(B468,NAfiliado_NFarmacia!$A:$J,10,0),"Ingresar Nuevo Afiliado")))</f>
        <v/>
      </c>
      <c r="H468" s="48" t="str">
        <f>+IF(B468="","",+IFERROR(+VLOOKUP($C468,materiales!$B$2:$D$101,2,0),"9999"))</f>
        <v/>
      </c>
      <c r="I468" s="49" t="str">
        <f>+IF($B468="","",+IF(OR($F468="Si",$F468=""),IF(ISERROR(VLOOKUP($B468,padron!#REF!,9,0)),+IF(ISERROR(VLOOKUP($B468,NAfiliado_NFarmacia!$A$2:$J$497,5,0)),"Ingresa Farmacia",VLOOKUP($B468,NAfiliado_NFarmacia!$A$2:$J$497,5,0)),VLOOKUP($B468,padron!#REF!,9,0)),+IF(ISERROR(VLOOKUP($B468,NAfiliado_NFarmacia!$A$2:$J$497,5,0)),"Ingresa Farmacia",VLOOKUP($B468,NAfiliado_NFarmacia!$A$2:$J$497,5,0))))</f>
        <v/>
      </c>
      <c r="J468" s="49" t="str">
        <f>+IF($B468="","",+IF(OR($F468="Si",$F468=""),IF(ISERROR(VLOOKUP($B468,padron!#REF!,10,0)),+IF(ISERROR(VLOOKUP($B468,NAfiliado_NFarmacia!$A$2:$J$497,5,0)),"Ingresa Direccion de Farmacia",VLOOKUP($B468,NAfiliado_NFarmacia!$A$2:$J$497,6,0)),VLOOKUP($B468,padron!#REF!,10,0)),+IF(ISERROR(VLOOKUP($B468,NAfiliado_NFarmacia!$A$2:$J$497,6,0)),"Ingresa Direccion de Farmacia",VLOOKUP($B468,NAfiliado_NFarmacia!$A$2:$J$497,6,0))))</f>
        <v/>
      </c>
      <c r="K468" s="49" t="str">
        <f>+IF($B468="","",+IF(OR($F468="Si",$F468=""),IF(ISERROR(VLOOKUP($B468,padron!#REF!,10,0)),+IF(ISERROR(VLOOKUP($B468,NAfiliado_NFarmacia!$A$2:$J$497,5,0)),"Ingresa Localidad de Farmacia",VLOOKUP($B468,NAfiliado_NFarmacia!$A$2:$J$497,7,0)),VLOOKUP($B468,padron!#REF!,11,0)),+IF(ISERROR(VLOOKUP($B468,NAfiliado_NFarmacia!$A$2:$J$497,7,0)),"Ingresa Localidad de Farmacia",VLOOKUP($B468,NAfiliado_NFarmacia!$A$2:$J$497,7,0))))</f>
        <v/>
      </c>
      <c r="L468" s="48" t="str">
        <f>+IF(B468="","",IF(F468="No","84005541",+IFERROR(+VLOOKUP(inicio!B468,padron!$A$2:$H$2,8,0),"84005541")))</f>
        <v/>
      </c>
      <c r="M468" s="48" t="str">
        <f>+IF(B468="","",+IFERROR(+VLOOKUP(B468,padron!A:C,3,0),"no_cargado"))</f>
        <v/>
      </c>
      <c r="N468" s="48" t="str">
        <f>+IF(C468="","",+IFERROR(+VLOOKUP($C468,materiales!$A$2:$D$5000,4,0),"9999"))</f>
        <v/>
      </c>
      <c r="O468" s="48" t="str">
        <f t="shared" si="70"/>
        <v/>
      </c>
      <c r="P468" s="48" t="str">
        <f t="shared" si="71"/>
        <v/>
      </c>
      <c r="Q468" s="48" t="str">
        <f t="shared" si="72"/>
        <v/>
      </c>
      <c r="R468" s="48" t="str">
        <f t="shared" si="73"/>
        <v/>
      </c>
      <c r="S468" s="48" t="str">
        <f t="shared" si="78"/>
        <v/>
      </c>
      <c r="T468" s="48" t="str">
        <f t="shared" ca="1" si="74"/>
        <v/>
      </c>
      <c r="U468" s="48" t="str">
        <f>+IF(M468="","",IFERROR(+VLOOKUP(C468,materiales!$B$2:$E$1000,4,0),"DSZA"))</f>
        <v/>
      </c>
      <c r="V468" s="48" t="str">
        <f t="shared" si="75"/>
        <v/>
      </c>
      <c r="W468" s="48" t="str">
        <f t="shared" si="76"/>
        <v/>
      </c>
      <c r="X468" s="48" t="str">
        <f t="shared" si="77"/>
        <v/>
      </c>
      <c r="Y468" s="49" t="str">
        <f t="shared" si="79"/>
        <v/>
      </c>
      <c r="Z468" s="49" t="str">
        <f>IF(M468="no_cargado",VLOOKUP(B468,NAfiliado_NFarmacia!A:H,8,0),"")</f>
        <v/>
      </c>
      <c r="AA468" s="50"/>
    </row>
    <row r="469" spans="1:27" x14ac:dyDescent="0.55000000000000004">
      <c r="A469" s="34"/>
      <c r="G469" s="47" t="str">
        <f>+IF($B469="","",+IFERROR(+VLOOKUP(B469,padron!$A$2:$E$2,2,0),+IFERROR(VLOOKUP(B469,NAfiliado_NFarmacia!$A:$J,10,0),"Ingresar Nuevo Afiliado")))</f>
        <v/>
      </c>
      <c r="H469" s="48" t="str">
        <f>+IF(B469="","",+IFERROR(+VLOOKUP($C469,materiales!$B$2:$D$101,2,0),"9999"))</f>
        <v/>
      </c>
      <c r="I469" s="49" t="str">
        <f>+IF($B469="","",+IF(OR($F469="Si",$F469=""),IF(ISERROR(VLOOKUP($B469,padron!#REF!,9,0)),+IF(ISERROR(VLOOKUP($B469,NAfiliado_NFarmacia!$A$2:$J$497,5,0)),"Ingresa Farmacia",VLOOKUP($B469,NAfiliado_NFarmacia!$A$2:$J$497,5,0)),VLOOKUP($B469,padron!#REF!,9,0)),+IF(ISERROR(VLOOKUP($B469,NAfiliado_NFarmacia!$A$2:$J$497,5,0)),"Ingresa Farmacia",VLOOKUP($B469,NAfiliado_NFarmacia!$A$2:$J$497,5,0))))</f>
        <v/>
      </c>
      <c r="J469" s="49" t="str">
        <f>+IF($B469="","",+IF(OR($F469="Si",$F469=""),IF(ISERROR(VLOOKUP($B469,padron!#REF!,10,0)),+IF(ISERROR(VLOOKUP($B469,NAfiliado_NFarmacia!$A$2:$J$497,5,0)),"Ingresa Direccion de Farmacia",VLOOKUP($B469,NAfiliado_NFarmacia!$A$2:$J$497,6,0)),VLOOKUP($B469,padron!#REF!,10,0)),+IF(ISERROR(VLOOKUP($B469,NAfiliado_NFarmacia!$A$2:$J$497,6,0)),"Ingresa Direccion de Farmacia",VLOOKUP($B469,NAfiliado_NFarmacia!$A$2:$J$497,6,0))))</f>
        <v/>
      </c>
      <c r="K469" s="49" t="str">
        <f>+IF($B469="","",+IF(OR($F469="Si",$F469=""),IF(ISERROR(VLOOKUP($B469,padron!#REF!,10,0)),+IF(ISERROR(VLOOKUP($B469,NAfiliado_NFarmacia!$A$2:$J$497,5,0)),"Ingresa Localidad de Farmacia",VLOOKUP($B469,NAfiliado_NFarmacia!$A$2:$J$497,7,0)),VLOOKUP($B469,padron!#REF!,11,0)),+IF(ISERROR(VLOOKUP($B469,NAfiliado_NFarmacia!$A$2:$J$497,7,0)),"Ingresa Localidad de Farmacia",VLOOKUP($B469,NAfiliado_NFarmacia!$A$2:$J$497,7,0))))</f>
        <v/>
      </c>
      <c r="L469" s="48" t="str">
        <f>+IF(B469="","",IF(F469="No","84005541",+IFERROR(+VLOOKUP(inicio!B469,padron!$A$2:$H$2,8,0),"84005541")))</f>
        <v/>
      </c>
      <c r="M469" s="48" t="str">
        <f>+IF(B469="","",+IFERROR(+VLOOKUP(B469,padron!A:C,3,0),"no_cargado"))</f>
        <v/>
      </c>
      <c r="N469" s="48" t="str">
        <f>+IF(C469="","",+IFERROR(+VLOOKUP($C469,materiales!$A$2:$D$5000,4,0),"9999"))</f>
        <v/>
      </c>
      <c r="O469" s="48" t="str">
        <f t="shared" si="70"/>
        <v/>
      </c>
      <c r="P469" s="48" t="str">
        <f t="shared" si="71"/>
        <v/>
      </c>
      <c r="Q469" s="48" t="str">
        <f t="shared" si="72"/>
        <v/>
      </c>
      <c r="R469" s="48" t="str">
        <f t="shared" si="73"/>
        <v/>
      </c>
      <c r="S469" s="48" t="str">
        <f t="shared" si="78"/>
        <v/>
      </c>
      <c r="T469" s="48" t="str">
        <f t="shared" ca="1" si="74"/>
        <v/>
      </c>
      <c r="U469" s="48" t="str">
        <f>+IF(M469="","",IFERROR(+VLOOKUP(C469,materiales!$B$2:$E$1000,4,0),"DSZA"))</f>
        <v/>
      </c>
      <c r="V469" s="48" t="str">
        <f t="shared" si="75"/>
        <v/>
      </c>
      <c r="W469" s="48" t="str">
        <f t="shared" si="76"/>
        <v/>
      </c>
      <c r="X469" s="48" t="str">
        <f t="shared" si="77"/>
        <v/>
      </c>
      <c r="Y469" s="49" t="str">
        <f t="shared" si="79"/>
        <v/>
      </c>
      <c r="Z469" s="49" t="str">
        <f>IF(M469="no_cargado",VLOOKUP(B469,NAfiliado_NFarmacia!A:H,8,0),"")</f>
        <v/>
      </c>
      <c r="AA469" s="50"/>
    </row>
    <row r="470" spans="1:27" x14ac:dyDescent="0.55000000000000004">
      <c r="A470" s="34"/>
      <c r="G470" s="47" t="str">
        <f>+IF($B470="","",+IFERROR(+VLOOKUP(B470,padron!$A$2:$E$2,2,0),+IFERROR(VLOOKUP(B470,NAfiliado_NFarmacia!$A:$J,10,0),"Ingresar Nuevo Afiliado")))</f>
        <v/>
      </c>
      <c r="H470" s="48" t="str">
        <f>+IF(B470="","",+IFERROR(+VLOOKUP($C470,materiales!$B$2:$D$101,2,0),"9999"))</f>
        <v/>
      </c>
      <c r="I470" s="49" t="str">
        <f>+IF($B470="","",+IF(OR($F470="Si",$F470=""),IF(ISERROR(VLOOKUP($B470,padron!#REF!,9,0)),+IF(ISERROR(VLOOKUP($B470,NAfiliado_NFarmacia!$A$2:$J$497,5,0)),"Ingresa Farmacia",VLOOKUP($B470,NAfiliado_NFarmacia!$A$2:$J$497,5,0)),VLOOKUP($B470,padron!#REF!,9,0)),+IF(ISERROR(VLOOKUP($B470,NAfiliado_NFarmacia!$A$2:$J$497,5,0)),"Ingresa Farmacia",VLOOKUP($B470,NAfiliado_NFarmacia!$A$2:$J$497,5,0))))</f>
        <v/>
      </c>
      <c r="J470" s="49" t="str">
        <f>+IF($B470="","",+IF(OR($F470="Si",$F470=""),IF(ISERROR(VLOOKUP($B470,padron!#REF!,10,0)),+IF(ISERROR(VLOOKUP($B470,NAfiliado_NFarmacia!$A$2:$J$497,5,0)),"Ingresa Direccion de Farmacia",VLOOKUP($B470,NAfiliado_NFarmacia!$A$2:$J$497,6,0)),VLOOKUP($B470,padron!#REF!,10,0)),+IF(ISERROR(VLOOKUP($B470,NAfiliado_NFarmacia!$A$2:$J$497,6,0)),"Ingresa Direccion de Farmacia",VLOOKUP($B470,NAfiliado_NFarmacia!$A$2:$J$497,6,0))))</f>
        <v/>
      </c>
      <c r="K470" s="49" t="str">
        <f>+IF($B470="","",+IF(OR($F470="Si",$F470=""),IF(ISERROR(VLOOKUP($B470,padron!#REF!,10,0)),+IF(ISERROR(VLOOKUP($B470,NAfiliado_NFarmacia!$A$2:$J$497,5,0)),"Ingresa Localidad de Farmacia",VLOOKUP($B470,NAfiliado_NFarmacia!$A$2:$J$497,7,0)),VLOOKUP($B470,padron!#REF!,11,0)),+IF(ISERROR(VLOOKUP($B470,NAfiliado_NFarmacia!$A$2:$J$497,7,0)),"Ingresa Localidad de Farmacia",VLOOKUP($B470,NAfiliado_NFarmacia!$A$2:$J$497,7,0))))</f>
        <v/>
      </c>
      <c r="L470" s="48" t="str">
        <f>+IF(B470="","",IF(F470="No","84005541",+IFERROR(+VLOOKUP(inicio!B470,padron!$A$2:$H$2,8,0),"84005541")))</f>
        <v/>
      </c>
      <c r="M470" s="48" t="str">
        <f>+IF(B470="","",+IFERROR(+VLOOKUP(B470,padron!A:C,3,0),"no_cargado"))</f>
        <v/>
      </c>
      <c r="N470" s="48" t="str">
        <f>+IF(C470="","",+IFERROR(+VLOOKUP($C470,materiales!$A$2:$D$5000,4,0),"9999"))</f>
        <v/>
      </c>
      <c r="O470" s="48" t="str">
        <f t="shared" si="70"/>
        <v/>
      </c>
      <c r="P470" s="48" t="str">
        <f t="shared" si="71"/>
        <v/>
      </c>
      <c r="Q470" s="48" t="str">
        <f t="shared" si="72"/>
        <v/>
      </c>
      <c r="R470" s="48" t="str">
        <f t="shared" si="73"/>
        <v/>
      </c>
      <c r="S470" s="48" t="str">
        <f t="shared" si="78"/>
        <v/>
      </c>
      <c r="T470" s="48" t="str">
        <f t="shared" ca="1" si="74"/>
        <v/>
      </c>
      <c r="U470" s="48" t="str">
        <f>+IF(M470="","",IFERROR(+VLOOKUP(C470,materiales!$B$2:$E$1000,4,0),"DSZA"))</f>
        <v/>
      </c>
      <c r="V470" s="48" t="str">
        <f t="shared" si="75"/>
        <v/>
      </c>
      <c r="W470" s="48" t="str">
        <f t="shared" si="76"/>
        <v/>
      </c>
      <c r="X470" s="48" t="str">
        <f t="shared" si="77"/>
        <v/>
      </c>
      <c r="Y470" s="49" t="str">
        <f t="shared" si="79"/>
        <v/>
      </c>
      <c r="Z470" s="49" t="str">
        <f>IF(M470="no_cargado",VLOOKUP(B470,NAfiliado_NFarmacia!A:H,8,0),"")</f>
        <v/>
      </c>
      <c r="AA470" s="50"/>
    </row>
    <row r="471" spans="1:27" x14ac:dyDescent="0.55000000000000004">
      <c r="A471" s="34"/>
      <c r="G471" s="47" t="str">
        <f>+IF($B471="","",+IFERROR(+VLOOKUP(B471,padron!$A$2:$E$2,2,0),+IFERROR(VLOOKUP(B471,NAfiliado_NFarmacia!$A:$J,10,0),"Ingresar Nuevo Afiliado")))</f>
        <v/>
      </c>
      <c r="H471" s="48" t="str">
        <f>+IF(B471="","",+IFERROR(+VLOOKUP($C471,materiales!$B$2:$D$101,2,0),"9999"))</f>
        <v/>
      </c>
      <c r="I471" s="49" t="str">
        <f>+IF($B471="","",+IF(OR($F471="Si",$F471=""),IF(ISERROR(VLOOKUP($B471,padron!#REF!,9,0)),+IF(ISERROR(VLOOKUP($B471,NAfiliado_NFarmacia!$A$2:$J$497,5,0)),"Ingresa Farmacia",VLOOKUP($B471,NAfiliado_NFarmacia!$A$2:$J$497,5,0)),VLOOKUP($B471,padron!#REF!,9,0)),+IF(ISERROR(VLOOKUP($B471,NAfiliado_NFarmacia!$A$2:$J$497,5,0)),"Ingresa Farmacia",VLOOKUP($B471,NAfiliado_NFarmacia!$A$2:$J$497,5,0))))</f>
        <v/>
      </c>
      <c r="J471" s="49" t="str">
        <f>+IF($B471="","",+IF(OR($F471="Si",$F471=""),IF(ISERROR(VLOOKUP($B471,padron!#REF!,10,0)),+IF(ISERROR(VLOOKUP($B471,NAfiliado_NFarmacia!$A$2:$J$497,5,0)),"Ingresa Direccion de Farmacia",VLOOKUP($B471,NAfiliado_NFarmacia!$A$2:$J$497,6,0)),VLOOKUP($B471,padron!#REF!,10,0)),+IF(ISERROR(VLOOKUP($B471,NAfiliado_NFarmacia!$A$2:$J$497,6,0)),"Ingresa Direccion de Farmacia",VLOOKUP($B471,NAfiliado_NFarmacia!$A$2:$J$497,6,0))))</f>
        <v/>
      </c>
      <c r="K471" s="49" t="str">
        <f>+IF($B471="","",+IF(OR($F471="Si",$F471=""),IF(ISERROR(VLOOKUP($B471,padron!#REF!,10,0)),+IF(ISERROR(VLOOKUP($B471,NAfiliado_NFarmacia!$A$2:$J$497,5,0)),"Ingresa Localidad de Farmacia",VLOOKUP($B471,NAfiliado_NFarmacia!$A$2:$J$497,7,0)),VLOOKUP($B471,padron!#REF!,11,0)),+IF(ISERROR(VLOOKUP($B471,NAfiliado_NFarmacia!$A$2:$J$497,7,0)),"Ingresa Localidad de Farmacia",VLOOKUP($B471,NAfiliado_NFarmacia!$A$2:$J$497,7,0))))</f>
        <v/>
      </c>
      <c r="L471" s="48" t="str">
        <f>+IF(B471="","",IF(F471="No","84005541",+IFERROR(+VLOOKUP(inicio!B471,padron!$A$2:$H$2,8,0),"84005541")))</f>
        <v/>
      </c>
      <c r="M471" s="48" t="str">
        <f>+IF(B471="","",+IFERROR(+VLOOKUP(B471,padron!A:C,3,0),"no_cargado"))</f>
        <v/>
      </c>
      <c r="N471" s="48" t="str">
        <f>+IF(C471="","",+IFERROR(+VLOOKUP($C471,materiales!$A$2:$D$5000,4,0),"9999"))</f>
        <v/>
      </c>
      <c r="O471" s="48" t="str">
        <f t="shared" si="70"/>
        <v/>
      </c>
      <c r="P471" s="48" t="str">
        <f t="shared" si="71"/>
        <v/>
      </c>
      <c r="Q471" s="48" t="str">
        <f t="shared" si="72"/>
        <v/>
      </c>
      <c r="R471" s="48" t="str">
        <f t="shared" si="73"/>
        <v/>
      </c>
      <c r="S471" s="48" t="str">
        <f t="shared" si="78"/>
        <v/>
      </c>
      <c r="T471" s="48" t="str">
        <f t="shared" ca="1" si="74"/>
        <v/>
      </c>
      <c r="U471" s="48" t="str">
        <f>+IF(M471="","",IFERROR(+VLOOKUP(C471,materiales!$B$2:$E$1000,4,0),"DSZA"))</f>
        <v/>
      </c>
      <c r="V471" s="48" t="str">
        <f t="shared" si="75"/>
        <v/>
      </c>
      <c r="W471" s="48" t="str">
        <f t="shared" si="76"/>
        <v/>
      </c>
      <c r="X471" s="48" t="str">
        <f t="shared" si="77"/>
        <v/>
      </c>
      <c r="Y471" s="49" t="str">
        <f t="shared" si="79"/>
        <v/>
      </c>
      <c r="Z471" s="49" t="str">
        <f>IF(M471="no_cargado",VLOOKUP(B471,NAfiliado_NFarmacia!A:H,8,0),"")</f>
        <v/>
      </c>
      <c r="AA471" s="50"/>
    </row>
    <row r="472" spans="1:27" x14ac:dyDescent="0.55000000000000004">
      <c r="A472" s="34"/>
      <c r="G472" s="47" t="str">
        <f>+IF($B472="","",+IFERROR(+VLOOKUP(B472,padron!$A$2:$E$2,2,0),+IFERROR(VLOOKUP(B472,NAfiliado_NFarmacia!$A:$J,10,0),"Ingresar Nuevo Afiliado")))</f>
        <v/>
      </c>
      <c r="H472" s="48" t="str">
        <f>+IF(B472="","",+IFERROR(+VLOOKUP($C472,materiales!$B$2:$D$101,2,0),"9999"))</f>
        <v/>
      </c>
      <c r="I472" s="49" t="str">
        <f>+IF($B472="","",+IF(OR($F472="Si",$F472=""),IF(ISERROR(VLOOKUP($B472,padron!#REF!,9,0)),+IF(ISERROR(VLOOKUP($B472,NAfiliado_NFarmacia!$A$2:$J$497,5,0)),"Ingresa Farmacia",VLOOKUP($B472,NAfiliado_NFarmacia!$A$2:$J$497,5,0)),VLOOKUP($B472,padron!#REF!,9,0)),+IF(ISERROR(VLOOKUP($B472,NAfiliado_NFarmacia!$A$2:$J$497,5,0)),"Ingresa Farmacia",VLOOKUP($B472,NAfiliado_NFarmacia!$A$2:$J$497,5,0))))</f>
        <v/>
      </c>
      <c r="J472" s="49" t="str">
        <f>+IF($B472="","",+IF(OR($F472="Si",$F472=""),IF(ISERROR(VLOOKUP($B472,padron!#REF!,10,0)),+IF(ISERROR(VLOOKUP($B472,NAfiliado_NFarmacia!$A$2:$J$497,5,0)),"Ingresa Direccion de Farmacia",VLOOKUP($B472,NAfiliado_NFarmacia!$A$2:$J$497,6,0)),VLOOKUP($B472,padron!#REF!,10,0)),+IF(ISERROR(VLOOKUP($B472,NAfiliado_NFarmacia!$A$2:$J$497,6,0)),"Ingresa Direccion de Farmacia",VLOOKUP($B472,NAfiliado_NFarmacia!$A$2:$J$497,6,0))))</f>
        <v/>
      </c>
      <c r="K472" s="49" t="str">
        <f>+IF($B472="","",+IF(OR($F472="Si",$F472=""),IF(ISERROR(VLOOKUP($B472,padron!#REF!,10,0)),+IF(ISERROR(VLOOKUP($B472,NAfiliado_NFarmacia!$A$2:$J$497,5,0)),"Ingresa Localidad de Farmacia",VLOOKUP($B472,NAfiliado_NFarmacia!$A$2:$J$497,7,0)),VLOOKUP($B472,padron!#REF!,11,0)),+IF(ISERROR(VLOOKUP($B472,NAfiliado_NFarmacia!$A$2:$J$497,7,0)),"Ingresa Localidad de Farmacia",VLOOKUP($B472,NAfiliado_NFarmacia!$A$2:$J$497,7,0))))</f>
        <v/>
      </c>
      <c r="L472" s="48" t="str">
        <f>+IF(B472="","",IF(F472="No","84005541",+IFERROR(+VLOOKUP(inicio!B472,padron!$A$2:$H$2,8,0),"84005541")))</f>
        <v/>
      </c>
      <c r="M472" s="48" t="str">
        <f>+IF(B472="","",+IFERROR(+VLOOKUP(B472,padron!A:C,3,0),"no_cargado"))</f>
        <v/>
      </c>
      <c r="N472" s="48" t="str">
        <f>+IF(C472="","",+IFERROR(+VLOOKUP($C472,materiales!$A$2:$D$5000,4,0),"9999"))</f>
        <v/>
      </c>
      <c r="O472" s="48" t="str">
        <f t="shared" si="70"/>
        <v/>
      </c>
      <c r="P472" s="48" t="str">
        <f t="shared" si="71"/>
        <v/>
      </c>
      <c r="Q472" s="48" t="str">
        <f t="shared" si="72"/>
        <v/>
      </c>
      <c r="R472" s="48" t="str">
        <f t="shared" si="73"/>
        <v/>
      </c>
      <c r="S472" s="48" t="str">
        <f t="shared" si="78"/>
        <v/>
      </c>
      <c r="T472" s="48" t="str">
        <f t="shared" ca="1" si="74"/>
        <v/>
      </c>
      <c r="U472" s="48" t="str">
        <f>+IF(M472="","",IFERROR(+VLOOKUP(C472,materiales!$B$2:$E$1000,4,0),"DSZA"))</f>
        <v/>
      </c>
      <c r="V472" s="48" t="str">
        <f t="shared" si="75"/>
        <v/>
      </c>
      <c r="W472" s="48" t="str">
        <f t="shared" si="76"/>
        <v/>
      </c>
      <c r="X472" s="48" t="str">
        <f t="shared" si="77"/>
        <v/>
      </c>
      <c r="Y472" s="49" t="str">
        <f t="shared" si="79"/>
        <v/>
      </c>
      <c r="Z472" s="49" t="str">
        <f>IF(M472="no_cargado",VLOOKUP(B472,NAfiliado_NFarmacia!A:H,8,0),"")</f>
        <v/>
      </c>
      <c r="AA472" s="50"/>
    </row>
    <row r="473" spans="1:27" x14ac:dyDescent="0.55000000000000004">
      <c r="A473" s="34"/>
      <c r="G473" s="47" t="str">
        <f>+IF($B473="","",+IFERROR(+VLOOKUP(B473,padron!$A$2:$E$2,2,0),+IFERROR(VLOOKUP(B473,NAfiliado_NFarmacia!$A:$J,10,0),"Ingresar Nuevo Afiliado")))</f>
        <v/>
      </c>
      <c r="H473" s="48" t="str">
        <f>+IF(B473="","",+IFERROR(+VLOOKUP($C473,materiales!$B$2:$D$101,2,0),"9999"))</f>
        <v/>
      </c>
      <c r="I473" s="49" t="str">
        <f>+IF($B473="","",+IF(OR($F473="Si",$F473=""),IF(ISERROR(VLOOKUP($B473,padron!#REF!,9,0)),+IF(ISERROR(VLOOKUP($B473,NAfiliado_NFarmacia!$A$2:$J$497,5,0)),"Ingresa Farmacia",VLOOKUP($B473,NAfiliado_NFarmacia!$A$2:$J$497,5,0)),VLOOKUP($B473,padron!#REF!,9,0)),+IF(ISERROR(VLOOKUP($B473,NAfiliado_NFarmacia!$A$2:$J$497,5,0)),"Ingresa Farmacia",VLOOKUP($B473,NAfiliado_NFarmacia!$A$2:$J$497,5,0))))</f>
        <v/>
      </c>
      <c r="J473" s="49" t="str">
        <f>+IF($B473="","",+IF(OR($F473="Si",$F473=""),IF(ISERROR(VLOOKUP($B473,padron!#REF!,10,0)),+IF(ISERROR(VLOOKUP($B473,NAfiliado_NFarmacia!$A$2:$J$497,5,0)),"Ingresa Direccion de Farmacia",VLOOKUP($B473,NAfiliado_NFarmacia!$A$2:$J$497,6,0)),VLOOKUP($B473,padron!#REF!,10,0)),+IF(ISERROR(VLOOKUP($B473,NAfiliado_NFarmacia!$A$2:$J$497,6,0)),"Ingresa Direccion de Farmacia",VLOOKUP($B473,NAfiliado_NFarmacia!$A$2:$J$497,6,0))))</f>
        <v/>
      </c>
      <c r="K473" s="49" t="str">
        <f>+IF($B473="","",+IF(OR($F473="Si",$F473=""),IF(ISERROR(VLOOKUP($B473,padron!#REF!,10,0)),+IF(ISERROR(VLOOKUP($B473,NAfiliado_NFarmacia!$A$2:$J$497,5,0)),"Ingresa Localidad de Farmacia",VLOOKUP($B473,NAfiliado_NFarmacia!$A$2:$J$497,7,0)),VLOOKUP($B473,padron!#REF!,11,0)),+IF(ISERROR(VLOOKUP($B473,NAfiliado_NFarmacia!$A$2:$J$497,7,0)),"Ingresa Localidad de Farmacia",VLOOKUP($B473,NAfiliado_NFarmacia!$A$2:$J$497,7,0))))</f>
        <v/>
      </c>
      <c r="L473" s="48" t="str">
        <f>+IF(B473="","",IF(F473="No","84005541",+IFERROR(+VLOOKUP(inicio!B473,padron!$A$2:$H$2,8,0),"84005541")))</f>
        <v/>
      </c>
      <c r="M473" s="48" t="str">
        <f>+IF(B473="","",+IFERROR(+VLOOKUP(B473,padron!A:C,3,0),"no_cargado"))</f>
        <v/>
      </c>
      <c r="N473" s="48" t="str">
        <f>+IF(C473="","",+IFERROR(+VLOOKUP($C473,materiales!$A$2:$D$5000,4,0),"9999"))</f>
        <v/>
      </c>
      <c r="O473" s="48" t="str">
        <f t="shared" si="70"/>
        <v/>
      </c>
      <c r="P473" s="48" t="str">
        <f t="shared" si="71"/>
        <v/>
      </c>
      <c r="Q473" s="48" t="str">
        <f t="shared" si="72"/>
        <v/>
      </c>
      <c r="R473" s="48" t="str">
        <f t="shared" si="73"/>
        <v/>
      </c>
      <c r="S473" s="48" t="str">
        <f t="shared" si="78"/>
        <v/>
      </c>
      <c r="T473" s="48" t="str">
        <f t="shared" ca="1" si="74"/>
        <v/>
      </c>
      <c r="U473" s="48" t="str">
        <f>+IF(M473="","",IFERROR(+VLOOKUP(C473,materiales!$B$2:$E$1000,4,0),"DSZA"))</f>
        <v/>
      </c>
      <c r="V473" s="48" t="str">
        <f t="shared" si="75"/>
        <v/>
      </c>
      <c r="W473" s="48" t="str">
        <f t="shared" si="76"/>
        <v/>
      </c>
      <c r="X473" s="48" t="str">
        <f t="shared" si="77"/>
        <v/>
      </c>
      <c r="Y473" s="49" t="str">
        <f t="shared" si="79"/>
        <v/>
      </c>
      <c r="Z473" s="49" t="str">
        <f>IF(M473="no_cargado",VLOOKUP(B473,NAfiliado_NFarmacia!A:H,8,0),"")</f>
        <v/>
      </c>
      <c r="AA473" s="50"/>
    </row>
    <row r="474" spans="1:27" x14ac:dyDescent="0.55000000000000004">
      <c r="A474" s="34"/>
      <c r="G474" s="47" t="str">
        <f>+IF($B474="","",+IFERROR(+VLOOKUP(B474,padron!$A$2:$E$2,2,0),+IFERROR(VLOOKUP(B474,NAfiliado_NFarmacia!$A:$J,10,0),"Ingresar Nuevo Afiliado")))</f>
        <v/>
      </c>
      <c r="H474" s="48" t="str">
        <f>+IF(B474="","",+IFERROR(+VLOOKUP($C474,materiales!$B$2:$D$101,2,0),"9999"))</f>
        <v/>
      </c>
      <c r="I474" s="49" t="str">
        <f>+IF($B474="","",+IF(OR($F474="Si",$F474=""),IF(ISERROR(VLOOKUP($B474,padron!#REF!,9,0)),+IF(ISERROR(VLOOKUP($B474,NAfiliado_NFarmacia!$A$2:$J$497,5,0)),"Ingresa Farmacia",VLOOKUP($B474,NAfiliado_NFarmacia!$A$2:$J$497,5,0)),VLOOKUP($B474,padron!#REF!,9,0)),+IF(ISERROR(VLOOKUP($B474,NAfiliado_NFarmacia!$A$2:$J$497,5,0)),"Ingresa Farmacia",VLOOKUP($B474,NAfiliado_NFarmacia!$A$2:$J$497,5,0))))</f>
        <v/>
      </c>
      <c r="J474" s="49" t="str">
        <f>+IF($B474="","",+IF(OR($F474="Si",$F474=""),IF(ISERROR(VLOOKUP($B474,padron!#REF!,10,0)),+IF(ISERROR(VLOOKUP($B474,NAfiliado_NFarmacia!$A$2:$J$497,5,0)),"Ingresa Direccion de Farmacia",VLOOKUP($B474,NAfiliado_NFarmacia!$A$2:$J$497,6,0)),VLOOKUP($B474,padron!#REF!,10,0)),+IF(ISERROR(VLOOKUP($B474,NAfiliado_NFarmacia!$A$2:$J$497,6,0)),"Ingresa Direccion de Farmacia",VLOOKUP($B474,NAfiliado_NFarmacia!$A$2:$J$497,6,0))))</f>
        <v/>
      </c>
      <c r="K474" s="49" t="str">
        <f>+IF($B474="","",+IF(OR($F474="Si",$F474=""),IF(ISERROR(VLOOKUP($B474,padron!#REF!,10,0)),+IF(ISERROR(VLOOKUP($B474,NAfiliado_NFarmacia!$A$2:$J$497,5,0)),"Ingresa Localidad de Farmacia",VLOOKUP($B474,NAfiliado_NFarmacia!$A$2:$J$497,7,0)),VLOOKUP($B474,padron!#REF!,11,0)),+IF(ISERROR(VLOOKUP($B474,NAfiliado_NFarmacia!$A$2:$J$497,7,0)),"Ingresa Localidad de Farmacia",VLOOKUP($B474,NAfiliado_NFarmacia!$A$2:$J$497,7,0))))</f>
        <v/>
      </c>
      <c r="L474" s="48" t="str">
        <f>+IF(B474="","",IF(F474="No","84005541",+IFERROR(+VLOOKUP(inicio!B474,padron!$A$2:$H$2,8,0),"84005541")))</f>
        <v/>
      </c>
      <c r="M474" s="48" t="str">
        <f>+IF(B474="","",+IFERROR(+VLOOKUP(B474,padron!A:C,3,0),"no_cargado"))</f>
        <v/>
      </c>
      <c r="N474" s="48" t="str">
        <f>+IF(C474="","",+IFERROR(+VLOOKUP($C474,materiales!$A$2:$D$5000,4,0),"9999"))</f>
        <v/>
      </c>
      <c r="O474" s="48" t="str">
        <f t="shared" si="70"/>
        <v/>
      </c>
      <c r="P474" s="48" t="str">
        <f t="shared" si="71"/>
        <v/>
      </c>
      <c r="Q474" s="48" t="str">
        <f t="shared" si="72"/>
        <v/>
      </c>
      <c r="R474" s="48" t="str">
        <f t="shared" si="73"/>
        <v/>
      </c>
      <c r="S474" s="48" t="str">
        <f t="shared" si="78"/>
        <v/>
      </c>
      <c r="T474" s="48" t="str">
        <f t="shared" ca="1" si="74"/>
        <v/>
      </c>
      <c r="U474" s="48" t="str">
        <f>+IF(M474="","",IFERROR(+VLOOKUP(C474,materiales!$B$2:$E$1000,4,0),"DSZA"))</f>
        <v/>
      </c>
      <c r="V474" s="48" t="str">
        <f t="shared" si="75"/>
        <v/>
      </c>
      <c r="W474" s="48" t="str">
        <f t="shared" si="76"/>
        <v/>
      </c>
      <c r="X474" s="48" t="str">
        <f t="shared" si="77"/>
        <v/>
      </c>
      <c r="Y474" s="49" t="str">
        <f t="shared" si="79"/>
        <v/>
      </c>
      <c r="Z474" s="49" t="str">
        <f>IF(M474="no_cargado",VLOOKUP(B474,NAfiliado_NFarmacia!A:H,8,0),"")</f>
        <v/>
      </c>
      <c r="AA474" s="50"/>
    </row>
    <row r="475" spans="1:27" x14ac:dyDescent="0.55000000000000004">
      <c r="A475" s="34"/>
      <c r="G475" s="47" t="str">
        <f>+IF($B475="","",+IFERROR(+VLOOKUP(B475,padron!$A$2:$E$2,2,0),+IFERROR(VLOOKUP(B475,NAfiliado_NFarmacia!$A:$J,10,0),"Ingresar Nuevo Afiliado")))</f>
        <v/>
      </c>
      <c r="H475" s="48" t="str">
        <f>+IF(B475="","",+IFERROR(+VLOOKUP($C475,materiales!$B$2:$D$101,2,0),"9999"))</f>
        <v/>
      </c>
      <c r="I475" s="49" t="str">
        <f>+IF($B475="","",+IF(OR($F475="Si",$F475=""),IF(ISERROR(VLOOKUP($B475,padron!#REF!,9,0)),+IF(ISERROR(VLOOKUP($B475,NAfiliado_NFarmacia!$A$2:$J$497,5,0)),"Ingresa Farmacia",VLOOKUP($B475,NAfiliado_NFarmacia!$A$2:$J$497,5,0)),VLOOKUP($B475,padron!#REF!,9,0)),+IF(ISERROR(VLOOKUP($B475,NAfiliado_NFarmacia!$A$2:$J$497,5,0)),"Ingresa Farmacia",VLOOKUP($B475,NAfiliado_NFarmacia!$A$2:$J$497,5,0))))</f>
        <v/>
      </c>
      <c r="J475" s="49" t="str">
        <f>+IF($B475="","",+IF(OR($F475="Si",$F475=""),IF(ISERROR(VLOOKUP($B475,padron!#REF!,10,0)),+IF(ISERROR(VLOOKUP($B475,NAfiliado_NFarmacia!$A$2:$J$497,5,0)),"Ingresa Direccion de Farmacia",VLOOKUP($B475,NAfiliado_NFarmacia!$A$2:$J$497,6,0)),VLOOKUP($B475,padron!#REF!,10,0)),+IF(ISERROR(VLOOKUP($B475,NAfiliado_NFarmacia!$A$2:$J$497,6,0)),"Ingresa Direccion de Farmacia",VLOOKUP($B475,NAfiliado_NFarmacia!$A$2:$J$497,6,0))))</f>
        <v/>
      </c>
      <c r="K475" s="49" t="str">
        <f>+IF($B475="","",+IF(OR($F475="Si",$F475=""),IF(ISERROR(VLOOKUP($B475,padron!#REF!,10,0)),+IF(ISERROR(VLOOKUP($B475,NAfiliado_NFarmacia!$A$2:$J$497,5,0)),"Ingresa Localidad de Farmacia",VLOOKUP($B475,NAfiliado_NFarmacia!$A$2:$J$497,7,0)),VLOOKUP($B475,padron!#REF!,11,0)),+IF(ISERROR(VLOOKUP($B475,NAfiliado_NFarmacia!$A$2:$J$497,7,0)),"Ingresa Localidad de Farmacia",VLOOKUP($B475,NAfiliado_NFarmacia!$A$2:$J$497,7,0))))</f>
        <v/>
      </c>
      <c r="L475" s="48" t="str">
        <f>+IF(B475="","",IF(F475="No","84005541",+IFERROR(+VLOOKUP(inicio!B475,padron!$A$2:$H$2,8,0),"84005541")))</f>
        <v/>
      </c>
      <c r="M475" s="48" t="str">
        <f>+IF(B475="","",+IFERROR(+VLOOKUP(B475,padron!A:C,3,0),"no_cargado"))</f>
        <v/>
      </c>
      <c r="N475" s="48" t="str">
        <f>+IF(C475="","",+IFERROR(+VLOOKUP($C475,materiales!$A$2:$D$5000,4,0),"9999"))</f>
        <v/>
      </c>
      <c r="O475" s="48" t="str">
        <f t="shared" si="70"/>
        <v/>
      </c>
      <c r="P475" s="48" t="str">
        <f t="shared" si="71"/>
        <v/>
      </c>
      <c r="Q475" s="48" t="str">
        <f t="shared" si="72"/>
        <v/>
      </c>
      <c r="R475" s="48" t="str">
        <f t="shared" si="73"/>
        <v/>
      </c>
      <c r="S475" s="48" t="str">
        <f t="shared" si="78"/>
        <v/>
      </c>
      <c r="T475" s="48" t="str">
        <f t="shared" ca="1" si="74"/>
        <v/>
      </c>
      <c r="U475" s="48" t="str">
        <f>+IF(M475="","",IFERROR(+VLOOKUP(C475,materiales!$B$2:$E$1000,4,0),"DSZA"))</f>
        <v/>
      </c>
      <c r="V475" s="48" t="str">
        <f t="shared" si="75"/>
        <v/>
      </c>
      <c r="W475" s="48" t="str">
        <f t="shared" si="76"/>
        <v/>
      </c>
      <c r="X475" s="48" t="str">
        <f t="shared" si="77"/>
        <v/>
      </c>
      <c r="Y475" s="49" t="str">
        <f t="shared" si="79"/>
        <v/>
      </c>
      <c r="Z475" s="49" t="str">
        <f>IF(M475="no_cargado",VLOOKUP(B475,NAfiliado_NFarmacia!A:H,8,0),"")</f>
        <v/>
      </c>
      <c r="AA475" s="50"/>
    </row>
    <row r="476" spans="1:27" x14ac:dyDescent="0.55000000000000004">
      <c r="A476" s="34"/>
      <c r="G476" s="47" t="str">
        <f>+IF($B476="","",+IFERROR(+VLOOKUP(B476,padron!$A$2:$E$2,2,0),+IFERROR(VLOOKUP(B476,NAfiliado_NFarmacia!$A:$J,10,0),"Ingresar Nuevo Afiliado")))</f>
        <v/>
      </c>
      <c r="H476" s="48" t="str">
        <f>+IF(B476="","",+IFERROR(+VLOOKUP($C476,materiales!$B$2:$D$101,2,0),"9999"))</f>
        <v/>
      </c>
      <c r="I476" s="49" t="str">
        <f>+IF($B476="","",+IF(OR($F476="Si",$F476=""),IF(ISERROR(VLOOKUP($B476,padron!#REF!,9,0)),+IF(ISERROR(VLOOKUP($B476,NAfiliado_NFarmacia!$A$2:$J$497,5,0)),"Ingresa Farmacia",VLOOKUP($B476,NAfiliado_NFarmacia!$A$2:$J$497,5,0)),VLOOKUP($B476,padron!#REF!,9,0)),+IF(ISERROR(VLOOKUP($B476,NAfiliado_NFarmacia!$A$2:$J$497,5,0)),"Ingresa Farmacia",VLOOKUP($B476,NAfiliado_NFarmacia!$A$2:$J$497,5,0))))</f>
        <v/>
      </c>
      <c r="J476" s="49" t="str">
        <f>+IF($B476="","",+IF(OR($F476="Si",$F476=""),IF(ISERROR(VLOOKUP($B476,padron!#REF!,10,0)),+IF(ISERROR(VLOOKUP($B476,NAfiliado_NFarmacia!$A$2:$J$497,5,0)),"Ingresa Direccion de Farmacia",VLOOKUP($B476,NAfiliado_NFarmacia!$A$2:$J$497,6,0)),VLOOKUP($B476,padron!#REF!,10,0)),+IF(ISERROR(VLOOKUP($B476,NAfiliado_NFarmacia!$A$2:$J$497,6,0)),"Ingresa Direccion de Farmacia",VLOOKUP($B476,NAfiliado_NFarmacia!$A$2:$J$497,6,0))))</f>
        <v/>
      </c>
      <c r="K476" s="49" t="str">
        <f>+IF($B476="","",+IF(OR($F476="Si",$F476=""),IF(ISERROR(VLOOKUP($B476,padron!#REF!,10,0)),+IF(ISERROR(VLOOKUP($B476,NAfiliado_NFarmacia!$A$2:$J$497,5,0)),"Ingresa Localidad de Farmacia",VLOOKUP($B476,NAfiliado_NFarmacia!$A$2:$J$497,7,0)),VLOOKUP($B476,padron!#REF!,11,0)),+IF(ISERROR(VLOOKUP($B476,NAfiliado_NFarmacia!$A$2:$J$497,7,0)),"Ingresa Localidad de Farmacia",VLOOKUP($B476,NAfiliado_NFarmacia!$A$2:$J$497,7,0))))</f>
        <v/>
      </c>
      <c r="L476" s="48" t="str">
        <f>+IF(B476="","",IF(F476="No","84005541",+IFERROR(+VLOOKUP(inicio!B476,padron!$A$2:$H$2,8,0),"84005541")))</f>
        <v/>
      </c>
      <c r="M476" s="48" t="str">
        <f>+IF(B476="","",+IFERROR(+VLOOKUP(B476,padron!A:C,3,0),"no_cargado"))</f>
        <v/>
      </c>
      <c r="N476" s="48" t="str">
        <f>+IF(C476="","",+IFERROR(+VLOOKUP($C476,materiales!$A$2:$D$5000,4,0),"9999"))</f>
        <v/>
      </c>
      <c r="O476" s="48" t="str">
        <f t="shared" si="70"/>
        <v/>
      </c>
      <c r="P476" s="48" t="str">
        <f t="shared" si="71"/>
        <v/>
      </c>
      <c r="Q476" s="48" t="str">
        <f t="shared" si="72"/>
        <v/>
      </c>
      <c r="R476" s="48" t="str">
        <f t="shared" si="73"/>
        <v/>
      </c>
      <c r="S476" s="48" t="str">
        <f t="shared" si="78"/>
        <v/>
      </c>
      <c r="T476" s="48" t="str">
        <f t="shared" ca="1" si="74"/>
        <v/>
      </c>
      <c r="U476" s="48" t="str">
        <f>+IF(M476="","",IFERROR(+VLOOKUP(C476,materiales!$B$2:$E$1000,4,0),"DSZA"))</f>
        <v/>
      </c>
      <c r="V476" s="48" t="str">
        <f t="shared" si="75"/>
        <v/>
      </c>
      <c r="W476" s="48" t="str">
        <f t="shared" si="76"/>
        <v/>
      </c>
      <c r="X476" s="48" t="str">
        <f t="shared" si="77"/>
        <v/>
      </c>
      <c r="Y476" s="49" t="str">
        <f t="shared" si="79"/>
        <v/>
      </c>
      <c r="Z476" s="49" t="str">
        <f>IF(M476="no_cargado",VLOOKUP(B476,NAfiliado_NFarmacia!A:H,8,0),"")</f>
        <v/>
      </c>
      <c r="AA476" s="50"/>
    </row>
    <row r="477" spans="1:27" x14ac:dyDescent="0.55000000000000004">
      <c r="A477" s="34"/>
      <c r="G477" s="47" t="str">
        <f>+IF($B477="","",+IFERROR(+VLOOKUP(B477,padron!$A$2:$E$2,2,0),+IFERROR(VLOOKUP(B477,NAfiliado_NFarmacia!$A:$J,10,0),"Ingresar Nuevo Afiliado")))</f>
        <v/>
      </c>
      <c r="H477" s="48" t="str">
        <f>+IF(B477="","",+IFERROR(+VLOOKUP($C477,materiales!$B$2:$D$101,2,0),"9999"))</f>
        <v/>
      </c>
      <c r="I477" s="49" t="str">
        <f>+IF($B477="","",+IF(OR($F477="Si",$F477=""),IF(ISERROR(VLOOKUP($B477,padron!#REF!,9,0)),+IF(ISERROR(VLOOKUP($B477,NAfiliado_NFarmacia!$A$2:$J$497,5,0)),"Ingresa Farmacia",VLOOKUP($B477,NAfiliado_NFarmacia!$A$2:$J$497,5,0)),VLOOKUP($B477,padron!#REF!,9,0)),+IF(ISERROR(VLOOKUP($B477,NAfiliado_NFarmacia!$A$2:$J$497,5,0)),"Ingresa Farmacia",VLOOKUP($B477,NAfiliado_NFarmacia!$A$2:$J$497,5,0))))</f>
        <v/>
      </c>
      <c r="J477" s="49" t="str">
        <f>+IF($B477="","",+IF(OR($F477="Si",$F477=""),IF(ISERROR(VLOOKUP($B477,padron!#REF!,10,0)),+IF(ISERROR(VLOOKUP($B477,NAfiliado_NFarmacia!$A$2:$J$497,5,0)),"Ingresa Direccion de Farmacia",VLOOKUP($B477,NAfiliado_NFarmacia!$A$2:$J$497,6,0)),VLOOKUP($B477,padron!#REF!,10,0)),+IF(ISERROR(VLOOKUP($B477,NAfiliado_NFarmacia!$A$2:$J$497,6,0)),"Ingresa Direccion de Farmacia",VLOOKUP($B477,NAfiliado_NFarmacia!$A$2:$J$497,6,0))))</f>
        <v/>
      </c>
      <c r="K477" s="49" t="str">
        <f>+IF($B477="","",+IF(OR($F477="Si",$F477=""),IF(ISERROR(VLOOKUP($B477,padron!#REF!,10,0)),+IF(ISERROR(VLOOKUP($B477,NAfiliado_NFarmacia!$A$2:$J$497,5,0)),"Ingresa Localidad de Farmacia",VLOOKUP($B477,NAfiliado_NFarmacia!$A$2:$J$497,7,0)),VLOOKUP($B477,padron!#REF!,11,0)),+IF(ISERROR(VLOOKUP($B477,NAfiliado_NFarmacia!$A$2:$J$497,7,0)),"Ingresa Localidad de Farmacia",VLOOKUP($B477,NAfiliado_NFarmacia!$A$2:$J$497,7,0))))</f>
        <v/>
      </c>
      <c r="L477" s="48" t="str">
        <f>+IF(B477="","",IF(F477="No","84005541",+IFERROR(+VLOOKUP(inicio!B477,padron!$A$2:$H$2,8,0),"84005541")))</f>
        <v/>
      </c>
      <c r="M477" s="48" t="str">
        <f>+IF(B477="","",+IFERROR(+VLOOKUP(B477,padron!A:C,3,0),"no_cargado"))</f>
        <v/>
      </c>
      <c r="N477" s="48" t="str">
        <f>+IF(C477="","",+IFERROR(+VLOOKUP($C477,materiales!$A$2:$D$5000,4,0),"9999"))</f>
        <v/>
      </c>
      <c r="O477" s="48" t="str">
        <f t="shared" si="70"/>
        <v/>
      </c>
      <c r="P477" s="48" t="str">
        <f t="shared" si="71"/>
        <v/>
      </c>
      <c r="Q477" s="48" t="str">
        <f t="shared" si="72"/>
        <v/>
      </c>
      <c r="R477" s="48" t="str">
        <f t="shared" si="73"/>
        <v/>
      </c>
      <c r="S477" s="48" t="str">
        <f t="shared" si="78"/>
        <v/>
      </c>
      <c r="T477" s="48" t="str">
        <f t="shared" ca="1" si="74"/>
        <v/>
      </c>
      <c r="U477" s="48" t="str">
        <f>+IF(M477="","",IFERROR(+VLOOKUP(C477,materiales!$B$2:$E$1000,4,0),"DSZA"))</f>
        <v/>
      </c>
      <c r="V477" s="48" t="str">
        <f t="shared" si="75"/>
        <v/>
      </c>
      <c r="W477" s="48" t="str">
        <f t="shared" si="76"/>
        <v/>
      </c>
      <c r="X477" s="48" t="str">
        <f t="shared" si="77"/>
        <v/>
      </c>
      <c r="Y477" s="49" t="str">
        <f t="shared" si="79"/>
        <v/>
      </c>
      <c r="Z477" s="49" t="str">
        <f>IF(M477="no_cargado",VLOOKUP(B477,NAfiliado_NFarmacia!A:H,8,0),"")</f>
        <v/>
      </c>
      <c r="AA477" s="50"/>
    </row>
    <row r="478" spans="1:27" x14ac:dyDescent="0.55000000000000004">
      <c r="A478" s="34"/>
      <c r="G478" s="47" t="str">
        <f>+IF($B478="","",+IFERROR(+VLOOKUP(B478,padron!$A$2:$E$2,2,0),+IFERROR(VLOOKUP(B478,NAfiliado_NFarmacia!$A:$J,10,0),"Ingresar Nuevo Afiliado")))</f>
        <v/>
      </c>
      <c r="H478" s="48" t="str">
        <f>+IF(B478="","",+IFERROR(+VLOOKUP($C478,materiales!$B$2:$D$101,2,0),"9999"))</f>
        <v/>
      </c>
      <c r="I478" s="49" t="str">
        <f>+IF($B478="","",+IF(OR($F478="Si",$F478=""),IF(ISERROR(VLOOKUP($B478,padron!#REF!,9,0)),+IF(ISERROR(VLOOKUP($B478,NAfiliado_NFarmacia!$A$2:$J$497,5,0)),"Ingresa Farmacia",VLOOKUP($B478,NAfiliado_NFarmacia!$A$2:$J$497,5,0)),VLOOKUP($B478,padron!#REF!,9,0)),+IF(ISERROR(VLOOKUP($B478,NAfiliado_NFarmacia!$A$2:$J$497,5,0)),"Ingresa Farmacia",VLOOKUP($B478,NAfiliado_NFarmacia!$A$2:$J$497,5,0))))</f>
        <v/>
      </c>
      <c r="J478" s="49" t="str">
        <f>+IF($B478="","",+IF(OR($F478="Si",$F478=""),IF(ISERROR(VLOOKUP($B478,padron!#REF!,10,0)),+IF(ISERROR(VLOOKUP($B478,NAfiliado_NFarmacia!$A$2:$J$497,5,0)),"Ingresa Direccion de Farmacia",VLOOKUP($B478,NAfiliado_NFarmacia!$A$2:$J$497,6,0)),VLOOKUP($B478,padron!#REF!,10,0)),+IF(ISERROR(VLOOKUP($B478,NAfiliado_NFarmacia!$A$2:$J$497,6,0)),"Ingresa Direccion de Farmacia",VLOOKUP($B478,NAfiliado_NFarmacia!$A$2:$J$497,6,0))))</f>
        <v/>
      </c>
      <c r="K478" s="49" t="str">
        <f>+IF($B478="","",+IF(OR($F478="Si",$F478=""),IF(ISERROR(VLOOKUP($B478,padron!#REF!,10,0)),+IF(ISERROR(VLOOKUP($B478,NAfiliado_NFarmacia!$A$2:$J$497,5,0)),"Ingresa Localidad de Farmacia",VLOOKUP($B478,NAfiliado_NFarmacia!$A$2:$J$497,7,0)),VLOOKUP($B478,padron!#REF!,11,0)),+IF(ISERROR(VLOOKUP($B478,NAfiliado_NFarmacia!$A$2:$J$497,7,0)),"Ingresa Localidad de Farmacia",VLOOKUP($B478,NAfiliado_NFarmacia!$A$2:$J$497,7,0))))</f>
        <v/>
      </c>
      <c r="L478" s="48" t="str">
        <f>+IF(B478="","",IF(F478="No","84005541",+IFERROR(+VLOOKUP(inicio!B478,padron!$A$2:$H$2,8,0),"84005541")))</f>
        <v/>
      </c>
      <c r="M478" s="48" t="str">
        <f>+IF(B478="","",+IFERROR(+VLOOKUP(B478,padron!A:C,3,0),"no_cargado"))</f>
        <v/>
      </c>
      <c r="N478" s="48" t="str">
        <f>+IF(C478="","",+IFERROR(+VLOOKUP($C478,materiales!$A$2:$D$5000,4,0),"9999"))</f>
        <v/>
      </c>
      <c r="O478" s="48" t="str">
        <f t="shared" si="70"/>
        <v/>
      </c>
      <c r="P478" s="48" t="str">
        <f t="shared" si="71"/>
        <v/>
      </c>
      <c r="Q478" s="48" t="str">
        <f t="shared" si="72"/>
        <v/>
      </c>
      <c r="R478" s="48" t="str">
        <f t="shared" si="73"/>
        <v/>
      </c>
      <c r="S478" s="48" t="str">
        <f t="shared" si="78"/>
        <v/>
      </c>
      <c r="T478" s="48" t="str">
        <f t="shared" ca="1" si="74"/>
        <v/>
      </c>
      <c r="U478" s="48" t="str">
        <f>+IF(M478="","",IFERROR(+VLOOKUP(C478,materiales!$B$2:$E$1000,4,0),"DSZA"))</f>
        <v/>
      </c>
      <c r="V478" s="48" t="str">
        <f t="shared" si="75"/>
        <v/>
      </c>
      <c r="W478" s="48" t="str">
        <f t="shared" si="76"/>
        <v/>
      </c>
      <c r="X478" s="48" t="str">
        <f t="shared" si="77"/>
        <v/>
      </c>
      <c r="Y478" s="49" t="str">
        <f t="shared" si="79"/>
        <v/>
      </c>
      <c r="Z478" s="49" t="str">
        <f>IF(M478="no_cargado",VLOOKUP(B478,NAfiliado_NFarmacia!A:H,8,0),"")</f>
        <v/>
      </c>
      <c r="AA478" s="50"/>
    </row>
    <row r="479" spans="1:27" x14ac:dyDescent="0.55000000000000004">
      <c r="A479" s="34"/>
      <c r="G479" s="47" t="str">
        <f>+IF($B479="","",+IFERROR(+VLOOKUP(B479,padron!$A$2:$E$2,2,0),+IFERROR(VLOOKUP(B479,NAfiliado_NFarmacia!$A:$J,10,0),"Ingresar Nuevo Afiliado")))</f>
        <v/>
      </c>
      <c r="H479" s="48" t="str">
        <f>+IF(B479="","",+IFERROR(+VLOOKUP($C479,materiales!$B$2:$D$101,2,0),"9999"))</f>
        <v/>
      </c>
      <c r="I479" s="49" t="str">
        <f>+IF($B479="","",+IF(OR($F479="Si",$F479=""),IF(ISERROR(VLOOKUP($B479,padron!#REF!,9,0)),+IF(ISERROR(VLOOKUP($B479,NAfiliado_NFarmacia!$A$2:$J$497,5,0)),"Ingresa Farmacia",VLOOKUP($B479,NAfiliado_NFarmacia!$A$2:$J$497,5,0)),VLOOKUP($B479,padron!#REF!,9,0)),+IF(ISERROR(VLOOKUP($B479,NAfiliado_NFarmacia!$A$2:$J$497,5,0)),"Ingresa Farmacia",VLOOKUP($B479,NAfiliado_NFarmacia!$A$2:$J$497,5,0))))</f>
        <v/>
      </c>
      <c r="J479" s="49" t="str">
        <f>+IF($B479="","",+IF(OR($F479="Si",$F479=""),IF(ISERROR(VLOOKUP($B479,padron!#REF!,10,0)),+IF(ISERROR(VLOOKUP($B479,NAfiliado_NFarmacia!$A$2:$J$497,5,0)),"Ingresa Direccion de Farmacia",VLOOKUP($B479,NAfiliado_NFarmacia!$A$2:$J$497,6,0)),VLOOKUP($B479,padron!#REF!,10,0)),+IF(ISERROR(VLOOKUP($B479,NAfiliado_NFarmacia!$A$2:$J$497,6,0)),"Ingresa Direccion de Farmacia",VLOOKUP($B479,NAfiliado_NFarmacia!$A$2:$J$497,6,0))))</f>
        <v/>
      </c>
      <c r="K479" s="49" t="str">
        <f>+IF($B479="","",+IF(OR($F479="Si",$F479=""),IF(ISERROR(VLOOKUP($B479,padron!#REF!,10,0)),+IF(ISERROR(VLOOKUP($B479,NAfiliado_NFarmacia!$A$2:$J$497,5,0)),"Ingresa Localidad de Farmacia",VLOOKUP($B479,NAfiliado_NFarmacia!$A$2:$J$497,7,0)),VLOOKUP($B479,padron!#REF!,11,0)),+IF(ISERROR(VLOOKUP($B479,NAfiliado_NFarmacia!$A$2:$J$497,7,0)),"Ingresa Localidad de Farmacia",VLOOKUP($B479,NAfiliado_NFarmacia!$A$2:$J$497,7,0))))</f>
        <v/>
      </c>
      <c r="L479" s="48" t="str">
        <f>+IF(B479="","",IF(F479="No","84005541",+IFERROR(+VLOOKUP(inicio!B479,padron!$A$2:$H$2,8,0),"84005541")))</f>
        <v/>
      </c>
      <c r="M479" s="48" t="str">
        <f>+IF(B479="","",+IFERROR(+VLOOKUP(B479,padron!A:C,3,0),"no_cargado"))</f>
        <v/>
      </c>
      <c r="N479" s="48" t="str">
        <f>+IF(C479="","",+IFERROR(+VLOOKUP($C479,materiales!$A$2:$D$5000,4,0),"9999"))</f>
        <v/>
      </c>
      <c r="O479" s="48" t="str">
        <f t="shared" si="70"/>
        <v/>
      </c>
      <c r="P479" s="48" t="str">
        <f t="shared" si="71"/>
        <v/>
      </c>
      <c r="Q479" s="48" t="str">
        <f t="shared" si="72"/>
        <v/>
      </c>
      <c r="R479" s="48" t="str">
        <f t="shared" si="73"/>
        <v/>
      </c>
      <c r="S479" s="48" t="str">
        <f t="shared" si="78"/>
        <v/>
      </c>
      <c r="T479" s="48" t="str">
        <f t="shared" ca="1" si="74"/>
        <v/>
      </c>
      <c r="U479" s="48" t="str">
        <f>+IF(M479="","",IFERROR(+VLOOKUP(C479,materiales!$B$2:$E$1000,4,0),"DSZA"))</f>
        <v/>
      </c>
      <c r="V479" s="48" t="str">
        <f t="shared" si="75"/>
        <v/>
      </c>
      <c r="W479" s="48" t="str">
        <f t="shared" si="76"/>
        <v/>
      </c>
      <c r="X479" s="48" t="str">
        <f t="shared" si="77"/>
        <v/>
      </c>
      <c r="Y479" s="49" t="str">
        <f t="shared" si="79"/>
        <v/>
      </c>
      <c r="Z479" s="49" t="str">
        <f>IF(M479="no_cargado",VLOOKUP(B479,NAfiliado_NFarmacia!A:H,8,0),"")</f>
        <v/>
      </c>
      <c r="AA479" s="50"/>
    </row>
    <row r="480" spans="1:27" x14ac:dyDescent="0.55000000000000004">
      <c r="A480" s="34"/>
      <c r="G480" s="47" t="str">
        <f>+IF($B480="","",+IFERROR(+VLOOKUP(B480,padron!$A$2:$E$2,2,0),+IFERROR(VLOOKUP(B480,NAfiliado_NFarmacia!$A:$J,10,0),"Ingresar Nuevo Afiliado")))</f>
        <v/>
      </c>
      <c r="H480" s="48" t="str">
        <f>+IF(B480="","",+IFERROR(+VLOOKUP($C480,materiales!$B$2:$D$101,2,0),"9999"))</f>
        <v/>
      </c>
      <c r="I480" s="49" t="str">
        <f>+IF($B480="","",+IF(OR($F480="Si",$F480=""),IF(ISERROR(VLOOKUP($B480,padron!#REF!,9,0)),+IF(ISERROR(VLOOKUP($B480,NAfiliado_NFarmacia!$A$2:$J$497,5,0)),"Ingresa Farmacia",VLOOKUP($B480,NAfiliado_NFarmacia!$A$2:$J$497,5,0)),VLOOKUP($B480,padron!#REF!,9,0)),+IF(ISERROR(VLOOKUP($B480,NAfiliado_NFarmacia!$A$2:$J$497,5,0)),"Ingresa Farmacia",VLOOKUP($B480,NAfiliado_NFarmacia!$A$2:$J$497,5,0))))</f>
        <v/>
      </c>
      <c r="J480" s="49" t="str">
        <f>+IF($B480="","",+IF(OR($F480="Si",$F480=""),IF(ISERROR(VLOOKUP($B480,padron!#REF!,10,0)),+IF(ISERROR(VLOOKUP($B480,NAfiliado_NFarmacia!$A$2:$J$497,5,0)),"Ingresa Direccion de Farmacia",VLOOKUP($B480,NAfiliado_NFarmacia!$A$2:$J$497,6,0)),VLOOKUP($B480,padron!#REF!,10,0)),+IF(ISERROR(VLOOKUP($B480,NAfiliado_NFarmacia!$A$2:$J$497,6,0)),"Ingresa Direccion de Farmacia",VLOOKUP($B480,NAfiliado_NFarmacia!$A$2:$J$497,6,0))))</f>
        <v/>
      </c>
      <c r="K480" s="49" t="str">
        <f>+IF($B480="","",+IF(OR($F480="Si",$F480=""),IF(ISERROR(VLOOKUP($B480,padron!#REF!,10,0)),+IF(ISERROR(VLOOKUP($B480,NAfiliado_NFarmacia!$A$2:$J$497,5,0)),"Ingresa Localidad de Farmacia",VLOOKUP($B480,NAfiliado_NFarmacia!$A$2:$J$497,7,0)),VLOOKUP($B480,padron!#REF!,11,0)),+IF(ISERROR(VLOOKUP($B480,NAfiliado_NFarmacia!$A$2:$J$497,7,0)),"Ingresa Localidad de Farmacia",VLOOKUP($B480,NAfiliado_NFarmacia!$A$2:$J$497,7,0))))</f>
        <v/>
      </c>
      <c r="L480" s="48" t="str">
        <f>+IF(B480="","",IF(F480="No","84005541",+IFERROR(+VLOOKUP(inicio!B480,padron!$A$2:$H$2,8,0),"84005541")))</f>
        <v/>
      </c>
      <c r="M480" s="48" t="str">
        <f>+IF(B480="","",+IFERROR(+VLOOKUP(B480,padron!A:C,3,0),"no_cargado"))</f>
        <v/>
      </c>
      <c r="N480" s="48" t="str">
        <f>+IF(C480="","",+IFERROR(+VLOOKUP($C480,materiales!$A$2:$D$5000,4,0),"9999"))</f>
        <v/>
      </c>
      <c r="O480" s="48" t="str">
        <f t="shared" si="70"/>
        <v/>
      </c>
      <c r="P480" s="48" t="str">
        <f t="shared" si="71"/>
        <v/>
      </c>
      <c r="Q480" s="48" t="str">
        <f t="shared" si="72"/>
        <v/>
      </c>
      <c r="R480" s="48" t="str">
        <f t="shared" si="73"/>
        <v/>
      </c>
      <c r="S480" s="48" t="str">
        <f t="shared" si="78"/>
        <v/>
      </c>
      <c r="T480" s="48" t="str">
        <f t="shared" ca="1" si="74"/>
        <v/>
      </c>
      <c r="U480" s="48" t="str">
        <f>+IF(M480="","",IFERROR(+VLOOKUP(C480,materiales!$B$2:$E$1000,4,0),"DSZA"))</f>
        <v/>
      </c>
      <c r="V480" s="48" t="str">
        <f t="shared" si="75"/>
        <v/>
      </c>
      <c r="W480" s="48" t="str">
        <f t="shared" si="76"/>
        <v/>
      </c>
      <c r="X480" s="48" t="str">
        <f t="shared" si="77"/>
        <v/>
      </c>
      <c r="Y480" s="49" t="str">
        <f t="shared" si="79"/>
        <v/>
      </c>
      <c r="Z480" s="49" t="str">
        <f>IF(M480="no_cargado",VLOOKUP(B480,NAfiliado_NFarmacia!A:H,8,0),"")</f>
        <v/>
      </c>
      <c r="AA480" s="50"/>
    </row>
    <row r="481" spans="1:27" x14ac:dyDescent="0.55000000000000004">
      <c r="A481" s="34"/>
      <c r="G481" s="47" t="str">
        <f>+IF($B481="","",+IFERROR(+VLOOKUP(B481,padron!$A$2:$E$2,2,0),+IFERROR(VLOOKUP(B481,NAfiliado_NFarmacia!$A:$J,10,0),"Ingresar Nuevo Afiliado")))</f>
        <v/>
      </c>
      <c r="H481" s="48" t="str">
        <f>+IF(B481="","",+IFERROR(+VLOOKUP($C481,materiales!$B$2:$D$101,2,0),"9999"))</f>
        <v/>
      </c>
      <c r="I481" s="49" t="str">
        <f>+IF($B481="","",+IF(OR($F481="Si",$F481=""),IF(ISERROR(VLOOKUP($B481,padron!#REF!,9,0)),+IF(ISERROR(VLOOKUP($B481,NAfiliado_NFarmacia!$A$2:$J$497,5,0)),"Ingresa Farmacia",VLOOKUP($B481,NAfiliado_NFarmacia!$A$2:$J$497,5,0)),VLOOKUP($B481,padron!#REF!,9,0)),+IF(ISERROR(VLOOKUP($B481,NAfiliado_NFarmacia!$A$2:$J$497,5,0)),"Ingresa Farmacia",VLOOKUP($B481,NAfiliado_NFarmacia!$A$2:$J$497,5,0))))</f>
        <v/>
      </c>
      <c r="J481" s="49" t="str">
        <f>+IF($B481="","",+IF(OR($F481="Si",$F481=""),IF(ISERROR(VLOOKUP($B481,padron!#REF!,10,0)),+IF(ISERROR(VLOOKUP($B481,NAfiliado_NFarmacia!$A$2:$J$497,5,0)),"Ingresa Direccion de Farmacia",VLOOKUP($B481,NAfiliado_NFarmacia!$A$2:$J$497,6,0)),VLOOKUP($B481,padron!#REF!,10,0)),+IF(ISERROR(VLOOKUP($B481,NAfiliado_NFarmacia!$A$2:$J$497,6,0)),"Ingresa Direccion de Farmacia",VLOOKUP($B481,NAfiliado_NFarmacia!$A$2:$J$497,6,0))))</f>
        <v/>
      </c>
      <c r="K481" s="49" t="str">
        <f>+IF($B481="","",+IF(OR($F481="Si",$F481=""),IF(ISERROR(VLOOKUP($B481,padron!#REF!,10,0)),+IF(ISERROR(VLOOKUP($B481,NAfiliado_NFarmacia!$A$2:$J$497,5,0)),"Ingresa Localidad de Farmacia",VLOOKUP($B481,NAfiliado_NFarmacia!$A$2:$J$497,7,0)),VLOOKUP($B481,padron!#REF!,11,0)),+IF(ISERROR(VLOOKUP($B481,NAfiliado_NFarmacia!$A$2:$J$497,7,0)),"Ingresa Localidad de Farmacia",VLOOKUP($B481,NAfiliado_NFarmacia!$A$2:$J$497,7,0))))</f>
        <v/>
      </c>
      <c r="L481" s="48" t="str">
        <f>+IF(B481="","",IF(F481="No","84005541",+IFERROR(+VLOOKUP(inicio!B481,padron!$A$2:$H$2,8,0),"84005541")))</f>
        <v/>
      </c>
      <c r="M481" s="48" t="str">
        <f>+IF(B481="","",+IFERROR(+VLOOKUP(B481,padron!A:C,3,0),"no_cargado"))</f>
        <v/>
      </c>
      <c r="N481" s="48" t="str">
        <f>+IF(C481="","",+IFERROR(+VLOOKUP($C481,materiales!$A$2:$D$5000,4,0),"9999"))</f>
        <v/>
      </c>
      <c r="O481" s="48" t="str">
        <f t="shared" si="70"/>
        <v/>
      </c>
      <c r="P481" s="48" t="str">
        <f t="shared" si="71"/>
        <v/>
      </c>
      <c r="Q481" s="48" t="str">
        <f t="shared" si="72"/>
        <v/>
      </c>
      <c r="R481" s="48" t="str">
        <f t="shared" si="73"/>
        <v/>
      </c>
      <c r="S481" s="48" t="str">
        <f t="shared" si="78"/>
        <v/>
      </c>
      <c r="T481" s="48" t="str">
        <f t="shared" ca="1" si="74"/>
        <v/>
      </c>
      <c r="U481" s="48" t="str">
        <f>+IF(M481="","",IFERROR(+VLOOKUP(C481,materiales!$B$2:$E$1000,4,0),"DSZA"))</f>
        <v/>
      </c>
      <c r="V481" s="48" t="str">
        <f t="shared" si="75"/>
        <v/>
      </c>
      <c r="W481" s="48" t="str">
        <f t="shared" si="76"/>
        <v/>
      </c>
      <c r="X481" s="48" t="str">
        <f t="shared" si="77"/>
        <v/>
      </c>
      <c r="Y481" s="49" t="str">
        <f t="shared" si="79"/>
        <v/>
      </c>
      <c r="Z481" s="49" t="str">
        <f>IF(M481="no_cargado",VLOOKUP(B481,NAfiliado_NFarmacia!A:H,8,0),"")</f>
        <v/>
      </c>
      <c r="AA481" s="50"/>
    </row>
    <row r="482" spans="1:27" x14ac:dyDescent="0.55000000000000004">
      <c r="A482" s="34"/>
      <c r="G482" s="47" t="str">
        <f>+IF($B482="","",+IFERROR(+VLOOKUP(B482,padron!$A$2:$E$2,2,0),+IFERROR(VLOOKUP(B482,NAfiliado_NFarmacia!$A:$J,10,0),"Ingresar Nuevo Afiliado")))</f>
        <v/>
      </c>
      <c r="H482" s="48" t="str">
        <f>+IF(B482="","",+IFERROR(+VLOOKUP($C482,materiales!$B$2:$D$101,2,0),"9999"))</f>
        <v/>
      </c>
      <c r="I482" s="49" t="str">
        <f>+IF($B482="","",+IF(OR($F482="Si",$F482=""),IF(ISERROR(VLOOKUP($B482,padron!#REF!,9,0)),+IF(ISERROR(VLOOKUP($B482,NAfiliado_NFarmacia!$A$2:$J$497,5,0)),"Ingresa Farmacia",VLOOKUP($B482,NAfiliado_NFarmacia!$A$2:$J$497,5,0)),VLOOKUP($B482,padron!#REF!,9,0)),+IF(ISERROR(VLOOKUP($B482,NAfiliado_NFarmacia!$A$2:$J$497,5,0)),"Ingresa Farmacia",VLOOKUP($B482,NAfiliado_NFarmacia!$A$2:$J$497,5,0))))</f>
        <v/>
      </c>
      <c r="J482" s="49" t="str">
        <f>+IF($B482="","",+IF(OR($F482="Si",$F482=""),IF(ISERROR(VLOOKUP($B482,padron!#REF!,10,0)),+IF(ISERROR(VLOOKUP($B482,NAfiliado_NFarmacia!$A$2:$J$497,5,0)),"Ingresa Direccion de Farmacia",VLOOKUP($B482,NAfiliado_NFarmacia!$A$2:$J$497,6,0)),VLOOKUP($B482,padron!#REF!,10,0)),+IF(ISERROR(VLOOKUP($B482,NAfiliado_NFarmacia!$A$2:$J$497,6,0)),"Ingresa Direccion de Farmacia",VLOOKUP($B482,NAfiliado_NFarmacia!$A$2:$J$497,6,0))))</f>
        <v/>
      </c>
      <c r="K482" s="49" t="str">
        <f>+IF($B482="","",+IF(OR($F482="Si",$F482=""),IF(ISERROR(VLOOKUP($B482,padron!#REF!,10,0)),+IF(ISERROR(VLOOKUP($B482,NAfiliado_NFarmacia!$A$2:$J$497,5,0)),"Ingresa Localidad de Farmacia",VLOOKUP($B482,NAfiliado_NFarmacia!$A$2:$J$497,7,0)),VLOOKUP($B482,padron!#REF!,11,0)),+IF(ISERROR(VLOOKUP($B482,NAfiliado_NFarmacia!$A$2:$J$497,7,0)),"Ingresa Localidad de Farmacia",VLOOKUP($B482,NAfiliado_NFarmacia!$A$2:$J$497,7,0))))</f>
        <v/>
      </c>
      <c r="L482" s="48" t="str">
        <f>+IF(B482="","",IF(F482="No","84005541",+IFERROR(+VLOOKUP(inicio!B482,padron!$A$2:$H$2,8,0),"84005541")))</f>
        <v/>
      </c>
      <c r="M482" s="48" t="str">
        <f>+IF(B482="","",+IFERROR(+VLOOKUP(B482,padron!A:C,3,0),"no_cargado"))</f>
        <v/>
      </c>
      <c r="N482" s="48" t="str">
        <f>+IF(C482="","",+IFERROR(+VLOOKUP($C482,materiales!$A$2:$D$5000,4,0),"9999"))</f>
        <v/>
      </c>
      <c r="O482" s="48" t="str">
        <f t="shared" si="70"/>
        <v/>
      </c>
      <c r="P482" s="48" t="str">
        <f t="shared" si="71"/>
        <v/>
      </c>
      <c r="Q482" s="48" t="str">
        <f t="shared" si="72"/>
        <v/>
      </c>
      <c r="R482" s="48" t="str">
        <f t="shared" si="73"/>
        <v/>
      </c>
      <c r="S482" s="48" t="str">
        <f t="shared" si="78"/>
        <v/>
      </c>
      <c r="T482" s="48" t="str">
        <f t="shared" ca="1" si="74"/>
        <v/>
      </c>
      <c r="U482" s="48" t="str">
        <f>+IF(M482="","",IFERROR(+VLOOKUP(C482,materiales!$B$2:$E$1000,4,0),"DSZA"))</f>
        <v/>
      </c>
      <c r="V482" s="48" t="str">
        <f t="shared" si="75"/>
        <v/>
      </c>
      <c r="W482" s="48" t="str">
        <f t="shared" si="76"/>
        <v/>
      </c>
      <c r="X482" s="48" t="str">
        <f t="shared" si="77"/>
        <v/>
      </c>
      <c r="Y482" s="49" t="str">
        <f t="shared" si="79"/>
        <v/>
      </c>
      <c r="Z482" s="49" t="str">
        <f>IF(M482="no_cargado",VLOOKUP(B482,NAfiliado_NFarmacia!A:H,8,0),"")</f>
        <v/>
      </c>
      <c r="AA482" s="50"/>
    </row>
    <row r="483" spans="1:27" x14ac:dyDescent="0.55000000000000004">
      <c r="A483" s="34"/>
      <c r="G483" s="47" t="str">
        <f>+IF($B483="","",+IFERROR(+VLOOKUP(B483,padron!$A$2:$E$2,2,0),+IFERROR(VLOOKUP(B483,NAfiliado_NFarmacia!$A:$J,10,0),"Ingresar Nuevo Afiliado")))</f>
        <v/>
      </c>
      <c r="H483" s="48" t="str">
        <f>+IF(B483="","",+IFERROR(+VLOOKUP($C483,materiales!$B$2:$D$101,2,0),"9999"))</f>
        <v/>
      </c>
      <c r="I483" s="49" t="str">
        <f>+IF($B483="","",+IF(OR($F483="Si",$F483=""),IF(ISERROR(VLOOKUP($B483,padron!#REF!,9,0)),+IF(ISERROR(VLOOKUP($B483,NAfiliado_NFarmacia!$A$2:$J$497,5,0)),"Ingresa Farmacia",VLOOKUP($B483,NAfiliado_NFarmacia!$A$2:$J$497,5,0)),VLOOKUP($B483,padron!#REF!,9,0)),+IF(ISERROR(VLOOKUP($B483,NAfiliado_NFarmacia!$A$2:$J$497,5,0)),"Ingresa Farmacia",VLOOKUP($B483,NAfiliado_NFarmacia!$A$2:$J$497,5,0))))</f>
        <v/>
      </c>
      <c r="J483" s="49" t="str">
        <f>+IF($B483="","",+IF(OR($F483="Si",$F483=""),IF(ISERROR(VLOOKUP($B483,padron!#REF!,10,0)),+IF(ISERROR(VLOOKUP($B483,NAfiliado_NFarmacia!$A$2:$J$497,5,0)),"Ingresa Direccion de Farmacia",VLOOKUP($B483,NAfiliado_NFarmacia!$A$2:$J$497,6,0)),VLOOKUP($B483,padron!#REF!,10,0)),+IF(ISERROR(VLOOKUP($B483,NAfiliado_NFarmacia!$A$2:$J$497,6,0)),"Ingresa Direccion de Farmacia",VLOOKUP($B483,NAfiliado_NFarmacia!$A$2:$J$497,6,0))))</f>
        <v/>
      </c>
      <c r="K483" s="49" t="str">
        <f>+IF($B483="","",+IF(OR($F483="Si",$F483=""),IF(ISERROR(VLOOKUP($B483,padron!#REF!,10,0)),+IF(ISERROR(VLOOKUP($B483,NAfiliado_NFarmacia!$A$2:$J$497,5,0)),"Ingresa Localidad de Farmacia",VLOOKUP($B483,NAfiliado_NFarmacia!$A$2:$J$497,7,0)),VLOOKUP($B483,padron!#REF!,11,0)),+IF(ISERROR(VLOOKUP($B483,NAfiliado_NFarmacia!$A$2:$J$497,7,0)),"Ingresa Localidad de Farmacia",VLOOKUP($B483,NAfiliado_NFarmacia!$A$2:$J$497,7,0))))</f>
        <v/>
      </c>
      <c r="L483" s="48" t="str">
        <f>+IF(B483="","",IF(F483="No","84005541",+IFERROR(+VLOOKUP(inicio!B483,padron!$A$2:$H$2,8,0),"84005541")))</f>
        <v/>
      </c>
      <c r="M483" s="48" t="str">
        <f>+IF(B483="","",+IFERROR(+VLOOKUP(B483,padron!A:C,3,0),"no_cargado"))</f>
        <v/>
      </c>
      <c r="N483" s="48" t="str">
        <f>+IF(C483="","",+IFERROR(+VLOOKUP($C483,materiales!$A$2:$D$5000,4,0),"9999"))</f>
        <v/>
      </c>
      <c r="O483" s="48" t="str">
        <f t="shared" si="70"/>
        <v/>
      </c>
      <c r="P483" s="48" t="str">
        <f t="shared" si="71"/>
        <v/>
      </c>
      <c r="Q483" s="48" t="str">
        <f t="shared" si="72"/>
        <v/>
      </c>
      <c r="R483" s="48" t="str">
        <f t="shared" si="73"/>
        <v/>
      </c>
      <c r="S483" s="48" t="str">
        <f t="shared" si="78"/>
        <v/>
      </c>
      <c r="T483" s="48" t="str">
        <f t="shared" ca="1" si="74"/>
        <v/>
      </c>
      <c r="U483" s="48" t="str">
        <f>+IF(M483="","",IFERROR(+VLOOKUP(C483,materiales!$B$2:$E$1000,4,0),"DSZA"))</f>
        <v/>
      </c>
      <c r="V483" s="48" t="str">
        <f t="shared" si="75"/>
        <v/>
      </c>
      <c r="W483" s="48" t="str">
        <f t="shared" si="76"/>
        <v/>
      </c>
      <c r="X483" s="48" t="str">
        <f t="shared" si="77"/>
        <v/>
      </c>
      <c r="Y483" s="49" t="str">
        <f t="shared" si="79"/>
        <v/>
      </c>
      <c r="Z483" s="49" t="str">
        <f>IF(M483="no_cargado",VLOOKUP(B483,NAfiliado_NFarmacia!A:H,8,0),"")</f>
        <v/>
      </c>
      <c r="AA483" s="50"/>
    </row>
    <row r="484" spans="1:27" x14ac:dyDescent="0.55000000000000004">
      <c r="A484" s="34"/>
      <c r="G484" s="47" t="str">
        <f>+IF($B484="","",+IFERROR(+VLOOKUP(B484,padron!$A$2:$E$2,2,0),+IFERROR(VLOOKUP(B484,NAfiliado_NFarmacia!$A:$J,10,0),"Ingresar Nuevo Afiliado")))</f>
        <v/>
      </c>
      <c r="H484" s="48" t="str">
        <f>+IF(B484="","",+IFERROR(+VLOOKUP($C484,materiales!$B$2:$D$101,2,0),"9999"))</f>
        <v/>
      </c>
      <c r="I484" s="49" t="str">
        <f>+IF($B484="","",+IF(OR($F484="Si",$F484=""),IF(ISERROR(VLOOKUP($B484,padron!#REF!,9,0)),+IF(ISERROR(VLOOKUP($B484,NAfiliado_NFarmacia!$A$2:$J$497,5,0)),"Ingresa Farmacia",VLOOKUP($B484,NAfiliado_NFarmacia!$A$2:$J$497,5,0)),VLOOKUP($B484,padron!#REF!,9,0)),+IF(ISERROR(VLOOKUP($B484,NAfiliado_NFarmacia!$A$2:$J$497,5,0)),"Ingresa Farmacia",VLOOKUP($B484,NAfiliado_NFarmacia!$A$2:$J$497,5,0))))</f>
        <v/>
      </c>
      <c r="J484" s="49" t="str">
        <f>+IF($B484="","",+IF(OR($F484="Si",$F484=""),IF(ISERROR(VLOOKUP($B484,padron!#REF!,10,0)),+IF(ISERROR(VLOOKUP($B484,NAfiliado_NFarmacia!$A$2:$J$497,5,0)),"Ingresa Direccion de Farmacia",VLOOKUP($B484,NAfiliado_NFarmacia!$A$2:$J$497,6,0)),VLOOKUP($B484,padron!#REF!,10,0)),+IF(ISERROR(VLOOKUP($B484,NAfiliado_NFarmacia!$A$2:$J$497,6,0)),"Ingresa Direccion de Farmacia",VLOOKUP($B484,NAfiliado_NFarmacia!$A$2:$J$497,6,0))))</f>
        <v/>
      </c>
      <c r="K484" s="49" t="str">
        <f>+IF($B484="","",+IF(OR($F484="Si",$F484=""),IF(ISERROR(VLOOKUP($B484,padron!#REF!,10,0)),+IF(ISERROR(VLOOKUP($B484,NAfiliado_NFarmacia!$A$2:$J$497,5,0)),"Ingresa Localidad de Farmacia",VLOOKUP($B484,NAfiliado_NFarmacia!$A$2:$J$497,7,0)),VLOOKUP($B484,padron!#REF!,11,0)),+IF(ISERROR(VLOOKUP($B484,NAfiliado_NFarmacia!$A$2:$J$497,7,0)),"Ingresa Localidad de Farmacia",VLOOKUP($B484,NAfiliado_NFarmacia!$A$2:$J$497,7,0))))</f>
        <v/>
      </c>
      <c r="L484" s="48" t="str">
        <f>+IF(B484="","",IF(F484="No","84005541",+IFERROR(+VLOOKUP(inicio!B484,padron!$A$2:$H$2,8,0),"84005541")))</f>
        <v/>
      </c>
      <c r="M484" s="48" t="str">
        <f>+IF(B484="","",+IFERROR(+VLOOKUP(B484,padron!A:C,3,0),"no_cargado"))</f>
        <v/>
      </c>
      <c r="N484" s="48" t="str">
        <f>+IF(C484="","",+IFERROR(+VLOOKUP($C484,materiales!$A$2:$D$5000,4,0),"9999"))</f>
        <v/>
      </c>
      <c r="O484" s="48" t="str">
        <f t="shared" si="70"/>
        <v/>
      </c>
      <c r="P484" s="48" t="str">
        <f t="shared" si="71"/>
        <v/>
      </c>
      <c r="Q484" s="48" t="str">
        <f t="shared" si="72"/>
        <v/>
      </c>
      <c r="R484" s="48" t="str">
        <f t="shared" si="73"/>
        <v/>
      </c>
      <c r="S484" s="48" t="str">
        <f t="shared" si="78"/>
        <v/>
      </c>
      <c r="T484" s="48" t="str">
        <f t="shared" ca="1" si="74"/>
        <v/>
      </c>
      <c r="U484" s="48" t="str">
        <f>+IF(M484="","",IFERROR(+VLOOKUP(C484,materiales!$B$2:$E$1000,4,0),"DSZA"))</f>
        <v/>
      </c>
      <c r="V484" s="48" t="str">
        <f t="shared" si="75"/>
        <v/>
      </c>
      <c r="W484" s="48" t="str">
        <f t="shared" si="76"/>
        <v/>
      </c>
      <c r="X484" s="48" t="str">
        <f t="shared" si="77"/>
        <v/>
      </c>
      <c r="Y484" s="49" t="str">
        <f t="shared" si="79"/>
        <v/>
      </c>
      <c r="Z484" s="49" t="str">
        <f>IF(M484="no_cargado",VLOOKUP(B484,NAfiliado_NFarmacia!A:H,8,0),"")</f>
        <v/>
      </c>
      <c r="AA484" s="50"/>
    </row>
    <row r="485" spans="1:27" x14ac:dyDescent="0.55000000000000004">
      <c r="A485" s="34"/>
      <c r="G485" s="47" t="str">
        <f>+IF($B485="","",+IFERROR(+VLOOKUP(B485,padron!$A$2:$E$2,2,0),+IFERROR(VLOOKUP(B485,NAfiliado_NFarmacia!$A:$J,10,0),"Ingresar Nuevo Afiliado")))</f>
        <v/>
      </c>
      <c r="H485" s="48" t="str">
        <f>+IF(B485="","",+IFERROR(+VLOOKUP($C485,materiales!$B$2:$D$101,2,0),"9999"))</f>
        <v/>
      </c>
      <c r="I485" s="49" t="str">
        <f>+IF($B485="","",+IF(OR($F485="Si",$F485=""),IF(ISERROR(VLOOKUP($B485,padron!#REF!,9,0)),+IF(ISERROR(VLOOKUP($B485,NAfiliado_NFarmacia!$A$2:$J$497,5,0)),"Ingresa Farmacia",VLOOKUP($B485,NAfiliado_NFarmacia!$A$2:$J$497,5,0)),VLOOKUP($B485,padron!#REF!,9,0)),+IF(ISERROR(VLOOKUP($B485,NAfiliado_NFarmacia!$A$2:$J$497,5,0)),"Ingresa Farmacia",VLOOKUP($B485,NAfiliado_NFarmacia!$A$2:$J$497,5,0))))</f>
        <v/>
      </c>
      <c r="J485" s="49" t="str">
        <f>+IF($B485="","",+IF(OR($F485="Si",$F485=""),IF(ISERROR(VLOOKUP($B485,padron!#REF!,10,0)),+IF(ISERROR(VLOOKUP($B485,NAfiliado_NFarmacia!$A$2:$J$497,5,0)),"Ingresa Direccion de Farmacia",VLOOKUP($B485,NAfiliado_NFarmacia!$A$2:$J$497,6,0)),VLOOKUP($B485,padron!#REF!,10,0)),+IF(ISERROR(VLOOKUP($B485,NAfiliado_NFarmacia!$A$2:$J$497,6,0)),"Ingresa Direccion de Farmacia",VLOOKUP($B485,NAfiliado_NFarmacia!$A$2:$J$497,6,0))))</f>
        <v/>
      </c>
      <c r="K485" s="49" t="str">
        <f>+IF($B485="","",+IF(OR($F485="Si",$F485=""),IF(ISERROR(VLOOKUP($B485,padron!#REF!,10,0)),+IF(ISERROR(VLOOKUP($B485,NAfiliado_NFarmacia!$A$2:$J$497,5,0)),"Ingresa Localidad de Farmacia",VLOOKUP($B485,NAfiliado_NFarmacia!$A$2:$J$497,7,0)),VLOOKUP($B485,padron!#REF!,11,0)),+IF(ISERROR(VLOOKUP($B485,NAfiliado_NFarmacia!$A$2:$J$497,7,0)),"Ingresa Localidad de Farmacia",VLOOKUP($B485,NAfiliado_NFarmacia!$A$2:$J$497,7,0))))</f>
        <v/>
      </c>
      <c r="L485" s="48" t="str">
        <f>+IF(B485="","",IF(F485="No","84005541",+IFERROR(+VLOOKUP(inicio!B485,padron!$A$2:$H$2,8,0),"84005541")))</f>
        <v/>
      </c>
      <c r="M485" s="48" t="str">
        <f>+IF(B485="","",+IFERROR(+VLOOKUP(B485,padron!A:C,3,0),"no_cargado"))</f>
        <v/>
      </c>
      <c r="N485" s="48" t="str">
        <f>+IF(C485="","",+IFERROR(+VLOOKUP($C485,materiales!$A$2:$D$5000,4,0),"9999"))</f>
        <v/>
      </c>
      <c r="O485" s="48" t="str">
        <f t="shared" si="70"/>
        <v/>
      </c>
      <c r="P485" s="48" t="str">
        <f t="shared" si="71"/>
        <v/>
      </c>
      <c r="Q485" s="48" t="str">
        <f t="shared" si="72"/>
        <v/>
      </c>
      <c r="R485" s="48" t="str">
        <f t="shared" si="73"/>
        <v/>
      </c>
      <c r="S485" s="48" t="str">
        <f t="shared" si="78"/>
        <v/>
      </c>
      <c r="T485" s="48" t="str">
        <f t="shared" ca="1" si="74"/>
        <v/>
      </c>
      <c r="U485" s="48" t="str">
        <f>+IF(M485="","",IFERROR(+VLOOKUP(C485,materiales!$B$2:$E$1000,4,0),"DSZA"))</f>
        <v/>
      </c>
      <c r="V485" s="48" t="str">
        <f t="shared" si="75"/>
        <v/>
      </c>
      <c r="W485" s="48" t="str">
        <f t="shared" si="76"/>
        <v/>
      </c>
      <c r="X485" s="48" t="str">
        <f t="shared" si="77"/>
        <v/>
      </c>
      <c r="Y485" s="49" t="str">
        <f t="shared" si="79"/>
        <v/>
      </c>
      <c r="Z485" s="49" t="str">
        <f>IF(M485="no_cargado",VLOOKUP(B485,NAfiliado_NFarmacia!A:H,8,0),"")</f>
        <v/>
      </c>
      <c r="AA485" s="50"/>
    </row>
    <row r="486" spans="1:27" x14ac:dyDescent="0.55000000000000004">
      <c r="A486" s="34"/>
      <c r="G486" s="47" t="str">
        <f>+IF($B486="","",+IFERROR(+VLOOKUP(B486,padron!$A$2:$E$2,2,0),+IFERROR(VLOOKUP(B486,NAfiliado_NFarmacia!$A:$J,10,0),"Ingresar Nuevo Afiliado")))</f>
        <v/>
      </c>
      <c r="H486" s="48" t="str">
        <f>+IF(B486="","",+IFERROR(+VLOOKUP($C486,materiales!$B$2:$D$101,2,0),"9999"))</f>
        <v/>
      </c>
      <c r="I486" s="49" t="str">
        <f>+IF($B486="","",+IF(OR($F486="Si",$F486=""),IF(ISERROR(VLOOKUP($B486,padron!#REF!,9,0)),+IF(ISERROR(VLOOKUP($B486,NAfiliado_NFarmacia!$A$2:$J$497,5,0)),"Ingresa Farmacia",VLOOKUP($B486,NAfiliado_NFarmacia!$A$2:$J$497,5,0)),VLOOKUP($B486,padron!#REF!,9,0)),+IF(ISERROR(VLOOKUP($B486,NAfiliado_NFarmacia!$A$2:$J$497,5,0)),"Ingresa Farmacia",VLOOKUP($B486,NAfiliado_NFarmacia!$A$2:$J$497,5,0))))</f>
        <v/>
      </c>
      <c r="J486" s="49" t="str">
        <f>+IF($B486="","",+IF(OR($F486="Si",$F486=""),IF(ISERROR(VLOOKUP($B486,padron!#REF!,10,0)),+IF(ISERROR(VLOOKUP($B486,NAfiliado_NFarmacia!$A$2:$J$497,5,0)),"Ingresa Direccion de Farmacia",VLOOKUP($B486,NAfiliado_NFarmacia!$A$2:$J$497,6,0)),VLOOKUP($B486,padron!#REF!,10,0)),+IF(ISERROR(VLOOKUP($B486,NAfiliado_NFarmacia!$A$2:$J$497,6,0)),"Ingresa Direccion de Farmacia",VLOOKUP($B486,NAfiliado_NFarmacia!$A$2:$J$497,6,0))))</f>
        <v/>
      </c>
      <c r="K486" s="49" t="str">
        <f>+IF($B486="","",+IF(OR($F486="Si",$F486=""),IF(ISERROR(VLOOKUP($B486,padron!#REF!,10,0)),+IF(ISERROR(VLOOKUP($B486,NAfiliado_NFarmacia!$A$2:$J$497,5,0)),"Ingresa Localidad de Farmacia",VLOOKUP($B486,NAfiliado_NFarmacia!$A$2:$J$497,7,0)),VLOOKUP($B486,padron!#REF!,11,0)),+IF(ISERROR(VLOOKUP($B486,NAfiliado_NFarmacia!$A$2:$J$497,7,0)),"Ingresa Localidad de Farmacia",VLOOKUP($B486,NAfiliado_NFarmacia!$A$2:$J$497,7,0))))</f>
        <v/>
      </c>
      <c r="L486" s="48" t="str">
        <f>+IF(B486="","",IF(F486="No","84005541",+IFERROR(+VLOOKUP(inicio!B486,padron!$A$2:$H$2,8,0),"84005541")))</f>
        <v/>
      </c>
      <c r="M486" s="48" t="str">
        <f>+IF(B486="","",+IFERROR(+VLOOKUP(B486,padron!A:C,3,0),"no_cargado"))</f>
        <v/>
      </c>
      <c r="N486" s="48" t="str">
        <f>+IF(C486="","",+IFERROR(+VLOOKUP($C486,materiales!$A$2:$D$5000,4,0),"9999"))</f>
        <v/>
      </c>
      <c r="O486" s="48" t="str">
        <f t="shared" si="70"/>
        <v/>
      </c>
      <c r="P486" s="48" t="str">
        <f t="shared" si="71"/>
        <v/>
      </c>
      <c r="Q486" s="48" t="str">
        <f t="shared" si="72"/>
        <v/>
      </c>
      <c r="R486" s="48" t="str">
        <f t="shared" si="73"/>
        <v/>
      </c>
      <c r="S486" s="48" t="str">
        <f t="shared" si="78"/>
        <v/>
      </c>
      <c r="T486" s="48" t="str">
        <f t="shared" ca="1" si="74"/>
        <v/>
      </c>
      <c r="U486" s="48" t="str">
        <f>+IF(M486="","",IFERROR(+VLOOKUP(C486,materiales!$B$2:$E$1000,4,0),"DSZA"))</f>
        <v/>
      </c>
      <c r="V486" s="48" t="str">
        <f t="shared" si="75"/>
        <v/>
      </c>
      <c r="W486" s="48" t="str">
        <f t="shared" si="76"/>
        <v/>
      </c>
      <c r="X486" s="48" t="str">
        <f t="shared" si="77"/>
        <v/>
      </c>
      <c r="Y486" s="49" t="str">
        <f t="shared" si="79"/>
        <v/>
      </c>
      <c r="Z486" s="49" t="str">
        <f>IF(M486="no_cargado",VLOOKUP(B486,NAfiliado_NFarmacia!A:H,8,0),"")</f>
        <v/>
      </c>
      <c r="AA486" s="50"/>
    </row>
    <row r="487" spans="1:27" x14ac:dyDescent="0.55000000000000004">
      <c r="A487" s="34"/>
      <c r="G487" s="47" t="str">
        <f>+IF($B487="","",+IFERROR(+VLOOKUP(B487,padron!$A$2:$E$2,2,0),+IFERROR(VLOOKUP(B487,NAfiliado_NFarmacia!$A:$J,10,0),"Ingresar Nuevo Afiliado")))</f>
        <v/>
      </c>
      <c r="H487" s="48" t="str">
        <f>+IF(B487="","",+IFERROR(+VLOOKUP($C487,materiales!$B$2:$D$101,2,0),"9999"))</f>
        <v/>
      </c>
      <c r="I487" s="49" t="str">
        <f>+IF($B487="","",+IF(OR($F487="Si",$F487=""),IF(ISERROR(VLOOKUP($B487,padron!#REF!,9,0)),+IF(ISERROR(VLOOKUP($B487,NAfiliado_NFarmacia!$A$2:$J$497,5,0)),"Ingresa Farmacia",VLOOKUP($B487,NAfiliado_NFarmacia!$A$2:$J$497,5,0)),VLOOKUP($B487,padron!#REF!,9,0)),+IF(ISERROR(VLOOKUP($B487,NAfiliado_NFarmacia!$A$2:$J$497,5,0)),"Ingresa Farmacia",VLOOKUP($B487,NAfiliado_NFarmacia!$A$2:$J$497,5,0))))</f>
        <v/>
      </c>
      <c r="J487" s="49" t="str">
        <f>+IF($B487="","",+IF(OR($F487="Si",$F487=""),IF(ISERROR(VLOOKUP($B487,padron!#REF!,10,0)),+IF(ISERROR(VLOOKUP($B487,NAfiliado_NFarmacia!$A$2:$J$497,5,0)),"Ingresa Direccion de Farmacia",VLOOKUP($B487,NAfiliado_NFarmacia!$A$2:$J$497,6,0)),VLOOKUP($B487,padron!#REF!,10,0)),+IF(ISERROR(VLOOKUP($B487,NAfiliado_NFarmacia!$A$2:$J$497,6,0)),"Ingresa Direccion de Farmacia",VLOOKUP($B487,NAfiliado_NFarmacia!$A$2:$J$497,6,0))))</f>
        <v/>
      </c>
      <c r="K487" s="49" t="str">
        <f>+IF($B487="","",+IF(OR($F487="Si",$F487=""),IF(ISERROR(VLOOKUP($B487,padron!#REF!,10,0)),+IF(ISERROR(VLOOKUP($B487,NAfiliado_NFarmacia!$A$2:$J$497,5,0)),"Ingresa Localidad de Farmacia",VLOOKUP($B487,NAfiliado_NFarmacia!$A$2:$J$497,7,0)),VLOOKUP($B487,padron!#REF!,11,0)),+IF(ISERROR(VLOOKUP($B487,NAfiliado_NFarmacia!$A$2:$J$497,7,0)),"Ingresa Localidad de Farmacia",VLOOKUP($B487,NAfiliado_NFarmacia!$A$2:$J$497,7,0))))</f>
        <v/>
      </c>
      <c r="L487" s="48" t="str">
        <f>+IF(B487="","",IF(F487="No","84005541",+IFERROR(+VLOOKUP(inicio!B487,padron!$A$2:$H$2,8,0),"84005541")))</f>
        <v/>
      </c>
      <c r="M487" s="48" t="str">
        <f>+IF(B487="","",+IFERROR(+VLOOKUP(B487,padron!A:C,3,0),"no_cargado"))</f>
        <v/>
      </c>
      <c r="N487" s="48" t="str">
        <f>+IF(C487="","",+IFERROR(+VLOOKUP($C487,materiales!$A$2:$D$5000,4,0),"9999"))</f>
        <v/>
      </c>
      <c r="O487" s="48" t="str">
        <f t="shared" si="70"/>
        <v/>
      </c>
      <c r="P487" s="48" t="str">
        <f t="shared" si="71"/>
        <v/>
      </c>
      <c r="Q487" s="48" t="str">
        <f t="shared" si="72"/>
        <v/>
      </c>
      <c r="R487" s="48" t="str">
        <f t="shared" si="73"/>
        <v/>
      </c>
      <c r="S487" s="48" t="str">
        <f t="shared" si="78"/>
        <v/>
      </c>
      <c r="T487" s="48" t="str">
        <f t="shared" ca="1" si="74"/>
        <v/>
      </c>
      <c r="U487" s="48" t="str">
        <f>+IF(M487="","",IFERROR(+VLOOKUP(C487,materiales!$B$2:$E$1000,4,0),"DSZA"))</f>
        <v/>
      </c>
      <c r="V487" s="48" t="str">
        <f t="shared" si="75"/>
        <v/>
      </c>
      <c r="W487" s="48" t="str">
        <f t="shared" si="76"/>
        <v/>
      </c>
      <c r="X487" s="48" t="str">
        <f t="shared" si="77"/>
        <v/>
      </c>
      <c r="Y487" s="49" t="str">
        <f t="shared" si="79"/>
        <v/>
      </c>
      <c r="Z487" s="49" t="str">
        <f>IF(M487="no_cargado",VLOOKUP(B487,NAfiliado_NFarmacia!A:H,8,0),"")</f>
        <v/>
      </c>
      <c r="AA487" s="50"/>
    </row>
    <row r="488" spans="1:27" x14ac:dyDescent="0.55000000000000004">
      <c r="A488" s="34"/>
      <c r="G488" s="47" t="str">
        <f>+IF($B488="","",+IFERROR(+VLOOKUP(B488,padron!$A$2:$E$2,2,0),+IFERROR(VLOOKUP(B488,NAfiliado_NFarmacia!$A:$J,10,0),"Ingresar Nuevo Afiliado")))</f>
        <v/>
      </c>
      <c r="H488" s="48" t="str">
        <f>+IF(B488="","",+IFERROR(+VLOOKUP($C488,materiales!$B$2:$D$101,2,0),"9999"))</f>
        <v/>
      </c>
      <c r="I488" s="49" t="str">
        <f>+IF($B488="","",+IF(OR($F488="Si",$F488=""),IF(ISERROR(VLOOKUP($B488,padron!#REF!,9,0)),+IF(ISERROR(VLOOKUP($B488,NAfiliado_NFarmacia!$A$2:$J$497,5,0)),"Ingresa Farmacia",VLOOKUP($B488,NAfiliado_NFarmacia!$A$2:$J$497,5,0)),VLOOKUP($B488,padron!#REF!,9,0)),+IF(ISERROR(VLOOKUP($B488,NAfiliado_NFarmacia!$A$2:$J$497,5,0)),"Ingresa Farmacia",VLOOKUP($B488,NAfiliado_NFarmacia!$A$2:$J$497,5,0))))</f>
        <v/>
      </c>
      <c r="J488" s="49" t="str">
        <f>+IF($B488="","",+IF(OR($F488="Si",$F488=""),IF(ISERROR(VLOOKUP($B488,padron!#REF!,10,0)),+IF(ISERROR(VLOOKUP($B488,NAfiliado_NFarmacia!$A$2:$J$497,5,0)),"Ingresa Direccion de Farmacia",VLOOKUP($B488,NAfiliado_NFarmacia!$A$2:$J$497,6,0)),VLOOKUP($B488,padron!#REF!,10,0)),+IF(ISERROR(VLOOKUP($B488,NAfiliado_NFarmacia!$A$2:$J$497,6,0)),"Ingresa Direccion de Farmacia",VLOOKUP($B488,NAfiliado_NFarmacia!$A$2:$J$497,6,0))))</f>
        <v/>
      </c>
      <c r="K488" s="49" t="str">
        <f>+IF($B488="","",+IF(OR($F488="Si",$F488=""),IF(ISERROR(VLOOKUP($B488,padron!#REF!,10,0)),+IF(ISERROR(VLOOKUP($B488,NAfiliado_NFarmacia!$A$2:$J$497,5,0)),"Ingresa Localidad de Farmacia",VLOOKUP($B488,NAfiliado_NFarmacia!$A$2:$J$497,7,0)),VLOOKUP($B488,padron!#REF!,11,0)),+IF(ISERROR(VLOOKUP($B488,NAfiliado_NFarmacia!$A$2:$J$497,7,0)),"Ingresa Localidad de Farmacia",VLOOKUP($B488,NAfiliado_NFarmacia!$A$2:$J$497,7,0))))</f>
        <v/>
      </c>
      <c r="L488" s="48" t="str">
        <f>+IF(B488="","",IF(F488="No","84005541",+IFERROR(+VLOOKUP(inicio!B488,padron!$A$2:$H$2,8,0),"84005541")))</f>
        <v/>
      </c>
      <c r="M488" s="48" t="str">
        <f>+IF(B488="","",+IFERROR(+VLOOKUP(B488,padron!A:C,3,0),"no_cargado"))</f>
        <v/>
      </c>
      <c r="N488" s="48" t="str">
        <f>+IF(C488="","",+IFERROR(+VLOOKUP($C488,materiales!$A$2:$D$5000,4,0),"9999"))</f>
        <v/>
      </c>
      <c r="O488" s="48" t="str">
        <f t="shared" si="70"/>
        <v/>
      </c>
      <c r="P488" s="48" t="str">
        <f t="shared" si="71"/>
        <v/>
      </c>
      <c r="Q488" s="48" t="str">
        <f t="shared" si="72"/>
        <v/>
      </c>
      <c r="R488" s="48" t="str">
        <f t="shared" si="73"/>
        <v/>
      </c>
      <c r="S488" s="48" t="str">
        <f t="shared" si="78"/>
        <v/>
      </c>
      <c r="T488" s="48" t="str">
        <f t="shared" ca="1" si="74"/>
        <v/>
      </c>
      <c r="U488" s="48" t="str">
        <f>+IF(M488="","",IFERROR(+VLOOKUP(C488,materiales!$B$2:$E$1000,4,0),"DSZA"))</f>
        <v/>
      </c>
      <c r="V488" s="48" t="str">
        <f t="shared" si="75"/>
        <v/>
      </c>
      <c r="W488" s="48" t="str">
        <f t="shared" si="76"/>
        <v/>
      </c>
      <c r="X488" s="48" t="str">
        <f t="shared" si="77"/>
        <v/>
      </c>
      <c r="Y488" s="49" t="str">
        <f t="shared" si="79"/>
        <v/>
      </c>
      <c r="Z488" s="49" t="str">
        <f>IF(M488="no_cargado",VLOOKUP(B488,NAfiliado_NFarmacia!A:H,8,0),"")</f>
        <v/>
      </c>
      <c r="AA488" s="50"/>
    </row>
    <row r="489" spans="1:27" x14ac:dyDescent="0.55000000000000004">
      <c r="A489" s="34"/>
      <c r="G489" s="47" t="str">
        <f>+IF($B489="","",+IFERROR(+VLOOKUP(B489,padron!$A$2:$E$2,2,0),+IFERROR(VLOOKUP(B489,NAfiliado_NFarmacia!$A:$J,10,0),"Ingresar Nuevo Afiliado")))</f>
        <v/>
      </c>
      <c r="H489" s="48" t="str">
        <f>+IF(B489="","",+IFERROR(+VLOOKUP($C489,materiales!$B$2:$D$101,2,0),"9999"))</f>
        <v/>
      </c>
      <c r="I489" s="49" t="str">
        <f>+IF($B489="","",+IF(OR($F489="Si",$F489=""),IF(ISERROR(VLOOKUP($B489,padron!#REF!,9,0)),+IF(ISERROR(VLOOKUP($B489,NAfiliado_NFarmacia!$A$2:$J$497,5,0)),"Ingresa Farmacia",VLOOKUP($B489,NAfiliado_NFarmacia!$A$2:$J$497,5,0)),VLOOKUP($B489,padron!#REF!,9,0)),+IF(ISERROR(VLOOKUP($B489,NAfiliado_NFarmacia!$A$2:$J$497,5,0)),"Ingresa Farmacia",VLOOKUP($B489,NAfiliado_NFarmacia!$A$2:$J$497,5,0))))</f>
        <v/>
      </c>
      <c r="J489" s="49" t="str">
        <f>+IF($B489="","",+IF(OR($F489="Si",$F489=""),IF(ISERROR(VLOOKUP($B489,padron!#REF!,10,0)),+IF(ISERROR(VLOOKUP($B489,NAfiliado_NFarmacia!$A$2:$J$497,5,0)),"Ingresa Direccion de Farmacia",VLOOKUP($B489,NAfiliado_NFarmacia!$A$2:$J$497,6,0)),VLOOKUP($B489,padron!#REF!,10,0)),+IF(ISERROR(VLOOKUP($B489,NAfiliado_NFarmacia!$A$2:$J$497,6,0)),"Ingresa Direccion de Farmacia",VLOOKUP($B489,NAfiliado_NFarmacia!$A$2:$J$497,6,0))))</f>
        <v/>
      </c>
      <c r="K489" s="49" t="str">
        <f>+IF($B489="","",+IF(OR($F489="Si",$F489=""),IF(ISERROR(VLOOKUP($B489,padron!#REF!,10,0)),+IF(ISERROR(VLOOKUP($B489,NAfiliado_NFarmacia!$A$2:$J$497,5,0)),"Ingresa Localidad de Farmacia",VLOOKUP($B489,NAfiliado_NFarmacia!$A$2:$J$497,7,0)),VLOOKUP($B489,padron!#REF!,11,0)),+IF(ISERROR(VLOOKUP($B489,NAfiliado_NFarmacia!$A$2:$J$497,7,0)),"Ingresa Localidad de Farmacia",VLOOKUP($B489,NAfiliado_NFarmacia!$A$2:$J$497,7,0))))</f>
        <v/>
      </c>
      <c r="L489" s="48" t="str">
        <f>+IF(B489="","",IF(F489="No","84005541",+IFERROR(+VLOOKUP(inicio!B489,padron!$A$2:$H$2,8,0),"84005541")))</f>
        <v/>
      </c>
      <c r="M489" s="48" t="str">
        <f>+IF(B489="","",+IFERROR(+VLOOKUP(B489,padron!A:C,3,0),"no_cargado"))</f>
        <v/>
      </c>
      <c r="N489" s="48" t="str">
        <f>+IF(C489="","",+IFERROR(+VLOOKUP($C489,materiales!$A$2:$D$5000,4,0),"9999"))</f>
        <v/>
      </c>
      <c r="O489" s="48" t="str">
        <f t="shared" si="70"/>
        <v/>
      </c>
      <c r="P489" s="48" t="str">
        <f t="shared" si="71"/>
        <v/>
      </c>
      <c r="Q489" s="48" t="str">
        <f t="shared" si="72"/>
        <v/>
      </c>
      <c r="R489" s="48" t="str">
        <f t="shared" si="73"/>
        <v/>
      </c>
      <c r="S489" s="48" t="str">
        <f t="shared" si="78"/>
        <v/>
      </c>
      <c r="T489" s="48" t="str">
        <f t="shared" ca="1" si="74"/>
        <v/>
      </c>
      <c r="U489" s="48" t="str">
        <f>+IF(M489="","",IFERROR(+VLOOKUP(C489,materiales!$B$2:$E$1000,4,0),"DSZA"))</f>
        <v/>
      </c>
      <c r="V489" s="48" t="str">
        <f t="shared" si="75"/>
        <v/>
      </c>
      <c r="W489" s="48" t="str">
        <f t="shared" si="76"/>
        <v/>
      </c>
      <c r="X489" s="48" t="str">
        <f t="shared" si="77"/>
        <v/>
      </c>
      <c r="Y489" s="49" t="str">
        <f t="shared" si="79"/>
        <v/>
      </c>
      <c r="Z489" s="49" t="str">
        <f>IF(M489="no_cargado",VLOOKUP(B489,NAfiliado_NFarmacia!A:H,8,0),"")</f>
        <v/>
      </c>
      <c r="AA489" s="50"/>
    </row>
    <row r="490" spans="1:27" x14ac:dyDescent="0.55000000000000004">
      <c r="A490" s="34"/>
      <c r="G490" s="47" t="str">
        <f>+IF($B490="","",+IFERROR(+VLOOKUP(B490,padron!$A$2:$E$2,2,0),+IFERROR(VLOOKUP(B490,NAfiliado_NFarmacia!$A:$J,10,0),"Ingresar Nuevo Afiliado")))</f>
        <v/>
      </c>
      <c r="H490" s="48" t="str">
        <f>+IF(B490="","",+IFERROR(+VLOOKUP($C490,materiales!$B$2:$D$101,2,0),"9999"))</f>
        <v/>
      </c>
      <c r="I490" s="49" t="str">
        <f>+IF($B490="","",+IF(OR($F490="Si",$F490=""),IF(ISERROR(VLOOKUP($B490,padron!#REF!,9,0)),+IF(ISERROR(VLOOKUP($B490,NAfiliado_NFarmacia!$A$2:$J$497,5,0)),"Ingresa Farmacia",VLOOKUP($B490,NAfiliado_NFarmacia!$A$2:$J$497,5,0)),VLOOKUP($B490,padron!#REF!,9,0)),+IF(ISERROR(VLOOKUP($B490,NAfiliado_NFarmacia!$A$2:$J$497,5,0)),"Ingresa Farmacia",VLOOKUP($B490,NAfiliado_NFarmacia!$A$2:$J$497,5,0))))</f>
        <v/>
      </c>
      <c r="J490" s="49" t="str">
        <f>+IF($B490="","",+IF(OR($F490="Si",$F490=""),IF(ISERROR(VLOOKUP($B490,padron!#REF!,10,0)),+IF(ISERROR(VLOOKUP($B490,NAfiliado_NFarmacia!$A$2:$J$497,5,0)),"Ingresa Direccion de Farmacia",VLOOKUP($B490,NAfiliado_NFarmacia!$A$2:$J$497,6,0)),VLOOKUP($B490,padron!#REF!,10,0)),+IF(ISERROR(VLOOKUP($B490,NAfiliado_NFarmacia!$A$2:$J$497,6,0)),"Ingresa Direccion de Farmacia",VLOOKUP($B490,NAfiliado_NFarmacia!$A$2:$J$497,6,0))))</f>
        <v/>
      </c>
      <c r="K490" s="49" t="str">
        <f>+IF($B490="","",+IF(OR($F490="Si",$F490=""),IF(ISERROR(VLOOKUP($B490,padron!#REF!,10,0)),+IF(ISERROR(VLOOKUP($B490,NAfiliado_NFarmacia!$A$2:$J$497,5,0)),"Ingresa Localidad de Farmacia",VLOOKUP($B490,NAfiliado_NFarmacia!$A$2:$J$497,7,0)),VLOOKUP($B490,padron!#REF!,11,0)),+IF(ISERROR(VLOOKUP($B490,NAfiliado_NFarmacia!$A$2:$J$497,7,0)),"Ingresa Localidad de Farmacia",VLOOKUP($B490,NAfiliado_NFarmacia!$A$2:$J$497,7,0))))</f>
        <v/>
      </c>
      <c r="L490" s="48" t="str">
        <f>+IF(B490="","",IF(F490="No","84005541",+IFERROR(+VLOOKUP(inicio!B490,padron!$A$2:$H$2,8,0),"84005541")))</f>
        <v/>
      </c>
      <c r="M490" s="48" t="str">
        <f>+IF(B490="","",+IFERROR(+VLOOKUP(B490,padron!A:C,3,0),"no_cargado"))</f>
        <v/>
      </c>
      <c r="N490" s="48" t="str">
        <f>+IF(C490="","",+IFERROR(+VLOOKUP($C490,materiales!$A$2:$D$5000,4,0),"9999"))</f>
        <v/>
      </c>
      <c r="O490" s="48" t="str">
        <f t="shared" si="70"/>
        <v/>
      </c>
      <c r="P490" s="48" t="str">
        <f t="shared" si="71"/>
        <v/>
      </c>
      <c r="Q490" s="48" t="str">
        <f t="shared" si="72"/>
        <v/>
      </c>
      <c r="R490" s="48" t="str">
        <f t="shared" si="73"/>
        <v/>
      </c>
      <c r="S490" s="48" t="str">
        <f t="shared" si="78"/>
        <v/>
      </c>
      <c r="T490" s="48" t="str">
        <f t="shared" ca="1" si="74"/>
        <v/>
      </c>
      <c r="U490" s="48" t="str">
        <f>+IF(M490="","",IFERROR(+VLOOKUP(C490,materiales!$B$2:$E$1000,4,0),"DSZA"))</f>
        <v/>
      </c>
      <c r="V490" s="48" t="str">
        <f t="shared" si="75"/>
        <v/>
      </c>
      <c r="W490" s="48" t="str">
        <f t="shared" si="76"/>
        <v/>
      </c>
      <c r="X490" s="48" t="str">
        <f t="shared" si="77"/>
        <v/>
      </c>
      <c r="Y490" s="49" t="str">
        <f t="shared" si="79"/>
        <v/>
      </c>
      <c r="Z490" s="49" t="str">
        <f>IF(M490="no_cargado",VLOOKUP(B490,NAfiliado_NFarmacia!A:H,8,0),"")</f>
        <v/>
      </c>
      <c r="AA490" s="50"/>
    </row>
    <row r="491" spans="1:27" x14ac:dyDescent="0.55000000000000004">
      <c r="A491" s="34"/>
      <c r="G491" s="47" t="str">
        <f>+IF($B491="","",+IFERROR(+VLOOKUP(B491,padron!$A$2:$E$2,2,0),+IFERROR(VLOOKUP(B491,NAfiliado_NFarmacia!$A:$J,10,0),"Ingresar Nuevo Afiliado")))</f>
        <v/>
      </c>
      <c r="H491" s="48" t="str">
        <f>+IF(B491="","",+IFERROR(+VLOOKUP($C491,materiales!$B$2:$D$101,2,0),"9999"))</f>
        <v/>
      </c>
      <c r="I491" s="49" t="str">
        <f>+IF($B491="","",+IF(OR($F491="Si",$F491=""),IF(ISERROR(VLOOKUP($B491,padron!#REF!,9,0)),+IF(ISERROR(VLOOKUP($B491,NAfiliado_NFarmacia!$A$2:$J$497,5,0)),"Ingresa Farmacia",VLOOKUP($B491,NAfiliado_NFarmacia!$A$2:$J$497,5,0)),VLOOKUP($B491,padron!#REF!,9,0)),+IF(ISERROR(VLOOKUP($B491,NAfiliado_NFarmacia!$A$2:$J$497,5,0)),"Ingresa Farmacia",VLOOKUP($B491,NAfiliado_NFarmacia!$A$2:$J$497,5,0))))</f>
        <v/>
      </c>
      <c r="J491" s="49" t="str">
        <f>+IF($B491="","",+IF(OR($F491="Si",$F491=""),IF(ISERROR(VLOOKUP($B491,padron!#REF!,10,0)),+IF(ISERROR(VLOOKUP($B491,NAfiliado_NFarmacia!$A$2:$J$497,5,0)),"Ingresa Direccion de Farmacia",VLOOKUP($B491,NAfiliado_NFarmacia!$A$2:$J$497,6,0)),VLOOKUP($B491,padron!#REF!,10,0)),+IF(ISERROR(VLOOKUP($B491,NAfiliado_NFarmacia!$A$2:$J$497,6,0)),"Ingresa Direccion de Farmacia",VLOOKUP($B491,NAfiliado_NFarmacia!$A$2:$J$497,6,0))))</f>
        <v/>
      </c>
      <c r="K491" s="49" t="str">
        <f>+IF($B491="","",+IF(OR($F491="Si",$F491=""),IF(ISERROR(VLOOKUP($B491,padron!#REF!,10,0)),+IF(ISERROR(VLOOKUP($B491,NAfiliado_NFarmacia!$A$2:$J$497,5,0)),"Ingresa Localidad de Farmacia",VLOOKUP($B491,NAfiliado_NFarmacia!$A$2:$J$497,7,0)),VLOOKUP($B491,padron!#REF!,11,0)),+IF(ISERROR(VLOOKUP($B491,NAfiliado_NFarmacia!$A$2:$J$497,7,0)),"Ingresa Localidad de Farmacia",VLOOKUP($B491,NAfiliado_NFarmacia!$A$2:$J$497,7,0))))</f>
        <v/>
      </c>
      <c r="L491" s="48" t="str">
        <f>+IF(B491="","",IF(F491="No","84005541",+IFERROR(+VLOOKUP(inicio!B491,padron!$A$2:$H$2,8,0),"84005541")))</f>
        <v/>
      </c>
      <c r="M491" s="48" t="str">
        <f>+IF(B491="","",+IFERROR(+VLOOKUP(B491,padron!A:C,3,0),"no_cargado"))</f>
        <v/>
      </c>
      <c r="N491" s="48" t="str">
        <f>+IF(C491="","",+IFERROR(+VLOOKUP($C491,materiales!$A$2:$D$5000,4,0),"9999"))</f>
        <v/>
      </c>
      <c r="O491" s="48" t="str">
        <f t="shared" si="70"/>
        <v/>
      </c>
      <c r="P491" s="48" t="str">
        <f t="shared" si="71"/>
        <v/>
      </c>
      <c r="Q491" s="48" t="str">
        <f t="shared" si="72"/>
        <v/>
      </c>
      <c r="R491" s="48" t="str">
        <f t="shared" si="73"/>
        <v/>
      </c>
      <c r="S491" s="48" t="str">
        <f t="shared" si="78"/>
        <v/>
      </c>
      <c r="T491" s="48" t="str">
        <f t="shared" ca="1" si="74"/>
        <v/>
      </c>
      <c r="U491" s="48" t="str">
        <f>+IF(M491="","",IFERROR(+VLOOKUP(C491,materiales!$B$2:$E$1000,4,0),"DSZA"))</f>
        <v/>
      </c>
      <c r="V491" s="48" t="str">
        <f t="shared" si="75"/>
        <v/>
      </c>
      <c r="W491" s="48" t="str">
        <f t="shared" si="76"/>
        <v/>
      </c>
      <c r="X491" s="48" t="str">
        <f t="shared" si="77"/>
        <v/>
      </c>
      <c r="Y491" s="49" t="str">
        <f t="shared" si="79"/>
        <v/>
      </c>
      <c r="Z491" s="49" t="str">
        <f>IF(M491="no_cargado",VLOOKUP(B491,NAfiliado_NFarmacia!A:H,8,0),"")</f>
        <v/>
      </c>
      <c r="AA491" s="50"/>
    </row>
    <row r="492" spans="1:27" x14ac:dyDescent="0.55000000000000004">
      <c r="A492" s="34"/>
      <c r="G492" s="47" t="str">
        <f>+IF($B492="","",+IFERROR(+VLOOKUP(B492,padron!$A$2:$E$2,2,0),+IFERROR(VLOOKUP(B492,NAfiliado_NFarmacia!$A:$J,10,0),"Ingresar Nuevo Afiliado")))</f>
        <v/>
      </c>
      <c r="H492" s="48" t="str">
        <f>+IF(B492="","",+IFERROR(+VLOOKUP($C492,materiales!$B$2:$D$101,2,0),"9999"))</f>
        <v/>
      </c>
      <c r="I492" s="49" t="str">
        <f>+IF($B492="","",+IF(OR($F492="Si",$F492=""),IF(ISERROR(VLOOKUP($B492,padron!#REF!,9,0)),+IF(ISERROR(VLOOKUP($B492,NAfiliado_NFarmacia!$A$2:$J$497,5,0)),"Ingresa Farmacia",VLOOKUP($B492,NAfiliado_NFarmacia!$A$2:$J$497,5,0)),VLOOKUP($B492,padron!#REF!,9,0)),+IF(ISERROR(VLOOKUP($B492,NAfiliado_NFarmacia!$A$2:$J$497,5,0)),"Ingresa Farmacia",VLOOKUP($B492,NAfiliado_NFarmacia!$A$2:$J$497,5,0))))</f>
        <v/>
      </c>
      <c r="J492" s="49" t="str">
        <f>+IF($B492="","",+IF(OR($F492="Si",$F492=""),IF(ISERROR(VLOOKUP($B492,padron!#REF!,10,0)),+IF(ISERROR(VLOOKUP($B492,NAfiliado_NFarmacia!$A$2:$J$497,5,0)),"Ingresa Direccion de Farmacia",VLOOKUP($B492,NAfiliado_NFarmacia!$A$2:$J$497,6,0)),VLOOKUP($B492,padron!#REF!,10,0)),+IF(ISERROR(VLOOKUP($B492,NAfiliado_NFarmacia!$A$2:$J$497,6,0)),"Ingresa Direccion de Farmacia",VLOOKUP($B492,NAfiliado_NFarmacia!$A$2:$J$497,6,0))))</f>
        <v/>
      </c>
      <c r="K492" s="49" t="str">
        <f>+IF($B492="","",+IF(OR($F492="Si",$F492=""),IF(ISERROR(VLOOKUP($B492,padron!#REF!,10,0)),+IF(ISERROR(VLOOKUP($B492,NAfiliado_NFarmacia!$A$2:$J$497,5,0)),"Ingresa Localidad de Farmacia",VLOOKUP($B492,NAfiliado_NFarmacia!$A$2:$J$497,7,0)),VLOOKUP($B492,padron!#REF!,11,0)),+IF(ISERROR(VLOOKUP($B492,NAfiliado_NFarmacia!$A$2:$J$497,7,0)),"Ingresa Localidad de Farmacia",VLOOKUP($B492,NAfiliado_NFarmacia!$A$2:$J$497,7,0))))</f>
        <v/>
      </c>
      <c r="L492" s="48" t="str">
        <f>+IF(B492="","",IF(F492="No","84005541",+IFERROR(+VLOOKUP(inicio!B492,padron!$A$2:$H$2,8,0),"84005541")))</f>
        <v/>
      </c>
      <c r="M492" s="48" t="str">
        <f>+IF(B492="","",+IFERROR(+VLOOKUP(B492,padron!A:C,3,0),"no_cargado"))</f>
        <v/>
      </c>
      <c r="N492" s="48" t="str">
        <f>+IF(C492="","",+IFERROR(+VLOOKUP($C492,materiales!$A$2:$D$5000,4,0),"9999"))</f>
        <v/>
      </c>
      <c r="O492" s="48" t="str">
        <f t="shared" si="70"/>
        <v/>
      </c>
      <c r="P492" s="48" t="str">
        <f t="shared" si="71"/>
        <v/>
      </c>
      <c r="Q492" s="48" t="str">
        <f t="shared" si="72"/>
        <v/>
      </c>
      <c r="R492" s="48" t="str">
        <f t="shared" si="73"/>
        <v/>
      </c>
      <c r="S492" s="48" t="str">
        <f t="shared" si="78"/>
        <v/>
      </c>
      <c r="T492" s="48" t="str">
        <f t="shared" ca="1" si="74"/>
        <v/>
      </c>
      <c r="U492" s="48" t="str">
        <f>+IF(M492="","",IFERROR(+VLOOKUP(C492,materiales!$B$2:$E$1000,4,0),"DSZA"))</f>
        <v/>
      </c>
      <c r="V492" s="48" t="str">
        <f t="shared" si="75"/>
        <v/>
      </c>
      <c r="W492" s="48" t="str">
        <f t="shared" si="76"/>
        <v/>
      </c>
      <c r="X492" s="48" t="str">
        <f t="shared" si="77"/>
        <v/>
      </c>
      <c r="Y492" s="49" t="str">
        <f t="shared" si="79"/>
        <v/>
      </c>
      <c r="Z492" s="49" t="str">
        <f>IF(M492="no_cargado",VLOOKUP(B492,NAfiliado_NFarmacia!A:H,8,0),"")</f>
        <v/>
      </c>
      <c r="AA492" s="50"/>
    </row>
    <row r="493" spans="1:27" x14ac:dyDescent="0.55000000000000004">
      <c r="A493" s="34"/>
      <c r="G493" s="47" t="str">
        <f>+IF($B493="","",+IFERROR(+VLOOKUP(B493,padron!$A$2:$E$2,2,0),+IFERROR(VLOOKUP(B493,NAfiliado_NFarmacia!$A:$J,10,0),"Ingresar Nuevo Afiliado")))</f>
        <v/>
      </c>
      <c r="H493" s="48" t="str">
        <f>+IF(B493="","",+IFERROR(+VLOOKUP($C493,materiales!$B$2:$D$101,2,0),"9999"))</f>
        <v/>
      </c>
      <c r="I493" s="49" t="str">
        <f>+IF($B493="","",+IF(OR($F493="Si",$F493=""),IF(ISERROR(VLOOKUP($B493,padron!#REF!,9,0)),+IF(ISERROR(VLOOKUP($B493,NAfiliado_NFarmacia!$A$2:$J$497,5,0)),"Ingresa Farmacia",VLOOKUP($B493,NAfiliado_NFarmacia!$A$2:$J$497,5,0)),VLOOKUP($B493,padron!#REF!,9,0)),+IF(ISERROR(VLOOKUP($B493,NAfiliado_NFarmacia!$A$2:$J$497,5,0)),"Ingresa Farmacia",VLOOKUP($B493,NAfiliado_NFarmacia!$A$2:$J$497,5,0))))</f>
        <v/>
      </c>
      <c r="J493" s="49" t="str">
        <f>+IF($B493="","",+IF(OR($F493="Si",$F493=""),IF(ISERROR(VLOOKUP($B493,padron!#REF!,10,0)),+IF(ISERROR(VLOOKUP($B493,NAfiliado_NFarmacia!$A$2:$J$497,5,0)),"Ingresa Direccion de Farmacia",VLOOKUP($B493,NAfiliado_NFarmacia!$A$2:$J$497,6,0)),VLOOKUP($B493,padron!#REF!,10,0)),+IF(ISERROR(VLOOKUP($B493,NAfiliado_NFarmacia!$A$2:$J$497,6,0)),"Ingresa Direccion de Farmacia",VLOOKUP($B493,NAfiliado_NFarmacia!$A$2:$J$497,6,0))))</f>
        <v/>
      </c>
      <c r="K493" s="49" t="str">
        <f>+IF($B493="","",+IF(OR($F493="Si",$F493=""),IF(ISERROR(VLOOKUP($B493,padron!#REF!,10,0)),+IF(ISERROR(VLOOKUP($B493,NAfiliado_NFarmacia!$A$2:$J$497,5,0)),"Ingresa Localidad de Farmacia",VLOOKUP($B493,NAfiliado_NFarmacia!$A$2:$J$497,7,0)),VLOOKUP($B493,padron!#REF!,11,0)),+IF(ISERROR(VLOOKUP($B493,NAfiliado_NFarmacia!$A$2:$J$497,7,0)),"Ingresa Localidad de Farmacia",VLOOKUP($B493,NAfiliado_NFarmacia!$A$2:$J$497,7,0))))</f>
        <v/>
      </c>
      <c r="L493" s="48" t="str">
        <f>+IF(B493="","",IF(F493="No","84005541",+IFERROR(+VLOOKUP(inicio!B493,padron!$A$2:$H$2,8,0),"84005541")))</f>
        <v/>
      </c>
      <c r="M493" s="48" t="str">
        <f>+IF(B493="","",+IFERROR(+VLOOKUP(B493,padron!A:C,3,0),"no_cargado"))</f>
        <v/>
      </c>
      <c r="N493" s="48" t="str">
        <f>+IF(C493="","",+IFERROR(+VLOOKUP($C493,materiales!$A$2:$D$5000,4,0),"9999"))</f>
        <v/>
      </c>
      <c r="O493" s="48" t="str">
        <f t="shared" si="70"/>
        <v/>
      </c>
      <c r="P493" s="48" t="str">
        <f t="shared" si="71"/>
        <v/>
      </c>
      <c r="Q493" s="48" t="str">
        <f t="shared" si="72"/>
        <v/>
      </c>
      <c r="R493" s="48" t="str">
        <f t="shared" si="73"/>
        <v/>
      </c>
      <c r="S493" s="48" t="str">
        <f t="shared" si="78"/>
        <v/>
      </c>
      <c r="T493" s="48" t="str">
        <f t="shared" ca="1" si="74"/>
        <v/>
      </c>
      <c r="U493" s="48" t="str">
        <f>+IF(M493="","",IFERROR(+VLOOKUP(C493,materiales!$B$2:$E$1000,4,0),"DSZA"))</f>
        <v/>
      </c>
      <c r="V493" s="48" t="str">
        <f t="shared" si="75"/>
        <v/>
      </c>
      <c r="W493" s="48" t="str">
        <f t="shared" si="76"/>
        <v/>
      </c>
      <c r="X493" s="48" t="str">
        <f t="shared" si="77"/>
        <v/>
      </c>
      <c r="Y493" s="49" t="str">
        <f t="shared" si="79"/>
        <v/>
      </c>
      <c r="Z493" s="49" t="str">
        <f>IF(M493="no_cargado",VLOOKUP(B493,NAfiliado_NFarmacia!A:H,8,0),"")</f>
        <v/>
      </c>
      <c r="AA493" s="50"/>
    </row>
    <row r="494" spans="1:27" x14ac:dyDescent="0.55000000000000004">
      <c r="A494" s="34"/>
      <c r="G494" s="47" t="str">
        <f>+IF($B494="","",+IFERROR(+VLOOKUP(B494,padron!$A$2:$E$2,2,0),+IFERROR(VLOOKUP(B494,NAfiliado_NFarmacia!$A:$J,10,0),"Ingresar Nuevo Afiliado")))</f>
        <v/>
      </c>
      <c r="H494" s="48" t="str">
        <f>+IF(B494="","",+IFERROR(+VLOOKUP($C494,materiales!$B$2:$D$101,2,0),"9999"))</f>
        <v/>
      </c>
      <c r="I494" s="49" t="str">
        <f>+IF($B494="","",+IF(OR($F494="Si",$F494=""),IF(ISERROR(VLOOKUP($B494,padron!#REF!,9,0)),+IF(ISERROR(VLOOKUP($B494,NAfiliado_NFarmacia!$A$2:$J$497,5,0)),"Ingresa Farmacia",VLOOKUP($B494,NAfiliado_NFarmacia!$A$2:$J$497,5,0)),VLOOKUP($B494,padron!#REF!,9,0)),+IF(ISERROR(VLOOKUP($B494,NAfiliado_NFarmacia!$A$2:$J$497,5,0)),"Ingresa Farmacia",VLOOKUP($B494,NAfiliado_NFarmacia!$A$2:$J$497,5,0))))</f>
        <v/>
      </c>
      <c r="J494" s="49" t="str">
        <f>+IF($B494="","",+IF(OR($F494="Si",$F494=""),IF(ISERROR(VLOOKUP($B494,padron!#REF!,10,0)),+IF(ISERROR(VLOOKUP($B494,NAfiliado_NFarmacia!$A$2:$J$497,5,0)),"Ingresa Direccion de Farmacia",VLOOKUP($B494,NAfiliado_NFarmacia!$A$2:$J$497,6,0)),VLOOKUP($B494,padron!#REF!,10,0)),+IF(ISERROR(VLOOKUP($B494,NAfiliado_NFarmacia!$A$2:$J$497,6,0)),"Ingresa Direccion de Farmacia",VLOOKUP($B494,NAfiliado_NFarmacia!$A$2:$J$497,6,0))))</f>
        <v/>
      </c>
      <c r="K494" s="49" t="str">
        <f>+IF($B494="","",+IF(OR($F494="Si",$F494=""),IF(ISERROR(VLOOKUP($B494,padron!#REF!,10,0)),+IF(ISERROR(VLOOKUP($B494,NAfiliado_NFarmacia!$A$2:$J$497,5,0)),"Ingresa Localidad de Farmacia",VLOOKUP($B494,NAfiliado_NFarmacia!$A$2:$J$497,7,0)),VLOOKUP($B494,padron!#REF!,11,0)),+IF(ISERROR(VLOOKUP($B494,NAfiliado_NFarmacia!$A$2:$J$497,7,0)),"Ingresa Localidad de Farmacia",VLOOKUP($B494,NAfiliado_NFarmacia!$A$2:$J$497,7,0))))</f>
        <v/>
      </c>
      <c r="L494" s="48" t="str">
        <f>+IF(B494="","",IF(F494="No","84005541",+IFERROR(+VLOOKUP(inicio!B494,padron!$A$2:$H$2,8,0),"84005541")))</f>
        <v/>
      </c>
      <c r="M494" s="48" t="str">
        <f>+IF(B494="","",+IFERROR(+VLOOKUP(B494,padron!A:C,3,0),"no_cargado"))</f>
        <v/>
      </c>
      <c r="N494" s="48" t="str">
        <f>+IF(C494="","",+IFERROR(+VLOOKUP($C494,materiales!$A$2:$D$5000,4,0),"9999"))</f>
        <v/>
      </c>
      <c r="O494" s="48" t="str">
        <f t="shared" si="70"/>
        <v/>
      </c>
      <c r="P494" s="48" t="str">
        <f t="shared" si="71"/>
        <v/>
      </c>
      <c r="Q494" s="48" t="str">
        <f t="shared" si="72"/>
        <v/>
      </c>
      <c r="R494" s="48" t="str">
        <f t="shared" si="73"/>
        <v/>
      </c>
      <c r="S494" s="48" t="str">
        <f t="shared" si="78"/>
        <v/>
      </c>
      <c r="T494" s="48" t="str">
        <f t="shared" ca="1" si="74"/>
        <v/>
      </c>
      <c r="U494" s="48" t="str">
        <f>+IF(M494="","",IFERROR(+VLOOKUP(C494,materiales!$B$2:$E$1000,4,0),"DSZA"))</f>
        <v/>
      </c>
      <c r="V494" s="48" t="str">
        <f t="shared" si="75"/>
        <v/>
      </c>
      <c r="W494" s="48" t="str">
        <f t="shared" si="76"/>
        <v/>
      </c>
      <c r="X494" s="48" t="str">
        <f t="shared" si="77"/>
        <v/>
      </c>
      <c r="Y494" s="49" t="str">
        <f t="shared" si="79"/>
        <v/>
      </c>
      <c r="Z494" s="49" t="str">
        <f>IF(M494="no_cargado",VLOOKUP(B494,NAfiliado_NFarmacia!A:H,8,0),"")</f>
        <v/>
      </c>
      <c r="AA494" s="50"/>
    </row>
    <row r="495" spans="1:27" x14ac:dyDescent="0.55000000000000004">
      <c r="A495" s="34"/>
      <c r="G495" s="47" t="str">
        <f>+IF($B495="","",+IFERROR(+VLOOKUP(B495,padron!$A$2:$E$2,2,0),+IFERROR(VLOOKUP(B495,NAfiliado_NFarmacia!$A:$J,10,0),"Ingresar Nuevo Afiliado")))</f>
        <v/>
      </c>
      <c r="H495" s="48" t="str">
        <f>+IF(B495="","",+IFERROR(+VLOOKUP($C495,materiales!$B$2:$D$101,2,0),"9999"))</f>
        <v/>
      </c>
      <c r="I495" s="49" t="str">
        <f>+IF($B495="","",+IF(OR($F495="Si",$F495=""),IF(ISERROR(VLOOKUP($B495,padron!#REF!,9,0)),+IF(ISERROR(VLOOKUP($B495,NAfiliado_NFarmacia!$A$2:$J$497,5,0)),"Ingresa Farmacia",VLOOKUP($B495,NAfiliado_NFarmacia!$A$2:$J$497,5,0)),VLOOKUP($B495,padron!#REF!,9,0)),+IF(ISERROR(VLOOKUP($B495,NAfiliado_NFarmacia!$A$2:$J$497,5,0)),"Ingresa Farmacia",VLOOKUP($B495,NAfiliado_NFarmacia!$A$2:$J$497,5,0))))</f>
        <v/>
      </c>
      <c r="J495" s="49" t="str">
        <f>+IF($B495="","",+IF(OR($F495="Si",$F495=""),IF(ISERROR(VLOOKUP($B495,padron!#REF!,10,0)),+IF(ISERROR(VLOOKUP($B495,NAfiliado_NFarmacia!$A$2:$J$497,5,0)),"Ingresa Direccion de Farmacia",VLOOKUP($B495,NAfiliado_NFarmacia!$A$2:$J$497,6,0)),VLOOKUP($B495,padron!#REF!,10,0)),+IF(ISERROR(VLOOKUP($B495,NAfiliado_NFarmacia!$A$2:$J$497,6,0)),"Ingresa Direccion de Farmacia",VLOOKUP($B495,NAfiliado_NFarmacia!$A$2:$J$497,6,0))))</f>
        <v/>
      </c>
      <c r="K495" s="49" t="str">
        <f>+IF($B495="","",+IF(OR($F495="Si",$F495=""),IF(ISERROR(VLOOKUP($B495,padron!#REF!,10,0)),+IF(ISERROR(VLOOKUP($B495,NAfiliado_NFarmacia!$A$2:$J$497,5,0)),"Ingresa Localidad de Farmacia",VLOOKUP($B495,NAfiliado_NFarmacia!$A$2:$J$497,7,0)),VLOOKUP($B495,padron!#REF!,11,0)),+IF(ISERROR(VLOOKUP($B495,NAfiliado_NFarmacia!$A$2:$J$497,7,0)),"Ingresa Localidad de Farmacia",VLOOKUP($B495,NAfiliado_NFarmacia!$A$2:$J$497,7,0))))</f>
        <v/>
      </c>
      <c r="L495" s="48" t="str">
        <f>+IF(B495="","",IF(F495="No","84005541",+IFERROR(+VLOOKUP(inicio!B495,padron!$A$2:$H$2,8,0),"84005541")))</f>
        <v/>
      </c>
      <c r="M495" s="48" t="str">
        <f>+IF(B495="","",+IFERROR(+VLOOKUP(B495,padron!A:C,3,0),"no_cargado"))</f>
        <v/>
      </c>
      <c r="N495" s="48" t="str">
        <f>+IF(C495="","",+IFERROR(+VLOOKUP($C495,materiales!$A$2:$D$5000,4,0),"9999"))</f>
        <v/>
      </c>
      <c r="O495" s="48" t="str">
        <f t="shared" si="70"/>
        <v/>
      </c>
      <c r="P495" s="48" t="str">
        <f t="shared" si="71"/>
        <v/>
      </c>
      <c r="Q495" s="48" t="str">
        <f t="shared" si="72"/>
        <v/>
      </c>
      <c r="R495" s="48" t="str">
        <f t="shared" si="73"/>
        <v/>
      </c>
      <c r="S495" s="48" t="str">
        <f t="shared" si="78"/>
        <v/>
      </c>
      <c r="T495" s="48" t="str">
        <f t="shared" ca="1" si="74"/>
        <v/>
      </c>
      <c r="U495" s="48" t="str">
        <f>+IF(M495="","",IFERROR(+VLOOKUP(C495,materiales!$B$2:$E$1000,4,0),"DSZA"))</f>
        <v/>
      </c>
      <c r="V495" s="48" t="str">
        <f t="shared" si="75"/>
        <v/>
      </c>
      <c r="W495" s="48" t="str">
        <f t="shared" si="76"/>
        <v/>
      </c>
      <c r="X495" s="48" t="str">
        <f t="shared" si="77"/>
        <v/>
      </c>
      <c r="Y495" s="49" t="str">
        <f t="shared" si="79"/>
        <v/>
      </c>
      <c r="Z495" s="49" t="str">
        <f>IF(M495="no_cargado",VLOOKUP(B495,NAfiliado_NFarmacia!A:H,8,0),"")</f>
        <v/>
      </c>
      <c r="AA495" s="50"/>
    </row>
    <row r="496" spans="1:27" x14ac:dyDescent="0.55000000000000004">
      <c r="A496" s="34"/>
      <c r="G496" s="47" t="str">
        <f>+IF($B496="","",+IFERROR(+VLOOKUP(B496,padron!$A$2:$E$2,2,0),+IFERROR(VLOOKUP(B496,NAfiliado_NFarmacia!$A:$J,10,0),"Ingresar Nuevo Afiliado")))</f>
        <v/>
      </c>
      <c r="H496" s="48" t="str">
        <f>+IF(B496="","",+IFERROR(+VLOOKUP($C496,materiales!$B$2:$D$101,2,0),"9999"))</f>
        <v/>
      </c>
      <c r="I496" s="49" t="str">
        <f>+IF($B496="","",+IF(OR($F496="Si",$F496=""),IF(ISERROR(VLOOKUP($B496,padron!#REF!,9,0)),+IF(ISERROR(VLOOKUP($B496,NAfiliado_NFarmacia!$A$2:$J$497,5,0)),"Ingresa Farmacia",VLOOKUP($B496,NAfiliado_NFarmacia!$A$2:$J$497,5,0)),VLOOKUP($B496,padron!#REF!,9,0)),+IF(ISERROR(VLOOKUP($B496,NAfiliado_NFarmacia!$A$2:$J$497,5,0)),"Ingresa Farmacia",VLOOKUP($B496,NAfiliado_NFarmacia!$A$2:$J$497,5,0))))</f>
        <v/>
      </c>
      <c r="J496" s="49" t="str">
        <f>+IF($B496="","",+IF(OR($F496="Si",$F496=""),IF(ISERROR(VLOOKUP($B496,padron!#REF!,10,0)),+IF(ISERROR(VLOOKUP($B496,NAfiliado_NFarmacia!$A$2:$J$497,5,0)),"Ingresa Direccion de Farmacia",VLOOKUP($B496,NAfiliado_NFarmacia!$A$2:$J$497,6,0)),VLOOKUP($B496,padron!#REF!,10,0)),+IF(ISERROR(VLOOKUP($B496,NAfiliado_NFarmacia!$A$2:$J$497,6,0)),"Ingresa Direccion de Farmacia",VLOOKUP($B496,NAfiliado_NFarmacia!$A$2:$J$497,6,0))))</f>
        <v/>
      </c>
      <c r="K496" s="49" t="str">
        <f>+IF($B496="","",+IF(OR($F496="Si",$F496=""),IF(ISERROR(VLOOKUP($B496,padron!#REF!,10,0)),+IF(ISERROR(VLOOKUP($B496,NAfiliado_NFarmacia!$A$2:$J$497,5,0)),"Ingresa Localidad de Farmacia",VLOOKUP($B496,NAfiliado_NFarmacia!$A$2:$J$497,7,0)),VLOOKUP($B496,padron!#REF!,11,0)),+IF(ISERROR(VLOOKUP($B496,NAfiliado_NFarmacia!$A$2:$J$497,7,0)),"Ingresa Localidad de Farmacia",VLOOKUP($B496,NAfiliado_NFarmacia!$A$2:$J$497,7,0))))</f>
        <v/>
      </c>
      <c r="L496" s="48" t="str">
        <f>+IF(B496="","",IF(F496="No","84005541",+IFERROR(+VLOOKUP(inicio!B496,padron!$A$2:$H$2,8,0),"84005541")))</f>
        <v/>
      </c>
      <c r="M496" s="48" t="str">
        <f>+IF(B496="","",+IFERROR(+VLOOKUP(B496,padron!A:C,3,0),"no_cargado"))</f>
        <v/>
      </c>
      <c r="N496" s="48" t="str">
        <f>+IF(C496="","",+IFERROR(+VLOOKUP($C496,materiales!$A$2:$D$5000,4,0),"9999"))</f>
        <v/>
      </c>
      <c r="O496" s="48" t="str">
        <f t="shared" si="70"/>
        <v/>
      </c>
      <c r="P496" s="48" t="str">
        <f t="shared" si="71"/>
        <v/>
      </c>
      <c r="Q496" s="48" t="str">
        <f t="shared" si="72"/>
        <v/>
      </c>
      <c r="R496" s="48" t="str">
        <f t="shared" si="73"/>
        <v/>
      </c>
      <c r="S496" s="48" t="str">
        <f t="shared" si="78"/>
        <v/>
      </c>
      <c r="T496" s="48" t="str">
        <f t="shared" ca="1" si="74"/>
        <v/>
      </c>
      <c r="U496" s="48" t="str">
        <f>+IF(M496="","",IFERROR(+VLOOKUP(C496,materiales!$B$2:$E$1000,4,0),"DSZA"))</f>
        <v/>
      </c>
      <c r="V496" s="48" t="str">
        <f t="shared" si="75"/>
        <v/>
      </c>
      <c r="W496" s="48" t="str">
        <f t="shared" si="76"/>
        <v/>
      </c>
      <c r="X496" s="48" t="str">
        <f t="shared" si="77"/>
        <v/>
      </c>
      <c r="Y496" s="49" t="str">
        <f t="shared" si="79"/>
        <v/>
      </c>
      <c r="Z496" s="49" t="str">
        <f>IF(M496="no_cargado",VLOOKUP(B496,NAfiliado_NFarmacia!A:H,8,0),"")</f>
        <v/>
      </c>
      <c r="AA496" s="50"/>
    </row>
    <row r="497" spans="1:27" x14ac:dyDescent="0.55000000000000004">
      <c r="A497" s="34"/>
      <c r="G497" s="47" t="str">
        <f>+IF($B497="","",+IFERROR(+VLOOKUP(B497,padron!$A$2:$E$2,2,0),+IFERROR(VLOOKUP(B497,NAfiliado_NFarmacia!$A:$J,10,0),"Ingresar Nuevo Afiliado")))</f>
        <v/>
      </c>
      <c r="H497" s="48" t="str">
        <f>+IF(B497="","",+IFERROR(+VLOOKUP($C497,materiales!$B$2:$D$101,2,0),"9999"))</f>
        <v/>
      </c>
      <c r="I497" s="49" t="str">
        <f>+IF($B497="","",+IF(OR($F497="Si",$F497=""),IF(ISERROR(VLOOKUP($B497,padron!#REF!,9,0)),+IF(ISERROR(VLOOKUP($B497,NAfiliado_NFarmacia!$A$2:$J$497,5,0)),"Ingresa Farmacia",VLOOKUP($B497,NAfiliado_NFarmacia!$A$2:$J$497,5,0)),VLOOKUP($B497,padron!#REF!,9,0)),+IF(ISERROR(VLOOKUP($B497,NAfiliado_NFarmacia!$A$2:$J$497,5,0)),"Ingresa Farmacia",VLOOKUP($B497,NAfiliado_NFarmacia!$A$2:$J$497,5,0))))</f>
        <v/>
      </c>
      <c r="J497" s="49" t="str">
        <f>+IF($B497="","",+IF(OR($F497="Si",$F497=""),IF(ISERROR(VLOOKUP($B497,padron!#REF!,10,0)),+IF(ISERROR(VLOOKUP($B497,NAfiliado_NFarmacia!$A$2:$J$497,5,0)),"Ingresa Direccion de Farmacia",VLOOKUP($B497,NAfiliado_NFarmacia!$A$2:$J$497,6,0)),VLOOKUP($B497,padron!#REF!,10,0)),+IF(ISERROR(VLOOKUP($B497,NAfiliado_NFarmacia!$A$2:$J$497,6,0)),"Ingresa Direccion de Farmacia",VLOOKUP($B497,NAfiliado_NFarmacia!$A$2:$J$497,6,0))))</f>
        <v/>
      </c>
      <c r="K497" s="49" t="str">
        <f>+IF($B497="","",+IF(OR($F497="Si",$F497=""),IF(ISERROR(VLOOKUP($B497,padron!#REF!,10,0)),+IF(ISERROR(VLOOKUP($B497,NAfiliado_NFarmacia!$A$2:$J$497,5,0)),"Ingresa Localidad de Farmacia",VLOOKUP($B497,NAfiliado_NFarmacia!$A$2:$J$497,7,0)),VLOOKUP($B497,padron!#REF!,11,0)),+IF(ISERROR(VLOOKUP($B497,NAfiliado_NFarmacia!$A$2:$J$497,7,0)),"Ingresa Localidad de Farmacia",VLOOKUP($B497,NAfiliado_NFarmacia!$A$2:$J$497,7,0))))</f>
        <v/>
      </c>
      <c r="L497" s="48" t="str">
        <f>+IF(B497="","",IF(F497="No","84005541",+IFERROR(+VLOOKUP(inicio!B497,padron!$A$2:$H$2,8,0),"84005541")))</f>
        <v/>
      </c>
      <c r="M497" s="48" t="str">
        <f>+IF(B497="","",+IFERROR(+VLOOKUP(B497,padron!A:C,3,0),"no_cargado"))</f>
        <v/>
      </c>
      <c r="N497" s="48" t="str">
        <f>+IF(C497="","",+IFERROR(+VLOOKUP($C497,materiales!$A$2:$D$5000,4,0),"9999"))</f>
        <v/>
      </c>
      <c r="O497" s="48" t="str">
        <f t="shared" si="70"/>
        <v/>
      </c>
      <c r="P497" s="48" t="str">
        <f t="shared" si="71"/>
        <v/>
      </c>
      <c r="Q497" s="48" t="str">
        <f t="shared" si="72"/>
        <v/>
      </c>
      <c r="R497" s="48" t="str">
        <f t="shared" si="73"/>
        <v/>
      </c>
      <c r="S497" s="48" t="str">
        <f t="shared" si="78"/>
        <v/>
      </c>
      <c r="T497" s="48" t="str">
        <f t="shared" ca="1" si="74"/>
        <v/>
      </c>
      <c r="U497" s="48" t="str">
        <f>+IF(M497="","",IFERROR(+VLOOKUP(C497,materiales!$B$2:$E$1000,4,0),"DSZA"))</f>
        <v/>
      </c>
      <c r="V497" s="48" t="str">
        <f t="shared" si="75"/>
        <v/>
      </c>
      <c r="W497" s="48" t="str">
        <f t="shared" si="76"/>
        <v/>
      </c>
      <c r="X497" s="48" t="str">
        <f t="shared" si="77"/>
        <v/>
      </c>
      <c r="Y497" s="49" t="str">
        <f t="shared" si="79"/>
        <v/>
      </c>
      <c r="Z497" s="49" t="str">
        <f>IF(M497="no_cargado",VLOOKUP(B497,NAfiliado_NFarmacia!A:H,8,0),"")</f>
        <v/>
      </c>
      <c r="AA497" s="50"/>
    </row>
    <row r="498" spans="1:27" x14ac:dyDescent="0.55000000000000004">
      <c r="A498" s="34"/>
      <c r="G498" s="47" t="str">
        <f>+IF($B498="","",+IFERROR(+VLOOKUP(B498,padron!$A$2:$E$2,2,0),+IFERROR(VLOOKUP(B498,NAfiliado_NFarmacia!$A:$J,10,0),"Ingresar Nuevo Afiliado")))</f>
        <v/>
      </c>
      <c r="H498" s="48" t="str">
        <f>+IF(B498="","",+IFERROR(+VLOOKUP($C498,materiales!$B$2:$D$101,2,0),"9999"))</f>
        <v/>
      </c>
      <c r="I498" s="49" t="str">
        <f>+IF($B498="","",+IF(OR($F498="Si",$F498=""),IF(ISERROR(VLOOKUP($B498,padron!#REF!,9,0)),+IF(ISERROR(VLOOKUP($B498,NAfiliado_NFarmacia!$A$2:$J$497,5,0)),"Ingresa Farmacia",VLOOKUP($B498,NAfiliado_NFarmacia!$A$2:$J$497,5,0)),VLOOKUP($B498,padron!#REF!,9,0)),+IF(ISERROR(VLOOKUP($B498,NAfiliado_NFarmacia!$A$2:$J$497,5,0)),"Ingresa Farmacia",VLOOKUP($B498,NAfiliado_NFarmacia!$A$2:$J$497,5,0))))</f>
        <v/>
      </c>
      <c r="J498" s="49" t="str">
        <f>+IF($B498="","",+IF(OR($F498="Si",$F498=""),IF(ISERROR(VLOOKUP($B498,padron!#REF!,10,0)),+IF(ISERROR(VLOOKUP($B498,NAfiliado_NFarmacia!$A$2:$J$497,5,0)),"Ingresa Direccion de Farmacia",VLOOKUP($B498,NAfiliado_NFarmacia!$A$2:$J$497,6,0)),VLOOKUP($B498,padron!#REF!,10,0)),+IF(ISERROR(VLOOKUP($B498,NAfiliado_NFarmacia!$A$2:$J$497,6,0)),"Ingresa Direccion de Farmacia",VLOOKUP($B498,NAfiliado_NFarmacia!$A$2:$J$497,6,0))))</f>
        <v/>
      </c>
      <c r="K498" s="49" t="str">
        <f>+IF($B498="","",+IF(OR($F498="Si",$F498=""),IF(ISERROR(VLOOKUP($B498,padron!#REF!,10,0)),+IF(ISERROR(VLOOKUP($B498,NAfiliado_NFarmacia!$A$2:$J$497,5,0)),"Ingresa Localidad de Farmacia",VLOOKUP($B498,NAfiliado_NFarmacia!$A$2:$J$497,7,0)),VLOOKUP($B498,padron!#REF!,11,0)),+IF(ISERROR(VLOOKUP($B498,NAfiliado_NFarmacia!$A$2:$J$497,7,0)),"Ingresa Localidad de Farmacia",VLOOKUP($B498,NAfiliado_NFarmacia!$A$2:$J$497,7,0))))</f>
        <v/>
      </c>
      <c r="L498" s="48" t="str">
        <f>+IF(B498="","",IF(F498="No","84005541",+IFERROR(+VLOOKUP(inicio!B498,padron!$A$2:$H$2,8,0),"84005541")))</f>
        <v/>
      </c>
      <c r="M498" s="48" t="str">
        <f>+IF(B498="","",+IFERROR(+VLOOKUP(B498,padron!A:C,3,0),"no_cargado"))</f>
        <v/>
      </c>
      <c r="N498" s="48" t="str">
        <f>+IF(C498="","",+IFERROR(+VLOOKUP($C498,materiales!$A$2:$D$5000,4,0),"9999"))</f>
        <v/>
      </c>
      <c r="O498" s="48" t="str">
        <f t="shared" si="70"/>
        <v/>
      </c>
      <c r="P498" s="48" t="str">
        <f t="shared" si="71"/>
        <v/>
      </c>
      <c r="Q498" s="48" t="str">
        <f t="shared" si="72"/>
        <v/>
      </c>
      <c r="R498" s="48" t="str">
        <f t="shared" si="73"/>
        <v/>
      </c>
      <c r="S498" s="48" t="str">
        <f t="shared" si="78"/>
        <v/>
      </c>
      <c r="T498" s="48" t="str">
        <f t="shared" ca="1" si="74"/>
        <v/>
      </c>
      <c r="U498" s="48" t="str">
        <f>+IF(M498="","",IFERROR(+VLOOKUP(C498,materiales!$B$2:$E$1000,4,0),"DSZA"))</f>
        <v/>
      </c>
      <c r="V498" s="48" t="str">
        <f t="shared" si="75"/>
        <v/>
      </c>
      <c r="W498" s="48" t="str">
        <f t="shared" si="76"/>
        <v/>
      </c>
      <c r="X498" s="48" t="str">
        <f t="shared" si="77"/>
        <v/>
      </c>
      <c r="Y498" s="49" t="str">
        <f t="shared" si="79"/>
        <v/>
      </c>
      <c r="Z498" s="49" t="str">
        <f>IF(M498="no_cargado",VLOOKUP(B498,NAfiliado_NFarmacia!A:H,8,0),"")</f>
        <v/>
      </c>
      <c r="AA498" s="50"/>
    </row>
    <row r="499" spans="1:27" x14ac:dyDescent="0.55000000000000004">
      <c r="A499" s="34"/>
      <c r="G499" s="47" t="str">
        <f>+IF($B499="","",+IFERROR(+VLOOKUP(B499,padron!$A$2:$E$2,2,0),+IFERROR(VLOOKUP(B499,NAfiliado_NFarmacia!$A:$J,10,0),"Ingresar Nuevo Afiliado")))</f>
        <v/>
      </c>
      <c r="H499" s="48" t="str">
        <f>+IF(B499="","",+IFERROR(+VLOOKUP($C499,materiales!$B$2:$D$101,2,0),"9999"))</f>
        <v/>
      </c>
      <c r="I499" s="49" t="str">
        <f>+IF($B499="","",+IF(OR($F499="Si",$F499=""),IF(ISERROR(VLOOKUP($B499,padron!#REF!,9,0)),+IF(ISERROR(VLOOKUP($B499,NAfiliado_NFarmacia!$A$2:$J$497,5,0)),"Ingresa Farmacia",VLOOKUP($B499,NAfiliado_NFarmacia!$A$2:$J$497,5,0)),VLOOKUP($B499,padron!#REF!,9,0)),+IF(ISERROR(VLOOKUP($B499,NAfiliado_NFarmacia!$A$2:$J$497,5,0)),"Ingresa Farmacia",VLOOKUP($B499,NAfiliado_NFarmacia!$A$2:$J$497,5,0))))</f>
        <v/>
      </c>
      <c r="J499" s="49" t="str">
        <f>+IF($B499="","",+IF(OR($F499="Si",$F499=""),IF(ISERROR(VLOOKUP($B499,padron!#REF!,10,0)),+IF(ISERROR(VLOOKUP($B499,NAfiliado_NFarmacia!$A$2:$J$497,5,0)),"Ingresa Direccion de Farmacia",VLOOKUP($B499,NAfiliado_NFarmacia!$A$2:$J$497,6,0)),VLOOKUP($B499,padron!#REF!,10,0)),+IF(ISERROR(VLOOKUP($B499,NAfiliado_NFarmacia!$A$2:$J$497,6,0)),"Ingresa Direccion de Farmacia",VLOOKUP($B499,NAfiliado_NFarmacia!$A$2:$J$497,6,0))))</f>
        <v/>
      </c>
      <c r="K499" s="49" t="str">
        <f>+IF($B499="","",+IF(OR($F499="Si",$F499=""),IF(ISERROR(VLOOKUP($B499,padron!#REF!,10,0)),+IF(ISERROR(VLOOKUP($B499,NAfiliado_NFarmacia!$A$2:$J$497,5,0)),"Ingresa Localidad de Farmacia",VLOOKUP($B499,NAfiliado_NFarmacia!$A$2:$J$497,7,0)),VLOOKUP($B499,padron!#REF!,11,0)),+IF(ISERROR(VLOOKUP($B499,NAfiliado_NFarmacia!$A$2:$J$497,7,0)),"Ingresa Localidad de Farmacia",VLOOKUP($B499,NAfiliado_NFarmacia!$A$2:$J$497,7,0))))</f>
        <v/>
      </c>
      <c r="L499" s="48" t="str">
        <f>+IF(B499="","",IF(F499="No","84005541",+IFERROR(+VLOOKUP(inicio!B499,padron!$A$2:$H$2,8,0),"84005541")))</f>
        <v/>
      </c>
      <c r="M499" s="48" t="str">
        <f>+IF(B499="","",+IFERROR(+VLOOKUP(B499,padron!A:C,3,0),"no_cargado"))</f>
        <v/>
      </c>
      <c r="N499" s="48" t="str">
        <f>+IF(C499="","",+IFERROR(+VLOOKUP($C499,materiales!$A$2:$D$5000,4,0),"9999"))</f>
        <v/>
      </c>
      <c r="O499" s="48" t="str">
        <f t="shared" si="70"/>
        <v/>
      </c>
      <c r="P499" s="48" t="str">
        <f t="shared" si="71"/>
        <v/>
      </c>
      <c r="Q499" s="48" t="str">
        <f t="shared" si="72"/>
        <v/>
      </c>
      <c r="R499" s="48" t="str">
        <f t="shared" si="73"/>
        <v/>
      </c>
      <c r="S499" s="48" t="str">
        <f t="shared" si="78"/>
        <v/>
      </c>
      <c r="T499" s="48" t="str">
        <f t="shared" ca="1" si="74"/>
        <v/>
      </c>
      <c r="U499" s="48" t="str">
        <f>+IF(M499="","",IFERROR(+VLOOKUP(C499,materiales!$B$2:$E$1000,4,0),"DSZA"))</f>
        <v/>
      </c>
      <c r="V499" s="48" t="str">
        <f t="shared" si="75"/>
        <v/>
      </c>
      <c r="W499" s="48" t="str">
        <f t="shared" si="76"/>
        <v/>
      </c>
      <c r="X499" s="48" t="str">
        <f t="shared" si="77"/>
        <v/>
      </c>
      <c r="Y499" s="49" t="str">
        <f t="shared" si="79"/>
        <v/>
      </c>
      <c r="Z499" s="49" t="str">
        <f>IF(M499="no_cargado",VLOOKUP(B499,NAfiliado_NFarmacia!A:H,8,0),"")</f>
        <v/>
      </c>
      <c r="AA499" s="50"/>
    </row>
    <row r="500" spans="1:27" x14ac:dyDescent="0.55000000000000004">
      <c r="A500" s="34"/>
      <c r="G500" s="47" t="str">
        <f>+IF($B500="","",+IFERROR(+VLOOKUP(B500,padron!$A$2:$E$2,2,0),+IFERROR(VLOOKUP(B500,NAfiliado_NFarmacia!$A:$J,10,0),"Ingresar Nuevo Afiliado")))</f>
        <v/>
      </c>
      <c r="H500" s="48" t="str">
        <f>+IF(B500="","",+IFERROR(+VLOOKUP($C500,materiales!$B$2:$D$101,2,0),"9999"))</f>
        <v/>
      </c>
      <c r="I500" s="49" t="str">
        <f>+IF($B500="","",+IF(OR($F500="Si",$F500=""),IF(ISERROR(VLOOKUP($B500,padron!#REF!,9,0)),+IF(ISERROR(VLOOKUP($B500,NAfiliado_NFarmacia!$A$2:$J$497,5,0)),"Ingresa Farmacia",VLOOKUP($B500,NAfiliado_NFarmacia!$A$2:$J$497,5,0)),VLOOKUP($B500,padron!#REF!,9,0)),+IF(ISERROR(VLOOKUP($B500,NAfiliado_NFarmacia!$A$2:$J$497,5,0)),"Ingresa Farmacia",VLOOKUP($B500,NAfiliado_NFarmacia!$A$2:$J$497,5,0))))</f>
        <v/>
      </c>
      <c r="J500" s="49" t="str">
        <f>+IF($B500="","",+IF(OR($F500="Si",$F500=""),IF(ISERROR(VLOOKUP($B500,padron!#REF!,10,0)),+IF(ISERROR(VLOOKUP($B500,NAfiliado_NFarmacia!$A$2:$J$497,5,0)),"Ingresa Direccion de Farmacia",VLOOKUP($B500,NAfiliado_NFarmacia!$A$2:$J$497,6,0)),VLOOKUP($B500,padron!#REF!,10,0)),+IF(ISERROR(VLOOKUP($B500,NAfiliado_NFarmacia!$A$2:$J$497,6,0)),"Ingresa Direccion de Farmacia",VLOOKUP($B500,NAfiliado_NFarmacia!$A$2:$J$497,6,0))))</f>
        <v/>
      </c>
      <c r="K500" s="49" t="str">
        <f>+IF($B500="","",+IF(OR($F500="Si",$F500=""),IF(ISERROR(VLOOKUP($B500,padron!#REF!,10,0)),+IF(ISERROR(VLOOKUP($B500,NAfiliado_NFarmacia!$A$2:$J$497,5,0)),"Ingresa Localidad de Farmacia",VLOOKUP($B500,NAfiliado_NFarmacia!$A$2:$J$497,7,0)),VLOOKUP($B500,padron!#REF!,11,0)),+IF(ISERROR(VLOOKUP($B500,NAfiliado_NFarmacia!$A$2:$J$497,7,0)),"Ingresa Localidad de Farmacia",VLOOKUP($B500,NAfiliado_NFarmacia!$A$2:$J$497,7,0))))</f>
        <v/>
      </c>
      <c r="L500" s="48" t="str">
        <f>+IF(B500="","",IF(F500="No","84005541",+IFERROR(+VLOOKUP(inicio!B500,padron!$A$2:$H$2,8,0),"84005541")))</f>
        <v/>
      </c>
      <c r="M500" s="48" t="str">
        <f>+IF(B500="","",+IFERROR(+VLOOKUP(B500,padron!A:C,3,0),"no_cargado"))</f>
        <v/>
      </c>
      <c r="N500" s="48" t="str">
        <f>+IF(C500="","",+IFERROR(+VLOOKUP($C500,materiales!$A$2:$D$5000,4,0),"9999"))</f>
        <v/>
      </c>
      <c r="O500" s="48" t="str">
        <f t="shared" si="70"/>
        <v/>
      </c>
      <c r="P500" s="48" t="str">
        <f t="shared" si="71"/>
        <v/>
      </c>
      <c r="Q500" s="48" t="str">
        <f t="shared" si="72"/>
        <v/>
      </c>
      <c r="R500" s="48" t="str">
        <f t="shared" si="73"/>
        <v/>
      </c>
      <c r="S500" s="48" t="str">
        <f t="shared" si="78"/>
        <v/>
      </c>
      <c r="T500" s="48" t="str">
        <f t="shared" ca="1" si="74"/>
        <v/>
      </c>
      <c r="U500" s="48" t="str">
        <f>+IF(M500="","",IFERROR(+VLOOKUP(C500,materiales!$B$2:$E$1000,4,0),"DSZA"))</f>
        <v/>
      </c>
      <c r="V500" s="48" t="str">
        <f t="shared" si="75"/>
        <v/>
      </c>
      <c r="W500" s="48" t="str">
        <f t="shared" si="76"/>
        <v/>
      </c>
      <c r="X500" s="48" t="str">
        <f t="shared" si="77"/>
        <v/>
      </c>
      <c r="Y500" s="49" t="str">
        <f t="shared" si="79"/>
        <v/>
      </c>
      <c r="Z500" s="49" t="str">
        <f>IF(M500="no_cargado",VLOOKUP(B500,NAfiliado_NFarmacia!A:H,8,0),"")</f>
        <v/>
      </c>
      <c r="AA500" s="50"/>
    </row>
    <row r="501" spans="1:27" x14ac:dyDescent="0.55000000000000004">
      <c r="A501" s="34"/>
      <c r="G501" s="47" t="str">
        <f>+IF($B501="","",+IFERROR(+VLOOKUP(B501,padron!$A$2:$E$2,2,0),+IFERROR(VLOOKUP(B501,NAfiliado_NFarmacia!$A:$J,10,0),"Ingresar Nuevo Afiliado")))</f>
        <v/>
      </c>
      <c r="H501" s="48" t="str">
        <f>+IF(B501="","",+IFERROR(+VLOOKUP($C501,materiales!$B$2:$D$101,2,0),"9999"))</f>
        <v/>
      </c>
      <c r="I501" s="49" t="str">
        <f>+IF($B501="","",+IF(OR($F501="Si",$F501=""),IF(ISERROR(VLOOKUP($B501,padron!#REF!,9,0)),+IF(ISERROR(VLOOKUP($B501,NAfiliado_NFarmacia!$A$2:$J$497,5,0)),"Ingresa Farmacia",VLOOKUP($B501,NAfiliado_NFarmacia!$A$2:$J$497,5,0)),VLOOKUP($B501,padron!#REF!,9,0)),+IF(ISERROR(VLOOKUP($B501,NAfiliado_NFarmacia!$A$2:$J$497,5,0)),"Ingresa Farmacia",VLOOKUP($B501,NAfiliado_NFarmacia!$A$2:$J$497,5,0))))</f>
        <v/>
      </c>
      <c r="J501" s="49" t="str">
        <f>+IF($B501="","",+IF(OR($F501="Si",$F501=""),IF(ISERROR(VLOOKUP($B501,padron!#REF!,10,0)),+IF(ISERROR(VLOOKUP($B501,NAfiliado_NFarmacia!$A$2:$J$497,5,0)),"Ingresa Direccion de Farmacia",VLOOKUP($B501,NAfiliado_NFarmacia!$A$2:$J$497,6,0)),VLOOKUP($B501,padron!#REF!,10,0)),+IF(ISERROR(VLOOKUP($B501,NAfiliado_NFarmacia!$A$2:$J$497,6,0)),"Ingresa Direccion de Farmacia",VLOOKUP($B501,NAfiliado_NFarmacia!$A$2:$J$497,6,0))))</f>
        <v/>
      </c>
      <c r="K501" s="49" t="str">
        <f>+IF($B501="","",+IF(OR($F501="Si",$F501=""),IF(ISERROR(VLOOKUP($B501,padron!#REF!,10,0)),+IF(ISERROR(VLOOKUP($B501,NAfiliado_NFarmacia!$A$2:$J$497,5,0)),"Ingresa Localidad de Farmacia",VLOOKUP($B501,NAfiliado_NFarmacia!$A$2:$J$497,7,0)),VLOOKUP($B501,padron!#REF!,11,0)),+IF(ISERROR(VLOOKUP($B501,NAfiliado_NFarmacia!$A$2:$J$497,7,0)),"Ingresa Localidad de Farmacia",VLOOKUP($B501,NAfiliado_NFarmacia!$A$2:$J$497,7,0))))</f>
        <v/>
      </c>
      <c r="L501" s="48" t="str">
        <f>+IF(B501="","",IF(F501="No","84005541",+IFERROR(+VLOOKUP(inicio!B501,padron!$A$2:$H$2,8,0),"84005541")))</f>
        <v/>
      </c>
      <c r="M501" s="48" t="str">
        <f>+IF(B501="","",+IFERROR(+VLOOKUP(B501,padron!A:C,3,0),"no_cargado"))</f>
        <v/>
      </c>
      <c r="N501" s="48" t="str">
        <f>+IF(C501="","",+IFERROR(+VLOOKUP($C501,materiales!$A$2:$D$5000,4,0),"9999"))</f>
        <v/>
      </c>
      <c r="O501" s="48" t="str">
        <f t="shared" si="70"/>
        <v/>
      </c>
      <c r="P501" s="48" t="str">
        <f t="shared" si="71"/>
        <v/>
      </c>
      <c r="Q501" s="48" t="str">
        <f t="shared" si="72"/>
        <v/>
      </c>
      <c r="R501" s="48" t="str">
        <f t="shared" si="73"/>
        <v/>
      </c>
      <c r="S501" s="48" t="str">
        <f t="shared" si="78"/>
        <v/>
      </c>
      <c r="T501" s="48" t="str">
        <f t="shared" ca="1" si="74"/>
        <v/>
      </c>
      <c r="U501" s="48" t="str">
        <f>+IF(M501="","",IFERROR(+VLOOKUP(C501,materiales!$B$2:$E$1000,4,0),"DSZA"))</f>
        <v/>
      </c>
      <c r="V501" s="48" t="str">
        <f t="shared" si="75"/>
        <v/>
      </c>
      <c r="W501" s="48" t="str">
        <f t="shared" si="76"/>
        <v/>
      </c>
      <c r="X501" s="48" t="str">
        <f t="shared" si="77"/>
        <v/>
      </c>
      <c r="Y501" s="49" t="str">
        <f t="shared" si="79"/>
        <v/>
      </c>
      <c r="Z501" s="49" t="str">
        <f>IF(M501="no_cargado",VLOOKUP(B501,NAfiliado_NFarmacia!A:H,8,0),"")</f>
        <v/>
      </c>
      <c r="AA501" s="50"/>
    </row>
    <row r="502" spans="1:27" x14ac:dyDescent="0.55000000000000004">
      <c r="A502" s="34"/>
      <c r="G502" s="47" t="str">
        <f>+IF($B502="","",+IFERROR(+VLOOKUP(B502,padron!$A$2:$E$2,2,0),+IFERROR(VLOOKUP(B502,NAfiliado_NFarmacia!$A:$J,10,0),"Ingresar Nuevo Afiliado")))</f>
        <v/>
      </c>
      <c r="H502" s="48" t="str">
        <f>+IF(B502="","",+IFERROR(+VLOOKUP($C502,materiales!$B$2:$D$101,2,0),"9999"))</f>
        <v/>
      </c>
      <c r="I502" s="49" t="str">
        <f>+IF($B502="","",+IF(OR($F502="Si",$F502=""),IF(ISERROR(VLOOKUP($B502,padron!#REF!,9,0)),+IF(ISERROR(VLOOKUP($B502,NAfiliado_NFarmacia!$A$2:$J$497,5,0)),"Ingresa Farmacia",VLOOKUP($B502,NAfiliado_NFarmacia!$A$2:$J$497,5,0)),VLOOKUP($B502,padron!#REF!,9,0)),+IF(ISERROR(VLOOKUP($B502,NAfiliado_NFarmacia!$A$2:$J$497,5,0)),"Ingresa Farmacia",VLOOKUP($B502,NAfiliado_NFarmacia!$A$2:$J$497,5,0))))</f>
        <v/>
      </c>
      <c r="J502" s="49" t="str">
        <f>+IF($B502="","",+IF(OR($F502="Si",$F502=""),IF(ISERROR(VLOOKUP($B502,padron!#REF!,10,0)),+IF(ISERROR(VLOOKUP($B502,NAfiliado_NFarmacia!$A$2:$J$497,5,0)),"Ingresa Direccion de Farmacia",VLOOKUP($B502,NAfiliado_NFarmacia!$A$2:$J$497,6,0)),VLOOKUP($B502,padron!#REF!,10,0)),+IF(ISERROR(VLOOKUP($B502,NAfiliado_NFarmacia!$A$2:$J$497,6,0)),"Ingresa Direccion de Farmacia",VLOOKUP($B502,NAfiliado_NFarmacia!$A$2:$J$497,6,0))))</f>
        <v/>
      </c>
      <c r="K502" s="49" t="str">
        <f>+IF($B502="","",+IF(OR($F502="Si",$F502=""),IF(ISERROR(VLOOKUP($B502,padron!#REF!,10,0)),+IF(ISERROR(VLOOKUP($B502,NAfiliado_NFarmacia!$A$2:$J$497,5,0)),"Ingresa Localidad de Farmacia",VLOOKUP($B502,NAfiliado_NFarmacia!$A$2:$J$497,7,0)),VLOOKUP($B502,padron!#REF!,11,0)),+IF(ISERROR(VLOOKUP($B502,NAfiliado_NFarmacia!$A$2:$J$497,7,0)),"Ingresa Localidad de Farmacia",VLOOKUP($B502,NAfiliado_NFarmacia!$A$2:$J$497,7,0))))</f>
        <v/>
      </c>
      <c r="L502" s="48" t="str">
        <f>+IF(B502="","",IF(F502="No","84005541",+IFERROR(+VLOOKUP(inicio!B502,padron!$A$2:$H$2,8,0),"84005541")))</f>
        <v/>
      </c>
      <c r="M502" s="48" t="str">
        <f>+IF(B502="","",+IFERROR(+VLOOKUP(B502,padron!A:C,3,0),"no_cargado"))</f>
        <v/>
      </c>
      <c r="N502" s="48" t="str">
        <f>+IF(C502="","",+IFERROR(+VLOOKUP($C502,materiales!$A$2:$D$5000,4,0),"9999"))</f>
        <v/>
      </c>
      <c r="O502" s="48" t="str">
        <f t="shared" si="70"/>
        <v/>
      </c>
      <c r="P502" s="48" t="str">
        <f t="shared" si="71"/>
        <v/>
      </c>
      <c r="Q502" s="48" t="str">
        <f t="shared" si="72"/>
        <v/>
      </c>
      <c r="R502" s="48" t="str">
        <f t="shared" si="73"/>
        <v/>
      </c>
      <c r="S502" s="48" t="str">
        <f t="shared" si="78"/>
        <v/>
      </c>
      <c r="T502" s="48" t="str">
        <f t="shared" ca="1" si="74"/>
        <v/>
      </c>
      <c r="U502" s="48" t="str">
        <f>+IF(M502="","",IFERROR(+VLOOKUP(C502,materiales!$B$2:$E$1000,4,0),"DSZA"))</f>
        <v/>
      </c>
      <c r="V502" s="48" t="str">
        <f t="shared" si="75"/>
        <v/>
      </c>
      <c r="W502" s="48" t="str">
        <f t="shared" si="76"/>
        <v/>
      </c>
      <c r="X502" s="48" t="str">
        <f t="shared" si="77"/>
        <v/>
      </c>
      <c r="Y502" s="49" t="str">
        <f t="shared" si="79"/>
        <v/>
      </c>
      <c r="Z502" s="49" t="str">
        <f>IF(M502="no_cargado",VLOOKUP(B502,NAfiliado_NFarmacia!A:H,8,0),"")</f>
        <v/>
      </c>
      <c r="AA502" s="50"/>
    </row>
    <row r="503" spans="1:27" x14ac:dyDescent="0.55000000000000004">
      <c r="A503" s="34"/>
      <c r="G503" s="47" t="str">
        <f>+IF($B503="","",+IFERROR(+VLOOKUP(B503,padron!$A$2:$E$2,2,0),+IFERROR(VLOOKUP(B503,NAfiliado_NFarmacia!$A:$J,10,0),"Ingresar Nuevo Afiliado")))</f>
        <v/>
      </c>
      <c r="H503" s="48" t="str">
        <f>+IF(B503="","",+IFERROR(+VLOOKUP($C503,materiales!$B$2:$D$101,2,0),"9999"))</f>
        <v/>
      </c>
      <c r="I503" s="49" t="str">
        <f>+IF($B503="","",+IF(OR($F503="Si",$F503=""),IF(ISERROR(VLOOKUP($B503,padron!#REF!,9,0)),+IF(ISERROR(VLOOKUP($B503,NAfiliado_NFarmacia!$A$2:$J$497,5,0)),"Ingresa Farmacia",VLOOKUP($B503,NAfiliado_NFarmacia!$A$2:$J$497,5,0)),VLOOKUP($B503,padron!#REF!,9,0)),+IF(ISERROR(VLOOKUP($B503,NAfiliado_NFarmacia!$A$2:$J$497,5,0)),"Ingresa Farmacia",VLOOKUP($B503,NAfiliado_NFarmacia!$A$2:$J$497,5,0))))</f>
        <v/>
      </c>
      <c r="J503" s="49" t="str">
        <f>+IF($B503="","",+IF(OR($F503="Si",$F503=""),IF(ISERROR(VLOOKUP($B503,padron!#REF!,10,0)),+IF(ISERROR(VLOOKUP($B503,NAfiliado_NFarmacia!$A$2:$J$497,5,0)),"Ingresa Direccion de Farmacia",VLOOKUP($B503,NAfiliado_NFarmacia!$A$2:$J$497,6,0)),VLOOKUP($B503,padron!#REF!,10,0)),+IF(ISERROR(VLOOKUP($B503,NAfiliado_NFarmacia!$A$2:$J$497,6,0)),"Ingresa Direccion de Farmacia",VLOOKUP($B503,NAfiliado_NFarmacia!$A$2:$J$497,6,0))))</f>
        <v/>
      </c>
      <c r="K503" s="49" t="str">
        <f>+IF($B503="","",+IF(OR($F503="Si",$F503=""),IF(ISERROR(VLOOKUP($B503,padron!#REF!,10,0)),+IF(ISERROR(VLOOKUP($B503,NAfiliado_NFarmacia!$A$2:$J$497,5,0)),"Ingresa Localidad de Farmacia",VLOOKUP($B503,NAfiliado_NFarmacia!$A$2:$J$497,7,0)),VLOOKUP($B503,padron!#REF!,11,0)),+IF(ISERROR(VLOOKUP($B503,NAfiliado_NFarmacia!$A$2:$J$497,7,0)),"Ingresa Localidad de Farmacia",VLOOKUP($B503,NAfiliado_NFarmacia!$A$2:$J$497,7,0))))</f>
        <v/>
      </c>
      <c r="L503" s="48" t="str">
        <f>+IF(B503="","",IF(F503="No","84005541",+IFERROR(+VLOOKUP(inicio!B503,padron!$A$2:$H$2,8,0),"84005541")))</f>
        <v/>
      </c>
      <c r="M503" s="48" t="str">
        <f>+IF(B503="","",+IFERROR(+VLOOKUP(B503,padron!A:C,3,0),"no_cargado"))</f>
        <v/>
      </c>
      <c r="N503" s="48" t="str">
        <f>+IF(C503="","",+IFERROR(+VLOOKUP($C503,materiales!$A$2:$D$5000,4,0),"9999"))</f>
        <v/>
      </c>
      <c r="O503" s="48" t="str">
        <f t="shared" si="70"/>
        <v/>
      </c>
      <c r="P503" s="48" t="str">
        <f t="shared" si="71"/>
        <v/>
      </c>
      <c r="Q503" s="48" t="str">
        <f t="shared" si="72"/>
        <v/>
      </c>
      <c r="R503" s="48" t="str">
        <f t="shared" si="73"/>
        <v/>
      </c>
      <c r="S503" s="48" t="str">
        <f t="shared" si="78"/>
        <v/>
      </c>
      <c r="T503" s="48" t="str">
        <f t="shared" ca="1" si="74"/>
        <v/>
      </c>
      <c r="U503" s="48" t="str">
        <f>+IF(M503="","",IFERROR(+VLOOKUP(C503,materiales!$B$2:$E$1000,4,0),"DSZA"))</f>
        <v/>
      </c>
      <c r="V503" s="48" t="str">
        <f t="shared" si="75"/>
        <v/>
      </c>
      <c r="W503" s="48" t="str">
        <f t="shared" si="76"/>
        <v/>
      </c>
      <c r="X503" s="48" t="str">
        <f t="shared" si="77"/>
        <v/>
      </c>
      <c r="Y503" s="49" t="str">
        <f t="shared" si="79"/>
        <v/>
      </c>
      <c r="Z503" s="49" t="str">
        <f>IF(M503="no_cargado",VLOOKUP(B503,NAfiliado_NFarmacia!A:H,8,0),"")</f>
        <v/>
      </c>
      <c r="AA503" s="50"/>
    </row>
    <row r="504" spans="1:27" x14ac:dyDescent="0.55000000000000004">
      <c r="A504" s="34"/>
      <c r="G504" s="47" t="str">
        <f>+IF($B504="","",+IFERROR(+VLOOKUP(B504,padron!$A$2:$E$2,2,0),+IFERROR(VLOOKUP(B504,NAfiliado_NFarmacia!$A:$J,10,0),"Ingresar Nuevo Afiliado")))</f>
        <v/>
      </c>
      <c r="H504" s="48" t="str">
        <f>+IF(B504="","",+IFERROR(+VLOOKUP($C504,materiales!$B$2:$D$101,2,0),"9999"))</f>
        <v/>
      </c>
      <c r="I504" s="49" t="str">
        <f>+IF($B504="","",+IF(OR($F504="Si",$F504=""),IF(ISERROR(VLOOKUP($B504,padron!#REF!,9,0)),+IF(ISERROR(VLOOKUP($B504,NAfiliado_NFarmacia!$A$2:$J$497,5,0)),"Ingresa Farmacia",VLOOKUP($B504,NAfiliado_NFarmacia!$A$2:$J$497,5,0)),VLOOKUP($B504,padron!#REF!,9,0)),+IF(ISERROR(VLOOKUP($B504,NAfiliado_NFarmacia!$A$2:$J$497,5,0)),"Ingresa Farmacia",VLOOKUP($B504,NAfiliado_NFarmacia!$A$2:$J$497,5,0))))</f>
        <v/>
      </c>
      <c r="J504" s="49" t="str">
        <f>+IF($B504="","",+IF(OR($F504="Si",$F504=""),IF(ISERROR(VLOOKUP($B504,padron!#REF!,10,0)),+IF(ISERROR(VLOOKUP($B504,NAfiliado_NFarmacia!$A$2:$J$497,5,0)),"Ingresa Direccion de Farmacia",VLOOKUP($B504,NAfiliado_NFarmacia!$A$2:$J$497,6,0)),VLOOKUP($B504,padron!#REF!,10,0)),+IF(ISERROR(VLOOKUP($B504,NAfiliado_NFarmacia!$A$2:$J$497,6,0)),"Ingresa Direccion de Farmacia",VLOOKUP($B504,NAfiliado_NFarmacia!$A$2:$J$497,6,0))))</f>
        <v/>
      </c>
      <c r="K504" s="49" t="str">
        <f>+IF($B504="","",+IF(OR($F504="Si",$F504=""),IF(ISERROR(VLOOKUP($B504,padron!#REF!,10,0)),+IF(ISERROR(VLOOKUP($B504,NAfiliado_NFarmacia!$A$2:$J$497,5,0)),"Ingresa Localidad de Farmacia",VLOOKUP($B504,NAfiliado_NFarmacia!$A$2:$J$497,7,0)),VLOOKUP($B504,padron!#REF!,11,0)),+IF(ISERROR(VLOOKUP($B504,NAfiliado_NFarmacia!$A$2:$J$497,7,0)),"Ingresa Localidad de Farmacia",VLOOKUP($B504,NAfiliado_NFarmacia!$A$2:$J$497,7,0))))</f>
        <v/>
      </c>
      <c r="L504" s="48" t="str">
        <f>+IF(B504="","",IF(F504="No","84005541",+IFERROR(+VLOOKUP(inicio!B504,padron!$A$2:$H$2,8,0),"84005541")))</f>
        <v/>
      </c>
      <c r="M504" s="48" t="str">
        <f>+IF(B504="","",+IFERROR(+VLOOKUP(B504,padron!A:C,3,0),"no_cargado"))</f>
        <v/>
      </c>
      <c r="N504" s="48" t="str">
        <f>+IF(C504="","",+IFERROR(+VLOOKUP($C504,materiales!$A$2:$D$5000,4,0),"9999"))</f>
        <v/>
      </c>
      <c r="O504" s="48" t="str">
        <f t="shared" si="70"/>
        <v/>
      </c>
      <c r="P504" s="48" t="str">
        <f t="shared" si="71"/>
        <v/>
      </c>
      <c r="Q504" s="48" t="str">
        <f t="shared" si="72"/>
        <v/>
      </c>
      <c r="R504" s="48" t="str">
        <f t="shared" si="73"/>
        <v/>
      </c>
      <c r="S504" s="48" t="str">
        <f t="shared" si="78"/>
        <v/>
      </c>
      <c r="T504" s="48" t="str">
        <f t="shared" ca="1" si="74"/>
        <v/>
      </c>
      <c r="U504" s="48" t="str">
        <f>+IF(M504="","",IFERROR(+VLOOKUP(C504,materiales!$B$2:$E$1000,4,0),"DSZA"))</f>
        <v/>
      </c>
      <c r="V504" s="48" t="str">
        <f t="shared" si="75"/>
        <v/>
      </c>
      <c r="W504" s="48" t="str">
        <f t="shared" si="76"/>
        <v/>
      </c>
      <c r="X504" s="48" t="str">
        <f t="shared" si="77"/>
        <v/>
      </c>
      <c r="Y504" s="49" t="str">
        <f t="shared" si="79"/>
        <v/>
      </c>
      <c r="Z504" s="49" t="str">
        <f>IF(M504="no_cargado",VLOOKUP(B504,NAfiliado_NFarmacia!A:H,8,0),"")</f>
        <v/>
      </c>
      <c r="AA504" s="50"/>
    </row>
    <row r="505" spans="1:27" x14ac:dyDescent="0.55000000000000004">
      <c r="A505" s="34"/>
      <c r="G505" s="47" t="str">
        <f>+IF($B505="","",+IFERROR(+VLOOKUP(B505,padron!$A$2:$E$2,2,0),+IFERROR(VLOOKUP(B505,NAfiliado_NFarmacia!$A:$J,10,0),"Ingresar Nuevo Afiliado")))</f>
        <v/>
      </c>
      <c r="H505" s="48" t="str">
        <f>+IF(B505="","",+IFERROR(+VLOOKUP($C505,materiales!$B$2:$D$101,2,0),"9999"))</f>
        <v/>
      </c>
      <c r="I505" s="49" t="str">
        <f>+IF($B505="","",+IF(OR($F505="Si",$F505=""),IF(ISERROR(VLOOKUP($B505,padron!#REF!,9,0)),+IF(ISERROR(VLOOKUP($B505,NAfiliado_NFarmacia!$A$2:$J$497,5,0)),"Ingresa Farmacia",VLOOKUP($B505,NAfiliado_NFarmacia!$A$2:$J$497,5,0)),VLOOKUP($B505,padron!#REF!,9,0)),+IF(ISERROR(VLOOKUP($B505,NAfiliado_NFarmacia!$A$2:$J$497,5,0)),"Ingresa Farmacia",VLOOKUP($B505,NAfiliado_NFarmacia!$A$2:$J$497,5,0))))</f>
        <v/>
      </c>
      <c r="J505" s="49" t="str">
        <f>+IF($B505="","",+IF(OR($F505="Si",$F505=""),IF(ISERROR(VLOOKUP($B505,padron!#REF!,10,0)),+IF(ISERROR(VLOOKUP($B505,NAfiliado_NFarmacia!$A$2:$J$497,5,0)),"Ingresa Direccion de Farmacia",VLOOKUP($B505,NAfiliado_NFarmacia!$A$2:$J$497,6,0)),VLOOKUP($B505,padron!#REF!,10,0)),+IF(ISERROR(VLOOKUP($B505,NAfiliado_NFarmacia!$A$2:$J$497,6,0)),"Ingresa Direccion de Farmacia",VLOOKUP($B505,NAfiliado_NFarmacia!$A$2:$J$497,6,0))))</f>
        <v/>
      </c>
      <c r="K505" s="49" t="str">
        <f>+IF($B505="","",+IF(OR($F505="Si",$F505=""),IF(ISERROR(VLOOKUP($B505,padron!#REF!,10,0)),+IF(ISERROR(VLOOKUP($B505,NAfiliado_NFarmacia!$A$2:$J$497,5,0)),"Ingresa Localidad de Farmacia",VLOOKUP($B505,NAfiliado_NFarmacia!$A$2:$J$497,7,0)),VLOOKUP($B505,padron!#REF!,11,0)),+IF(ISERROR(VLOOKUP($B505,NAfiliado_NFarmacia!$A$2:$J$497,7,0)),"Ingresa Localidad de Farmacia",VLOOKUP($B505,NAfiliado_NFarmacia!$A$2:$J$497,7,0))))</f>
        <v/>
      </c>
      <c r="L505" s="48" t="str">
        <f>+IF(B505="","",IF(F505="No","84005541",+IFERROR(+VLOOKUP(inicio!B505,padron!$A$2:$H$2,8,0),"84005541")))</f>
        <v/>
      </c>
      <c r="M505" s="48" t="str">
        <f>+IF(B505="","",+IFERROR(+VLOOKUP(B505,padron!A:C,3,0),"no_cargado"))</f>
        <v/>
      </c>
      <c r="N505" s="48" t="str">
        <f>+IF(C505="","",+IFERROR(+VLOOKUP($C505,materiales!$A$2:$D$5000,4,0),"9999"))</f>
        <v/>
      </c>
      <c r="O505" s="48" t="str">
        <f t="shared" si="70"/>
        <v/>
      </c>
      <c r="P505" s="48" t="str">
        <f t="shared" si="71"/>
        <v/>
      </c>
      <c r="Q505" s="48" t="str">
        <f t="shared" si="72"/>
        <v/>
      </c>
      <c r="R505" s="48" t="str">
        <f t="shared" si="73"/>
        <v/>
      </c>
      <c r="S505" s="48" t="str">
        <f t="shared" si="78"/>
        <v/>
      </c>
      <c r="T505" s="48" t="str">
        <f t="shared" ca="1" si="74"/>
        <v/>
      </c>
      <c r="U505" s="48" t="str">
        <f>+IF(M505="","",IFERROR(+VLOOKUP(C505,materiales!$B$2:$E$1000,4,0),"DSZA"))</f>
        <v/>
      </c>
      <c r="V505" s="48" t="str">
        <f t="shared" si="75"/>
        <v/>
      </c>
      <c r="W505" s="48" t="str">
        <f t="shared" si="76"/>
        <v/>
      </c>
      <c r="X505" s="48" t="str">
        <f t="shared" si="77"/>
        <v/>
      </c>
      <c r="Y505" s="49" t="str">
        <f t="shared" si="79"/>
        <v/>
      </c>
      <c r="Z505" s="49" t="str">
        <f>IF(M505="no_cargado",VLOOKUP(B505,NAfiliado_NFarmacia!A:H,8,0),"")</f>
        <v/>
      </c>
      <c r="AA505" s="50"/>
    </row>
    <row r="506" spans="1:27" x14ac:dyDescent="0.55000000000000004">
      <c r="A506" s="34"/>
      <c r="G506" s="47" t="str">
        <f>+IF($B506="","",+IFERROR(+VLOOKUP(B506,padron!$A$2:$E$2,2,0),+IFERROR(VLOOKUP(B506,NAfiliado_NFarmacia!$A:$J,10,0),"Ingresar Nuevo Afiliado")))</f>
        <v/>
      </c>
      <c r="H506" s="48" t="str">
        <f>+IF(B506="","",+IFERROR(+VLOOKUP($C506,materiales!$B$2:$D$101,2,0),"9999"))</f>
        <v/>
      </c>
      <c r="I506" s="49" t="str">
        <f>+IF($B506="","",+IF(OR($F506="Si",$F506=""),IF(ISERROR(VLOOKUP($B506,padron!#REF!,9,0)),+IF(ISERROR(VLOOKUP($B506,NAfiliado_NFarmacia!$A$2:$J$497,5,0)),"Ingresa Farmacia",VLOOKUP($B506,NAfiliado_NFarmacia!$A$2:$J$497,5,0)),VLOOKUP($B506,padron!#REF!,9,0)),+IF(ISERROR(VLOOKUP($B506,NAfiliado_NFarmacia!$A$2:$J$497,5,0)),"Ingresa Farmacia",VLOOKUP($B506,NAfiliado_NFarmacia!$A$2:$J$497,5,0))))</f>
        <v/>
      </c>
      <c r="J506" s="49" t="str">
        <f>+IF($B506="","",+IF(OR($F506="Si",$F506=""),IF(ISERROR(VLOOKUP($B506,padron!#REF!,10,0)),+IF(ISERROR(VLOOKUP($B506,NAfiliado_NFarmacia!$A$2:$J$497,5,0)),"Ingresa Direccion de Farmacia",VLOOKUP($B506,NAfiliado_NFarmacia!$A$2:$J$497,6,0)),VLOOKUP($B506,padron!#REF!,10,0)),+IF(ISERROR(VLOOKUP($B506,NAfiliado_NFarmacia!$A$2:$J$497,6,0)),"Ingresa Direccion de Farmacia",VLOOKUP($B506,NAfiliado_NFarmacia!$A$2:$J$497,6,0))))</f>
        <v/>
      </c>
      <c r="K506" s="49" t="str">
        <f>+IF($B506="","",+IF(OR($F506="Si",$F506=""),IF(ISERROR(VLOOKUP($B506,padron!#REF!,10,0)),+IF(ISERROR(VLOOKUP($B506,NAfiliado_NFarmacia!$A$2:$J$497,5,0)),"Ingresa Localidad de Farmacia",VLOOKUP($B506,NAfiliado_NFarmacia!$A$2:$J$497,7,0)),VLOOKUP($B506,padron!#REF!,11,0)),+IF(ISERROR(VLOOKUP($B506,NAfiliado_NFarmacia!$A$2:$J$497,7,0)),"Ingresa Localidad de Farmacia",VLOOKUP($B506,NAfiliado_NFarmacia!$A$2:$J$497,7,0))))</f>
        <v/>
      </c>
      <c r="L506" s="48" t="str">
        <f>+IF(B506="","",IF(F506="No","84005541",+IFERROR(+VLOOKUP(inicio!B506,padron!$A$2:$H$2,8,0),"84005541")))</f>
        <v/>
      </c>
      <c r="M506" s="48" t="str">
        <f>+IF(B506="","",+IFERROR(+VLOOKUP(B506,padron!A:C,3,0),"no_cargado"))</f>
        <v/>
      </c>
      <c r="N506" s="48" t="str">
        <f>+IF(C506="","",+IFERROR(+VLOOKUP($C506,materiales!$A$2:$D$5000,4,0),"9999"))</f>
        <v/>
      </c>
      <c r="O506" s="48" t="str">
        <f t="shared" si="70"/>
        <v/>
      </c>
      <c r="P506" s="48" t="str">
        <f t="shared" si="71"/>
        <v/>
      </c>
      <c r="Q506" s="48" t="str">
        <f t="shared" si="72"/>
        <v/>
      </c>
      <c r="R506" s="48" t="str">
        <f t="shared" si="73"/>
        <v/>
      </c>
      <c r="S506" s="48" t="str">
        <f t="shared" si="78"/>
        <v/>
      </c>
      <c r="T506" s="48" t="str">
        <f t="shared" ca="1" si="74"/>
        <v/>
      </c>
      <c r="U506" s="48" t="str">
        <f>+IF(M506="","",IFERROR(+VLOOKUP(C506,materiales!$B$2:$E$1000,4,0),"DSZA"))</f>
        <v/>
      </c>
      <c r="V506" s="48" t="str">
        <f t="shared" si="75"/>
        <v/>
      </c>
      <c r="W506" s="48" t="str">
        <f t="shared" si="76"/>
        <v/>
      </c>
      <c r="X506" s="48" t="str">
        <f t="shared" si="77"/>
        <v/>
      </c>
      <c r="Y506" s="49" t="str">
        <f t="shared" si="79"/>
        <v/>
      </c>
      <c r="Z506" s="49" t="str">
        <f>IF(M506="no_cargado",VLOOKUP(B506,NAfiliado_NFarmacia!A:H,8,0),"")</f>
        <v/>
      </c>
      <c r="AA506" s="50"/>
    </row>
    <row r="507" spans="1:27" x14ac:dyDescent="0.55000000000000004">
      <c r="A507" s="34"/>
      <c r="G507" s="47" t="str">
        <f>+IF($B507="","",+IFERROR(+VLOOKUP(B507,padron!$A$2:$E$2,2,0),+IFERROR(VLOOKUP(B507,NAfiliado_NFarmacia!$A:$J,10,0),"Ingresar Nuevo Afiliado")))</f>
        <v/>
      </c>
      <c r="H507" s="48" t="str">
        <f>+IF(B507="","",+IFERROR(+VLOOKUP($C507,materiales!$B$2:$D$101,2,0),"9999"))</f>
        <v/>
      </c>
      <c r="I507" s="49" t="str">
        <f>+IF($B507="","",+IF(OR($F507="Si",$F507=""),IF(ISERROR(VLOOKUP($B507,padron!#REF!,9,0)),+IF(ISERROR(VLOOKUP($B507,NAfiliado_NFarmacia!$A$2:$J$497,5,0)),"Ingresa Farmacia",VLOOKUP($B507,NAfiliado_NFarmacia!$A$2:$J$497,5,0)),VLOOKUP($B507,padron!#REF!,9,0)),+IF(ISERROR(VLOOKUP($B507,NAfiliado_NFarmacia!$A$2:$J$497,5,0)),"Ingresa Farmacia",VLOOKUP($B507,NAfiliado_NFarmacia!$A$2:$J$497,5,0))))</f>
        <v/>
      </c>
      <c r="J507" s="49" t="str">
        <f>+IF($B507="","",+IF(OR($F507="Si",$F507=""),IF(ISERROR(VLOOKUP($B507,padron!#REF!,10,0)),+IF(ISERROR(VLOOKUP($B507,NAfiliado_NFarmacia!$A$2:$J$497,5,0)),"Ingresa Direccion de Farmacia",VLOOKUP($B507,NAfiliado_NFarmacia!$A$2:$J$497,6,0)),VLOOKUP($B507,padron!#REF!,10,0)),+IF(ISERROR(VLOOKUP($B507,NAfiliado_NFarmacia!$A$2:$J$497,6,0)),"Ingresa Direccion de Farmacia",VLOOKUP($B507,NAfiliado_NFarmacia!$A$2:$J$497,6,0))))</f>
        <v/>
      </c>
      <c r="K507" s="49" t="str">
        <f>+IF($B507="","",+IF(OR($F507="Si",$F507=""),IF(ISERROR(VLOOKUP($B507,padron!#REF!,10,0)),+IF(ISERROR(VLOOKUP($B507,NAfiliado_NFarmacia!$A$2:$J$497,5,0)),"Ingresa Localidad de Farmacia",VLOOKUP($B507,NAfiliado_NFarmacia!$A$2:$J$497,7,0)),VLOOKUP($B507,padron!#REF!,11,0)),+IF(ISERROR(VLOOKUP($B507,NAfiliado_NFarmacia!$A$2:$J$497,7,0)),"Ingresa Localidad de Farmacia",VLOOKUP($B507,NAfiliado_NFarmacia!$A$2:$J$497,7,0))))</f>
        <v/>
      </c>
      <c r="L507" s="48" t="str">
        <f>+IF(B507="","",IF(F507="No","84005541",+IFERROR(+VLOOKUP(inicio!B507,padron!$A$2:$H$2,8,0),"84005541")))</f>
        <v/>
      </c>
      <c r="M507" s="48" t="str">
        <f>+IF(B507="","",+IFERROR(+VLOOKUP(B507,padron!A:C,3,0),"no_cargado"))</f>
        <v/>
      </c>
      <c r="N507" s="48" t="str">
        <f>+IF(C507="","",+IFERROR(+VLOOKUP($C507,materiales!$A$2:$D$5000,4,0),"9999"))</f>
        <v/>
      </c>
      <c r="O507" s="48" t="str">
        <f t="shared" si="70"/>
        <v/>
      </c>
      <c r="P507" s="48" t="str">
        <f t="shared" si="71"/>
        <v/>
      </c>
      <c r="Q507" s="48" t="str">
        <f t="shared" si="72"/>
        <v/>
      </c>
      <c r="R507" s="48" t="str">
        <f t="shared" si="73"/>
        <v/>
      </c>
      <c r="S507" s="48" t="str">
        <f t="shared" si="78"/>
        <v/>
      </c>
      <c r="T507" s="48" t="str">
        <f t="shared" ca="1" si="74"/>
        <v/>
      </c>
      <c r="U507" s="48" t="str">
        <f>+IF(M507="","",IFERROR(+VLOOKUP(C507,materiales!$B$2:$E$1000,4,0),"DSZA"))</f>
        <v/>
      </c>
      <c r="V507" s="48" t="str">
        <f t="shared" si="75"/>
        <v/>
      </c>
      <c r="W507" s="48" t="str">
        <f t="shared" si="76"/>
        <v/>
      </c>
      <c r="X507" s="48" t="str">
        <f t="shared" si="77"/>
        <v/>
      </c>
      <c r="Y507" s="49" t="str">
        <f t="shared" si="79"/>
        <v/>
      </c>
      <c r="Z507" s="49" t="str">
        <f>IF(M507="no_cargado",VLOOKUP(B507,NAfiliado_NFarmacia!A:H,8,0),"")</f>
        <v/>
      </c>
      <c r="AA507" s="50"/>
    </row>
    <row r="508" spans="1:27" x14ac:dyDescent="0.55000000000000004">
      <c r="A508" s="34"/>
      <c r="G508" s="47" t="str">
        <f>+IF($B508="","",+IFERROR(+VLOOKUP(B508,padron!$A$2:$E$2,2,0),+IFERROR(VLOOKUP(B508,NAfiliado_NFarmacia!$A:$J,10,0),"Ingresar Nuevo Afiliado")))</f>
        <v/>
      </c>
      <c r="H508" s="48" t="str">
        <f>+IF(B508="","",+IFERROR(+VLOOKUP($C508,materiales!$B$2:$D$101,2,0),"9999"))</f>
        <v/>
      </c>
      <c r="I508" s="49" t="str">
        <f>+IF($B508="","",+IF(OR($F508="Si",$F508=""),IF(ISERROR(VLOOKUP($B508,padron!#REF!,9,0)),+IF(ISERROR(VLOOKUP($B508,NAfiliado_NFarmacia!$A$2:$J$497,5,0)),"Ingresa Farmacia",VLOOKUP($B508,NAfiliado_NFarmacia!$A$2:$J$497,5,0)),VLOOKUP($B508,padron!#REF!,9,0)),+IF(ISERROR(VLOOKUP($B508,NAfiliado_NFarmacia!$A$2:$J$497,5,0)),"Ingresa Farmacia",VLOOKUP($B508,NAfiliado_NFarmacia!$A$2:$J$497,5,0))))</f>
        <v/>
      </c>
      <c r="J508" s="49" t="str">
        <f>+IF($B508="","",+IF(OR($F508="Si",$F508=""),IF(ISERROR(VLOOKUP($B508,padron!#REF!,10,0)),+IF(ISERROR(VLOOKUP($B508,NAfiliado_NFarmacia!$A$2:$J$497,5,0)),"Ingresa Direccion de Farmacia",VLOOKUP($B508,NAfiliado_NFarmacia!$A$2:$J$497,6,0)),VLOOKUP($B508,padron!#REF!,10,0)),+IF(ISERROR(VLOOKUP($B508,NAfiliado_NFarmacia!$A$2:$J$497,6,0)),"Ingresa Direccion de Farmacia",VLOOKUP($B508,NAfiliado_NFarmacia!$A$2:$J$497,6,0))))</f>
        <v/>
      </c>
      <c r="K508" s="49" t="str">
        <f>+IF($B508="","",+IF(OR($F508="Si",$F508=""),IF(ISERROR(VLOOKUP($B508,padron!#REF!,10,0)),+IF(ISERROR(VLOOKUP($B508,NAfiliado_NFarmacia!$A$2:$J$497,5,0)),"Ingresa Localidad de Farmacia",VLOOKUP($B508,NAfiliado_NFarmacia!$A$2:$J$497,7,0)),VLOOKUP($B508,padron!#REF!,11,0)),+IF(ISERROR(VLOOKUP($B508,NAfiliado_NFarmacia!$A$2:$J$497,7,0)),"Ingresa Localidad de Farmacia",VLOOKUP($B508,NAfiliado_NFarmacia!$A$2:$J$497,7,0))))</f>
        <v/>
      </c>
      <c r="L508" s="48" t="str">
        <f>+IF(B508="","",IF(F508="No","84005541",+IFERROR(+VLOOKUP(inicio!B508,padron!$A$2:$H$2,8,0),"84005541")))</f>
        <v/>
      </c>
      <c r="M508" s="48" t="str">
        <f>+IF(B508="","",+IFERROR(+VLOOKUP(B508,padron!A:C,3,0),"no_cargado"))</f>
        <v/>
      </c>
      <c r="N508" s="48" t="str">
        <f>+IF(C508="","",+IFERROR(+VLOOKUP($C508,materiales!$A$2:$D$5000,4,0),"9999"))</f>
        <v/>
      </c>
      <c r="O508" s="48" t="str">
        <f t="shared" si="70"/>
        <v/>
      </c>
      <c r="P508" s="48" t="str">
        <f t="shared" si="71"/>
        <v/>
      </c>
      <c r="Q508" s="48" t="str">
        <f t="shared" si="72"/>
        <v/>
      </c>
      <c r="R508" s="48" t="str">
        <f t="shared" si="73"/>
        <v/>
      </c>
      <c r="S508" s="48" t="str">
        <f t="shared" si="78"/>
        <v/>
      </c>
      <c r="T508" s="48" t="str">
        <f t="shared" ca="1" si="74"/>
        <v/>
      </c>
      <c r="U508" s="48" t="str">
        <f>+IF(M508="","",IFERROR(+VLOOKUP(C508,materiales!$B$2:$E$1000,4,0),"DSZA"))</f>
        <v/>
      </c>
      <c r="V508" s="48" t="str">
        <f t="shared" si="75"/>
        <v/>
      </c>
      <c r="W508" s="48" t="str">
        <f t="shared" si="76"/>
        <v/>
      </c>
      <c r="X508" s="48" t="str">
        <f t="shared" si="77"/>
        <v/>
      </c>
      <c r="Y508" s="49" t="str">
        <f t="shared" si="79"/>
        <v/>
      </c>
      <c r="Z508" s="49" t="str">
        <f>IF(M508="no_cargado",VLOOKUP(B508,NAfiliado_NFarmacia!A:H,8,0),"")</f>
        <v/>
      </c>
      <c r="AA508" s="50"/>
    </row>
    <row r="509" spans="1:27" x14ac:dyDescent="0.55000000000000004">
      <c r="A509" s="34"/>
      <c r="G509" s="47" t="str">
        <f>+IF($B509="","",+IFERROR(+VLOOKUP(B509,padron!$A$2:$E$2,2,0),+IFERROR(VLOOKUP(B509,NAfiliado_NFarmacia!$A:$J,10,0),"Ingresar Nuevo Afiliado")))</f>
        <v/>
      </c>
      <c r="H509" s="48" t="str">
        <f>+IF(B509="","",+IFERROR(+VLOOKUP($C509,materiales!$B$2:$D$101,2,0),"9999"))</f>
        <v/>
      </c>
      <c r="I509" s="49" t="str">
        <f>+IF($B509="","",+IF(OR($F509="Si",$F509=""),IF(ISERROR(VLOOKUP($B509,padron!#REF!,9,0)),+IF(ISERROR(VLOOKUP($B509,NAfiliado_NFarmacia!$A$2:$J$497,5,0)),"Ingresa Farmacia",VLOOKUP($B509,NAfiliado_NFarmacia!$A$2:$J$497,5,0)),VLOOKUP($B509,padron!#REF!,9,0)),+IF(ISERROR(VLOOKUP($B509,NAfiliado_NFarmacia!$A$2:$J$497,5,0)),"Ingresa Farmacia",VLOOKUP($B509,NAfiliado_NFarmacia!$A$2:$J$497,5,0))))</f>
        <v/>
      </c>
      <c r="J509" s="49" t="str">
        <f>+IF($B509="","",+IF(OR($F509="Si",$F509=""),IF(ISERROR(VLOOKUP($B509,padron!#REF!,10,0)),+IF(ISERROR(VLOOKUP($B509,NAfiliado_NFarmacia!$A$2:$J$497,5,0)),"Ingresa Direccion de Farmacia",VLOOKUP($B509,NAfiliado_NFarmacia!$A$2:$J$497,6,0)),VLOOKUP($B509,padron!#REF!,10,0)),+IF(ISERROR(VLOOKUP($B509,NAfiliado_NFarmacia!$A$2:$J$497,6,0)),"Ingresa Direccion de Farmacia",VLOOKUP($B509,NAfiliado_NFarmacia!$A$2:$J$497,6,0))))</f>
        <v/>
      </c>
      <c r="K509" s="49" t="str">
        <f>+IF($B509="","",+IF(OR($F509="Si",$F509=""),IF(ISERROR(VLOOKUP($B509,padron!#REF!,10,0)),+IF(ISERROR(VLOOKUP($B509,NAfiliado_NFarmacia!$A$2:$J$497,5,0)),"Ingresa Localidad de Farmacia",VLOOKUP($B509,NAfiliado_NFarmacia!$A$2:$J$497,7,0)),VLOOKUP($B509,padron!#REF!,11,0)),+IF(ISERROR(VLOOKUP($B509,NAfiliado_NFarmacia!$A$2:$J$497,7,0)),"Ingresa Localidad de Farmacia",VLOOKUP($B509,NAfiliado_NFarmacia!$A$2:$J$497,7,0))))</f>
        <v/>
      </c>
      <c r="L509" s="48" t="str">
        <f>+IF(B509="","",IF(F509="No","84005541",+IFERROR(+VLOOKUP(inicio!B509,padron!$A$2:$H$2,8,0),"84005541")))</f>
        <v/>
      </c>
      <c r="M509" s="48" t="str">
        <f>+IF(B509="","",+IFERROR(+VLOOKUP(B509,padron!A:C,3,0),"no_cargado"))</f>
        <v/>
      </c>
      <c r="N509" s="48" t="str">
        <f>+IF(C509="","",+IFERROR(+VLOOKUP($C509,materiales!$A$2:$D$5000,4,0),"9999"))</f>
        <v/>
      </c>
      <c r="O509" s="48" t="str">
        <f t="shared" si="70"/>
        <v/>
      </c>
      <c r="P509" s="48" t="str">
        <f t="shared" si="71"/>
        <v/>
      </c>
      <c r="Q509" s="48" t="str">
        <f t="shared" si="72"/>
        <v/>
      </c>
      <c r="R509" s="48" t="str">
        <f t="shared" si="73"/>
        <v/>
      </c>
      <c r="S509" s="48" t="str">
        <f t="shared" si="78"/>
        <v/>
      </c>
      <c r="T509" s="48" t="str">
        <f t="shared" ca="1" si="74"/>
        <v/>
      </c>
      <c r="U509" s="48" t="str">
        <f>+IF(M509="","",IFERROR(+VLOOKUP(C509,materiales!$B$2:$E$1000,4,0),"DSZA"))</f>
        <v/>
      </c>
      <c r="V509" s="48" t="str">
        <f t="shared" si="75"/>
        <v/>
      </c>
      <c r="W509" s="48" t="str">
        <f t="shared" si="76"/>
        <v/>
      </c>
      <c r="X509" s="48" t="str">
        <f t="shared" si="77"/>
        <v/>
      </c>
      <c r="Y509" s="49" t="str">
        <f t="shared" si="79"/>
        <v/>
      </c>
      <c r="Z509" s="49" t="str">
        <f>IF(M509="no_cargado",VLOOKUP(B509,NAfiliado_NFarmacia!A:H,8,0),"")</f>
        <v/>
      </c>
      <c r="AA509" s="50"/>
    </row>
    <row r="510" spans="1:27" x14ac:dyDescent="0.55000000000000004">
      <c r="A510" s="34"/>
      <c r="G510" s="47" t="str">
        <f>+IF($B510="","",+IFERROR(+VLOOKUP(B510,padron!$A$2:$E$2,2,0),+IFERROR(VLOOKUP(B510,NAfiliado_NFarmacia!$A:$J,10,0),"Ingresar Nuevo Afiliado")))</f>
        <v/>
      </c>
      <c r="H510" s="48" t="str">
        <f>+IF(B510="","",+IFERROR(+VLOOKUP($C510,materiales!$B$2:$D$101,2,0),"9999"))</f>
        <v/>
      </c>
      <c r="I510" s="49" t="str">
        <f>+IF($B510="","",+IF(OR($F510="Si",$F510=""),IF(ISERROR(VLOOKUP($B510,padron!#REF!,9,0)),+IF(ISERROR(VLOOKUP($B510,NAfiliado_NFarmacia!$A$2:$J$497,5,0)),"Ingresa Farmacia",VLOOKUP($B510,NAfiliado_NFarmacia!$A$2:$J$497,5,0)),VLOOKUP($B510,padron!#REF!,9,0)),+IF(ISERROR(VLOOKUP($B510,NAfiliado_NFarmacia!$A$2:$J$497,5,0)),"Ingresa Farmacia",VLOOKUP($B510,NAfiliado_NFarmacia!$A$2:$J$497,5,0))))</f>
        <v/>
      </c>
      <c r="J510" s="49" t="str">
        <f>+IF($B510="","",+IF(OR($F510="Si",$F510=""),IF(ISERROR(VLOOKUP($B510,padron!#REF!,10,0)),+IF(ISERROR(VLOOKUP($B510,NAfiliado_NFarmacia!$A$2:$J$497,5,0)),"Ingresa Direccion de Farmacia",VLOOKUP($B510,NAfiliado_NFarmacia!$A$2:$J$497,6,0)),VLOOKUP($B510,padron!#REF!,10,0)),+IF(ISERROR(VLOOKUP($B510,NAfiliado_NFarmacia!$A$2:$J$497,6,0)),"Ingresa Direccion de Farmacia",VLOOKUP($B510,NAfiliado_NFarmacia!$A$2:$J$497,6,0))))</f>
        <v/>
      </c>
      <c r="K510" s="49" t="str">
        <f>+IF($B510="","",+IF(OR($F510="Si",$F510=""),IF(ISERROR(VLOOKUP($B510,padron!#REF!,10,0)),+IF(ISERROR(VLOOKUP($B510,NAfiliado_NFarmacia!$A$2:$J$497,5,0)),"Ingresa Localidad de Farmacia",VLOOKUP($B510,NAfiliado_NFarmacia!$A$2:$J$497,7,0)),VLOOKUP($B510,padron!#REF!,11,0)),+IF(ISERROR(VLOOKUP($B510,NAfiliado_NFarmacia!$A$2:$J$497,7,0)),"Ingresa Localidad de Farmacia",VLOOKUP($B510,NAfiliado_NFarmacia!$A$2:$J$497,7,0))))</f>
        <v/>
      </c>
      <c r="L510" s="48" t="str">
        <f>+IF(B510="","",IF(F510="No","84005541",+IFERROR(+VLOOKUP(inicio!B510,padron!$A$2:$H$2,8,0),"84005541")))</f>
        <v/>
      </c>
      <c r="M510" s="48" t="str">
        <f>+IF(B510="","",+IFERROR(+VLOOKUP(B510,padron!A:C,3,0),"no_cargado"))</f>
        <v/>
      </c>
      <c r="N510" s="48" t="str">
        <f>+IF(C510="","",+IFERROR(+VLOOKUP($C510,materiales!$A$2:$D$5000,4,0),"9999"))</f>
        <v/>
      </c>
      <c r="O510" s="48" t="str">
        <f t="shared" si="70"/>
        <v/>
      </c>
      <c r="P510" s="48" t="str">
        <f t="shared" si="71"/>
        <v/>
      </c>
      <c r="Q510" s="48" t="str">
        <f t="shared" si="72"/>
        <v/>
      </c>
      <c r="R510" s="48" t="str">
        <f t="shared" si="73"/>
        <v/>
      </c>
      <c r="S510" s="48" t="str">
        <f t="shared" si="78"/>
        <v/>
      </c>
      <c r="T510" s="48" t="str">
        <f t="shared" ca="1" si="74"/>
        <v/>
      </c>
      <c r="U510" s="48" t="str">
        <f>+IF(M510="","",IFERROR(+VLOOKUP(C510,materiales!$B$2:$E$1000,4,0),"DSZA"))</f>
        <v/>
      </c>
      <c r="V510" s="48" t="str">
        <f t="shared" si="75"/>
        <v/>
      </c>
      <c r="W510" s="48" t="str">
        <f t="shared" si="76"/>
        <v/>
      </c>
      <c r="X510" s="48" t="str">
        <f t="shared" si="77"/>
        <v/>
      </c>
      <c r="Y510" s="49" t="str">
        <f t="shared" si="79"/>
        <v/>
      </c>
      <c r="Z510" s="49" t="str">
        <f>IF(M510="no_cargado",VLOOKUP(B510,NAfiliado_NFarmacia!A:H,8,0),"")</f>
        <v/>
      </c>
      <c r="AA510" s="50"/>
    </row>
    <row r="511" spans="1:27" x14ac:dyDescent="0.55000000000000004">
      <c r="A511" s="34"/>
      <c r="G511" s="47" t="str">
        <f>+IF($B511="","",+IFERROR(+VLOOKUP(B511,padron!$A$2:$E$2,2,0),+IFERROR(VLOOKUP(B511,NAfiliado_NFarmacia!$A:$J,10,0),"Ingresar Nuevo Afiliado")))</f>
        <v/>
      </c>
      <c r="H511" s="48" t="str">
        <f>+IF(B511="","",+IFERROR(+VLOOKUP($C511,materiales!$B$2:$D$101,2,0),"9999"))</f>
        <v/>
      </c>
      <c r="I511" s="49" t="str">
        <f>+IF($B511="","",+IF(OR($F511="Si",$F511=""),IF(ISERROR(VLOOKUP($B511,padron!#REF!,9,0)),+IF(ISERROR(VLOOKUP($B511,NAfiliado_NFarmacia!$A$2:$J$497,5,0)),"Ingresa Farmacia",VLOOKUP($B511,NAfiliado_NFarmacia!$A$2:$J$497,5,0)),VLOOKUP($B511,padron!#REF!,9,0)),+IF(ISERROR(VLOOKUP($B511,NAfiliado_NFarmacia!$A$2:$J$497,5,0)),"Ingresa Farmacia",VLOOKUP($B511,NAfiliado_NFarmacia!$A$2:$J$497,5,0))))</f>
        <v/>
      </c>
      <c r="J511" s="49" t="str">
        <f>+IF($B511="","",+IF(OR($F511="Si",$F511=""),IF(ISERROR(VLOOKUP($B511,padron!#REF!,10,0)),+IF(ISERROR(VLOOKUP($B511,NAfiliado_NFarmacia!$A$2:$J$497,5,0)),"Ingresa Direccion de Farmacia",VLOOKUP($B511,NAfiliado_NFarmacia!$A$2:$J$497,6,0)),VLOOKUP($B511,padron!#REF!,10,0)),+IF(ISERROR(VLOOKUP($B511,NAfiliado_NFarmacia!$A$2:$J$497,6,0)),"Ingresa Direccion de Farmacia",VLOOKUP($B511,NAfiliado_NFarmacia!$A$2:$J$497,6,0))))</f>
        <v/>
      </c>
      <c r="K511" s="49" t="str">
        <f>+IF($B511="","",+IF(OR($F511="Si",$F511=""),IF(ISERROR(VLOOKUP($B511,padron!#REF!,10,0)),+IF(ISERROR(VLOOKUP($B511,NAfiliado_NFarmacia!$A$2:$J$497,5,0)),"Ingresa Localidad de Farmacia",VLOOKUP($B511,NAfiliado_NFarmacia!$A$2:$J$497,7,0)),VLOOKUP($B511,padron!#REF!,11,0)),+IF(ISERROR(VLOOKUP($B511,NAfiliado_NFarmacia!$A$2:$J$497,7,0)),"Ingresa Localidad de Farmacia",VLOOKUP($B511,NAfiliado_NFarmacia!$A$2:$J$497,7,0))))</f>
        <v/>
      </c>
      <c r="L511" s="48" t="str">
        <f>+IF(B511="","",IF(F511="No","84005541",+IFERROR(+VLOOKUP(inicio!B511,padron!$A$2:$H$2,8,0),"84005541")))</f>
        <v/>
      </c>
      <c r="M511" s="48" t="str">
        <f>+IF(B511="","",+IFERROR(+VLOOKUP(B511,padron!A:C,3,0),"no_cargado"))</f>
        <v/>
      </c>
      <c r="N511" s="48" t="str">
        <f>+IF(C511="","",+IFERROR(+VLOOKUP($C511,materiales!$A$2:$D$5000,4,0),"9999"))</f>
        <v/>
      </c>
      <c r="O511" s="48" t="str">
        <f t="shared" si="70"/>
        <v/>
      </c>
      <c r="P511" s="48" t="str">
        <f t="shared" si="71"/>
        <v/>
      </c>
      <c r="Q511" s="48" t="str">
        <f t="shared" si="72"/>
        <v/>
      </c>
      <c r="R511" s="48" t="str">
        <f t="shared" si="73"/>
        <v/>
      </c>
      <c r="S511" s="48" t="str">
        <f t="shared" si="78"/>
        <v/>
      </c>
      <c r="T511" s="48" t="str">
        <f t="shared" ca="1" si="74"/>
        <v/>
      </c>
      <c r="U511" s="48" t="str">
        <f>+IF(M511="","",IFERROR(+VLOOKUP(C511,materiales!$B$2:$E$1000,4,0),"DSZA"))</f>
        <v/>
      </c>
      <c r="V511" s="48" t="str">
        <f t="shared" si="75"/>
        <v/>
      </c>
      <c r="W511" s="48" t="str">
        <f t="shared" si="76"/>
        <v/>
      </c>
      <c r="X511" s="48" t="str">
        <f t="shared" si="77"/>
        <v/>
      </c>
      <c r="Y511" s="49" t="str">
        <f t="shared" si="79"/>
        <v/>
      </c>
      <c r="Z511" s="49" t="str">
        <f>IF(M511="no_cargado",VLOOKUP(B511,NAfiliado_NFarmacia!A:H,8,0),"")</f>
        <v/>
      </c>
      <c r="AA511" s="50"/>
    </row>
    <row r="512" spans="1:27" x14ac:dyDescent="0.55000000000000004">
      <c r="A512" s="34"/>
      <c r="G512" s="47" t="str">
        <f>+IF($B512="","",+IFERROR(+VLOOKUP(B512,padron!$A$2:$E$2,2,0),+IFERROR(VLOOKUP(B512,NAfiliado_NFarmacia!$A:$J,10,0),"Ingresar Nuevo Afiliado")))</f>
        <v/>
      </c>
      <c r="H512" s="48" t="str">
        <f>+IF(B512="","",+IFERROR(+VLOOKUP($C512,materiales!$B$2:$D$101,2,0),"9999"))</f>
        <v/>
      </c>
      <c r="I512" s="49" t="str">
        <f>+IF($B512="","",+IF(OR($F512="Si",$F512=""),IF(ISERROR(VLOOKUP($B512,padron!#REF!,9,0)),+IF(ISERROR(VLOOKUP($B512,NAfiliado_NFarmacia!$A$2:$J$497,5,0)),"Ingresa Farmacia",VLOOKUP($B512,NAfiliado_NFarmacia!$A$2:$J$497,5,0)),VLOOKUP($B512,padron!#REF!,9,0)),+IF(ISERROR(VLOOKUP($B512,NAfiliado_NFarmacia!$A$2:$J$497,5,0)),"Ingresa Farmacia",VLOOKUP($B512,NAfiliado_NFarmacia!$A$2:$J$497,5,0))))</f>
        <v/>
      </c>
      <c r="J512" s="49" t="str">
        <f>+IF($B512="","",+IF(OR($F512="Si",$F512=""),IF(ISERROR(VLOOKUP($B512,padron!#REF!,10,0)),+IF(ISERROR(VLOOKUP($B512,NAfiliado_NFarmacia!$A$2:$J$497,5,0)),"Ingresa Direccion de Farmacia",VLOOKUP($B512,NAfiliado_NFarmacia!$A$2:$J$497,6,0)),VLOOKUP($B512,padron!#REF!,10,0)),+IF(ISERROR(VLOOKUP($B512,NAfiliado_NFarmacia!$A$2:$J$497,6,0)),"Ingresa Direccion de Farmacia",VLOOKUP($B512,NAfiliado_NFarmacia!$A$2:$J$497,6,0))))</f>
        <v/>
      </c>
      <c r="K512" s="49" t="str">
        <f>+IF($B512="","",+IF(OR($F512="Si",$F512=""),IF(ISERROR(VLOOKUP($B512,padron!#REF!,10,0)),+IF(ISERROR(VLOOKUP($B512,NAfiliado_NFarmacia!$A$2:$J$497,5,0)),"Ingresa Localidad de Farmacia",VLOOKUP($B512,NAfiliado_NFarmacia!$A$2:$J$497,7,0)),VLOOKUP($B512,padron!#REF!,11,0)),+IF(ISERROR(VLOOKUP($B512,NAfiliado_NFarmacia!$A$2:$J$497,7,0)),"Ingresa Localidad de Farmacia",VLOOKUP($B512,NAfiliado_NFarmacia!$A$2:$J$497,7,0))))</f>
        <v/>
      </c>
      <c r="L512" s="48" t="str">
        <f>+IF(B512="","",IF(F512="No","84005541",+IFERROR(+VLOOKUP(inicio!B512,padron!$A$2:$H$2,8,0),"84005541")))</f>
        <v/>
      </c>
      <c r="M512" s="48" t="str">
        <f>+IF(B512="","",+IFERROR(+VLOOKUP(B512,padron!A:C,3,0),"no_cargado"))</f>
        <v/>
      </c>
      <c r="N512" s="48" t="str">
        <f>+IF(C512="","",+IFERROR(+VLOOKUP($C512,materiales!$A$2:$D$5000,4,0),"9999"))</f>
        <v/>
      </c>
      <c r="O512" s="48" t="str">
        <f t="shared" si="70"/>
        <v/>
      </c>
      <c r="P512" s="48" t="str">
        <f t="shared" si="71"/>
        <v/>
      </c>
      <c r="Q512" s="48" t="str">
        <f t="shared" si="72"/>
        <v/>
      </c>
      <c r="R512" s="48" t="str">
        <f t="shared" si="73"/>
        <v/>
      </c>
      <c r="S512" s="48" t="str">
        <f t="shared" si="78"/>
        <v/>
      </c>
      <c r="T512" s="48" t="str">
        <f t="shared" ca="1" si="74"/>
        <v/>
      </c>
      <c r="U512" s="48" t="str">
        <f>+IF(M512="","",IFERROR(+VLOOKUP(C512,materiales!$B$2:$E$1000,4,0),"DSZA"))</f>
        <v/>
      </c>
      <c r="V512" s="48" t="str">
        <f t="shared" si="75"/>
        <v/>
      </c>
      <c r="W512" s="48" t="str">
        <f t="shared" si="76"/>
        <v/>
      </c>
      <c r="X512" s="48" t="str">
        <f t="shared" si="77"/>
        <v/>
      </c>
      <c r="Y512" s="49" t="str">
        <f t="shared" si="79"/>
        <v/>
      </c>
      <c r="Z512" s="49" t="str">
        <f>IF(M512="no_cargado",VLOOKUP(B512,NAfiliado_NFarmacia!A:H,8,0),"")</f>
        <v/>
      </c>
      <c r="AA512" s="50"/>
    </row>
    <row r="513" spans="1:27" x14ac:dyDescent="0.55000000000000004">
      <c r="A513" s="34"/>
      <c r="G513" s="47" t="str">
        <f>+IF($B513="","",+IFERROR(+VLOOKUP(B513,padron!$A$2:$E$2,2,0),+IFERROR(VLOOKUP(B513,NAfiliado_NFarmacia!$A:$J,10,0),"Ingresar Nuevo Afiliado")))</f>
        <v/>
      </c>
      <c r="H513" s="48" t="str">
        <f>+IF(B513="","",+IFERROR(+VLOOKUP($C513,materiales!$B$2:$D$101,2,0),"9999"))</f>
        <v/>
      </c>
      <c r="I513" s="49" t="str">
        <f>+IF($B513="","",+IF(OR($F513="Si",$F513=""),IF(ISERROR(VLOOKUP($B513,padron!#REF!,9,0)),+IF(ISERROR(VLOOKUP($B513,NAfiliado_NFarmacia!$A$2:$J$497,5,0)),"Ingresa Farmacia",VLOOKUP($B513,NAfiliado_NFarmacia!$A$2:$J$497,5,0)),VLOOKUP($B513,padron!#REF!,9,0)),+IF(ISERROR(VLOOKUP($B513,NAfiliado_NFarmacia!$A$2:$J$497,5,0)),"Ingresa Farmacia",VLOOKUP($B513,NAfiliado_NFarmacia!$A$2:$J$497,5,0))))</f>
        <v/>
      </c>
      <c r="J513" s="49" t="str">
        <f>+IF($B513="","",+IF(OR($F513="Si",$F513=""),IF(ISERROR(VLOOKUP($B513,padron!#REF!,10,0)),+IF(ISERROR(VLOOKUP($B513,NAfiliado_NFarmacia!$A$2:$J$497,5,0)),"Ingresa Direccion de Farmacia",VLOOKUP($B513,NAfiliado_NFarmacia!$A$2:$J$497,6,0)),VLOOKUP($B513,padron!#REF!,10,0)),+IF(ISERROR(VLOOKUP($B513,NAfiliado_NFarmacia!$A$2:$J$497,6,0)),"Ingresa Direccion de Farmacia",VLOOKUP($B513,NAfiliado_NFarmacia!$A$2:$J$497,6,0))))</f>
        <v/>
      </c>
      <c r="K513" s="49" t="str">
        <f>+IF($B513="","",+IF(OR($F513="Si",$F513=""),IF(ISERROR(VLOOKUP($B513,padron!#REF!,10,0)),+IF(ISERROR(VLOOKUP($B513,NAfiliado_NFarmacia!$A$2:$J$497,5,0)),"Ingresa Localidad de Farmacia",VLOOKUP($B513,NAfiliado_NFarmacia!$A$2:$J$497,7,0)),VLOOKUP($B513,padron!#REF!,11,0)),+IF(ISERROR(VLOOKUP($B513,NAfiliado_NFarmacia!$A$2:$J$497,7,0)),"Ingresa Localidad de Farmacia",VLOOKUP($B513,NAfiliado_NFarmacia!$A$2:$J$497,7,0))))</f>
        <v/>
      </c>
      <c r="L513" s="48" t="str">
        <f>+IF(B513="","",IF(F513="No","84005541",+IFERROR(+VLOOKUP(inicio!B513,padron!$A$2:$H$2,8,0),"84005541")))</f>
        <v/>
      </c>
      <c r="M513" s="48" t="str">
        <f>+IF(B513="","",+IFERROR(+VLOOKUP(B513,padron!A:C,3,0),"no_cargado"))</f>
        <v/>
      </c>
      <c r="N513" s="48" t="str">
        <f>+IF(C513="","",+IFERROR(+VLOOKUP($C513,materiales!$A$2:$D$5000,4,0),"9999"))</f>
        <v/>
      </c>
      <c r="O513" s="48" t="str">
        <f t="shared" si="70"/>
        <v/>
      </c>
      <c r="P513" s="48" t="str">
        <f t="shared" si="71"/>
        <v/>
      </c>
      <c r="Q513" s="48" t="str">
        <f t="shared" si="72"/>
        <v/>
      </c>
      <c r="R513" s="48" t="str">
        <f t="shared" si="73"/>
        <v/>
      </c>
      <c r="S513" s="48" t="str">
        <f t="shared" si="78"/>
        <v/>
      </c>
      <c r="T513" s="48" t="str">
        <f t="shared" ca="1" si="74"/>
        <v/>
      </c>
      <c r="U513" s="48" t="str">
        <f>+IF(M513="","",IFERROR(+VLOOKUP(C513,materiales!$B$2:$E$1000,4,0),"DSZA"))</f>
        <v/>
      </c>
      <c r="V513" s="48" t="str">
        <f t="shared" si="75"/>
        <v/>
      </c>
      <c r="W513" s="48" t="str">
        <f t="shared" si="76"/>
        <v/>
      </c>
      <c r="X513" s="48" t="str">
        <f t="shared" si="77"/>
        <v/>
      </c>
      <c r="Y513" s="49" t="str">
        <f t="shared" si="79"/>
        <v/>
      </c>
      <c r="Z513" s="49" t="str">
        <f>IF(M513="no_cargado",VLOOKUP(B513,NAfiliado_NFarmacia!A:H,8,0),"")</f>
        <v/>
      </c>
      <c r="AA513" s="50"/>
    </row>
    <row r="514" spans="1:27" x14ac:dyDescent="0.55000000000000004">
      <c r="A514" s="34"/>
      <c r="G514" s="47" t="str">
        <f>+IF($B514="","",+IFERROR(+VLOOKUP(B514,padron!$A$2:$E$2,2,0),+IFERROR(VLOOKUP(B514,NAfiliado_NFarmacia!$A:$J,10,0),"Ingresar Nuevo Afiliado")))</f>
        <v/>
      </c>
      <c r="H514" s="48" t="str">
        <f>+IF(B514="","",+IFERROR(+VLOOKUP($C514,materiales!$B$2:$D$101,2,0),"9999"))</f>
        <v/>
      </c>
      <c r="I514" s="49" t="str">
        <f>+IF($B514="","",+IF(OR($F514="Si",$F514=""),IF(ISERROR(VLOOKUP($B514,padron!#REF!,9,0)),+IF(ISERROR(VLOOKUP($B514,NAfiliado_NFarmacia!$A$2:$J$497,5,0)),"Ingresa Farmacia",VLOOKUP($B514,NAfiliado_NFarmacia!$A$2:$J$497,5,0)),VLOOKUP($B514,padron!#REF!,9,0)),+IF(ISERROR(VLOOKUP($B514,NAfiliado_NFarmacia!$A$2:$J$497,5,0)),"Ingresa Farmacia",VLOOKUP($B514,NAfiliado_NFarmacia!$A$2:$J$497,5,0))))</f>
        <v/>
      </c>
      <c r="J514" s="49" t="str">
        <f>+IF($B514="","",+IF(OR($F514="Si",$F514=""),IF(ISERROR(VLOOKUP($B514,padron!#REF!,10,0)),+IF(ISERROR(VLOOKUP($B514,NAfiliado_NFarmacia!$A$2:$J$497,5,0)),"Ingresa Direccion de Farmacia",VLOOKUP($B514,NAfiliado_NFarmacia!$A$2:$J$497,6,0)),VLOOKUP($B514,padron!#REF!,10,0)),+IF(ISERROR(VLOOKUP($B514,NAfiliado_NFarmacia!$A$2:$J$497,6,0)),"Ingresa Direccion de Farmacia",VLOOKUP($B514,NAfiliado_NFarmacia!$A$2:$J$497,6,0))))</f>
        <v/>
      </c>
      <c r="K514" s="49" t="str">
        <f>+IF($B514="","",+IF(OR($F514="Si",$F514=""),IF(ISERROR(VLOOKUP($B514,padron!#REF!,10,0)),+IF(ISERROR(VLOOKUP($B514,NAfiliado_NFarmacia!$A$2:$J$497,5,0)),"Ingresa Localidad de Farmacia",VLOOKUP($B514,NAfiliado_NFarmacia!$A$2:$J$497,7,0)),VLOOKUP($B514,padron!#REF!,11,0)),+IF(ISERROR(VLOOKUP($B514,NAfiliado_NFarmacia!$A$2:$J$497,7,0)),"Ingresa Localidad de Farmacia",VLOOKUP($B514,NAfiliado_NFarmacia!$A$2:$J$497,7,0))))</f>
        <v/>
      </c>
      <c r="L514" s="48" t="str">
        <f>+IF(B514="","",IF(F514="No","84005541",+IFERROR(+VLOOKUP(inicio!B514,padron!$A$2:$H$2,8,0),"84005541")))</f>
        <v/>
      </c>
      <c r="M514" s="48" t="str">
        <f>+IF(B514="","",+IFERROR(+VLOOKUP(B514,padron!A:C,3,0),"no_cargado"))</f>
        <v/>
      </c>
      <c r="N514" s="48" t="str">
        <f>+IF(C514="","",+IFERROR(+VLOOKUP($C514,materiales!$A$2:$D$5000,4,0),"9999"))</f>
        <v/>
      </c>
      <c r="O514" s="48" t="str">
        <f t="shared" si="70"/>
        <v/>
      </c>
      <c r="P514" s="48" t="str">
        <f t="shared" si="71"/>
        <v/>
      </c>
      <c r="Q514" s="48" t="str">
        <f t="shared" si="72"/>
        <v/>
      </c>
      <c r="R514" s="48" t="str">
        <f t="shared" si="73"/>
        <v/>
      </c>
      <c r="S514" s="48" t="str">
        <f t="shared" si="78"/>
        <v/>
      </c>
      <c r="T514" s="48" t="str">
        <f t="shared" ca="1" si="74"/>
        <v/>
      </c>
      <c r="U514" s="48" t="str">
        <f>+IF(M514="","",IFERROR(+VLOOKUP(C514,materiales!$B$2:$E$1000,4,0),"DSZA"))</f>
        <v/>
      </c>
      <c r="V514" s="48" t="str">
        <f t="shared" si="75"/>
        <v/>
      </c>
      <c r="W514" s="48" t="str">
        <f t="shared" si="76"/>
        <v/>
      </c>
      <c r="X514" s="48" t="str">
        <f t="shared" si="77"/>
        <v/>
      </c>
      <c r="Y514" s="49" t="str">
        <f t="shared" si="79"/>
        <v/>
      </c>
      <c r="Z514" s="49" t="str">
        <f>IF(M514="no_cargado",VLOOKUP(B514,NAfiliado_NFarmacia!A:H,8,0),"")</f>
        <v/>
      </c>
      <c r="AA514" s="50"/>
    </row>
    <row r="515" spans="1:27" x14ac:dyDescent="0.55000000000000004">
      <c r="A515" s="34"/>
      <c r="G515" s="47" t="str">
        <f>+IF($B515="","",+IFERROR(+VLOOKUP(B515,padron!$A$2:$E$2,2,0),+IFERROR(VLOOKUP(B515,NAfiliado_NFarmacia!$A:$J,10,0),"Ingresar Nuevo Afiliado")))</f>
        <v/>
      </c>
      <c r="H515" s="48" t="str">
        <f>+IF(B515="","",+IFERROR(+VLOOKUP($C515,materiales!$B$2:$D$101,2,0),"9999"))</f>
        <v/>
      </c>
      <c r="I515" s="49" t="str">
        <f>+IF($B515="","",+IF(OR($F515="Si",$F515=""),IF(ISERROR(VLOOKUP($B515,padron!#REF!,9,0)),+IF(ISERROR(VLOOKUP($B515,NAfiliado_NFarmacia!$A$2:$J$497,5,0)),"Ingresa Farmacia",VLOOKUP($B515,NAfiliado_NFarmacia!$A$2:$J$497,5,0)),VLOOKUP($B515,padron!#REF!,9,0)),+IF(ISERROR(VLOOKUP($B515,NAfiliado_NFarmacia!$A$2:$J$497,5,0)),"Ingresa Farmacia",VLOOKUP($B515,NAfiliado_NFarmacia!$A$2:$J$497,5,0))))</f>
        <v/>
      </c>
      <c r="J515" s="49" t="str">
        <f>+IF($B515="","",+IF(OR($F515="Si",$F515=""),IF(ISERROR(VLOOKUP($B515,padron!#REF!,10,0)),+IF(ISERROR(VLOOKUP($B515,NAfiliado_NFarmacia!$A$2:$J$497,5,0)),"Ingresa Direccion de Farmacia",VLOOKUP($B515,NAfiliado_NFarmacia!$A$2:$J$497,6,0)),VLOOKUP($B515,padron!#REF!,10,0)),+IF(ISERROR(VLOOKUP($B515,NAfiliado_NFarmacia!$A$2:$J$497,6,0)),"Ingresa Direccion de Farmacia",VLOOKUP($B515,NAfiliado_NFarmacia!$A$2:$J$497,6,0))))</f>
        <v/>
      </c>
      <c r="K515" s="49" t="str">
        <f>+IF($B515="","",+IF(OR($F515="Si",$F515=""),IF(ISERROR(VLOOKUP($B515,padron!#REF!,10,0)),+IF(ISERROR(VLOOKUP($B515,NAfiliado_NFarmacia!$A$2:$J$497,5,0)),"Ingresa Localidad de Farmacia",VLOOKUP($B515,NAfiliado_NFarmacia!$A$2:$J$497,7,0)),VLOOKUP($B515,padron!#REF!,11,0)),+IF(ISERROR(VLOOKUP($B515,NAfiliado_NFarmacia!$A$2:$J$497,7,0)),"Ingresa Localidad de Farmacia",VLOOKUP($B515,NAfiliado_NFarmacia!$A$2:$J$497,7,0))))</f>
        <v/>
      </c>
      <c r="L515" s="48" t="str">
        <f>+IF(B515="","",IF(F515="No","84005541",+IFERROR(+VLOOKUP(inicio!B515,padron!$A$2:$H$2,8,0),"84005541")))</f>
        <v/>
      </c>
      <c r="M515" s="48" t="str">
        <f>+IF(B515="","",+IFERROR(+VLOOKUP(B515,padron!A:C,3,0),"no_cargado"))</f>
        <v/>
      </c>
      <c r="N515" s="48" t="str">
        <f>+IF(C515="","",+IFERROR(+VLOOKUP($C515,materiales!$A$2:$D$5000,4,0),"9999"))</f>
        <v/>
      </c>
      <c r="O515" s="48" t="str">
        <f t="shared" si="70"/>
        <v/>
      </c>
      <c r="P515" s="48" t="str">
        <f t="shared" si="71"/>
        <v/>
      </c>
      <c r="Q515" s="48" t="str">
        <f t="shared" si="72"/>
        <v/>
      </c>
      <c r="R515" s="48" t="str">
        <f t="shared" si="73"/>
        <v/>
      </c>
      <c r="S515" s="48" t="str">
        <f t="shared" si="78"/>
        <v/>
      </c>
      <c r="T515" s="48" t="str">
        <f t="shared" ca="1" si="74"/>
        <v/>
      </c>
      <c r="U515" s="48" t="str">
        <f>+IF(M515="","",IFERROR(+VLOOKUP(C515,materiales!$B$2:$E$1000,4,0),"DSZA"))</f>
        <v/>
      </c>
      <c r="V515" s="48" t="str">
        <f t="shared" si="75"/>
        <v/>
      </c>
      <c r="W515" s="48" t="str">
        <f t="shared" si="76"/>
        <v/>
      </c>
      <c r="X515" s="48" t="str">
        <f t="shared" si="77"/>
        <v/>
      </c>
      <c r="Y515" s="49" t="str">
        <f t="shared" si="79"/>
        <v/>
      </c>
      <c r="Z515" s="49" t="str">
        <f>IF(M515="no_cargado",VLOOKUP(B515,NAfiliado_NFarmacia!A:H,8,0),"")</f>
        <v/>
      </c>
      <c r="AA515" s="50"/>
    </row>
    <row r="516" spans="1:27" x14ac:dyDescent="0.55000000000000004">
      <c r="A516" s="34"/>
      <c r="G516" s="47" t="str">
        <f>+IF($B516="","",+IFERROR(+VLOOKUP(B516,padron!$A$2:$E$2,2,0),+IFERROR(VLOOKUP(B516,NAfiliado_NFarmacia!$A:$J,10,0),"Ingresar Nuevo Afiliado")))</f>
        <v/>
      </c>
      <c r="H516" s="48" t="str">
        <f>+IF(B516="","",+IFERROR(+VLOOKUP($C516,materiales!$B$2:$D$101,2,0),"9999"))</f>
        <v/>
      </c>
      <c r="I516" s="49" t="str">
        <f>+IF($B516="","",+IF(OR($F516="Si",$F516=""),IF(ISERROR(VLOOKUP($B516,padron!#REF!,9,0)),+IF(ISERROR(VLOOKUP($B516,NAfiliado_NFarmacia!$A$2:$J$497,5,0)),"Ingresa Farmacia",VLOOKUP($B516,NAfiliado_NFarmacia!$A$2:$J$497,5,0)),VLOOKUP($B516,padron!#REF!,9,0)),+IF(ISERROR(VLOOKUP($B516,NAfiliado_NFarmacia!$A$2:$J$497,5,0)),"Ingresa Farmacia",VLOOKUP($B516,NAfiliado_NFarmacia!$A$2:$J$497,5,0))))</f>
        <v/>
      </c>
      <c r="J516" s="49" t="str">
        <f>+IF($B516="","",+IF(OR($F516="Si",$F516=""),IF(ISERROR(VLOOKUP($B516,padron!#REF!,10,0)),+IF(ISERROR(VLOOKUP($B516,NAfiliado_NFarmacia!$A$2:$J$497,5,0)),"Ingresa Direccion de Farmacia",VLOOKUP($B516,NAfiliado_NFarmacia!$A$2:$J$497,6,0)),VLOOKUP($B516,padron!#REF!,10,0)),+IF(ISERROR(VLOOKUP($B516,NAfiliado_NFarmacia!$A$2:$J$497,6,0)),"Ingresa Direccion de Farmacia",VLOOKUP($B516,NAfiliado_NFarmacia!$A$2:$J$497,6,0))))</f>
        <v/>
      </c>
      <c r="K516" s="49" t="str">
        <f>+IF($B516="","",+IF(OR($F516="Si",$F516=""),IF(ISERROR(VLOOKUP($B516,padron!#REF!,10,0)),+IF(ISERROR(VLOOKUP($B516,NAfiliado_NFarmacia!$A$2:$J$497,5,0)),"Ingresa Localidad de Farmacia",VLOOKUP($B516,NAfiliado_NFarmacia!$A$2:$J$497,7,0)),VLOOKUP($B516,padron!#REF!,11,0)),+IF(ISERROR(VLOOKUP($B516,NAfiliado_NFarmacia!$A$2:$J$497,7,0)),"Ingresa Localidad de Farmacia",VLOOKUP($B516,NAfiliado_NFarmacia!$A$2:$J$497,7,0))))</f>
        <v/>
      </c>
      <c r="L516" s="48" t="str">
        <f>+IF(B516="","",IF(F516="No","84005541",+IFERROR(+VLOOKUP(inicio!B516,padron!$A$2:$H$2,8,0),"84005541")))</f>
        <v/>
      </c>
      <c r="M516" s="48" t="str">
        <f>+IF(B516="","",+IFERROR(+VLOOKUP(B516,padron!A:C,3,0),"no_cargado"))</f>
        <v/>
      </c>
      <c r="N516" s="48" t="str">
        <f>+IF(C516="","",+IFERROR(+VLOOKUP($C516,materiales!$A$2:$D$5000,4,0),"9999"))</f>
        <v/>
      </c>
      <c r="O516" s="48" t="str">
        <f t="shared" si="70"/>
        <v/>
      </c>
      <c r="P516" s="48" t="str">
        <f t="shared" si="71"/>
        <v/>
      </c>
      <c r="Q516" s="48" t="str">
        <f t="shared" si="72"/>
        <v/>
      </c>
      <c r="R516" s="48" t="str">
        <f t="shared" si="73"/>
        <v/>
      </c>
      <c r="S516" s="48" t="str">
        <f t="shared" si="78"/>
        <v/>
      </c>
      <c r="T516" s="48" t="str">
        <f t="shared" ca="1" si="74"/>
        <v/>
      </c>
      <c r="U516" s="48" t="str">
        <f>+IF(M516="","",IFERROR(+VLOOKUP(C516,materiales!$B$2:$E$1000,4,0),"DSZA"))</f>
        <v/>
      </c>
      <c r="V516" s="48" t="str">
        <f t="shared" si="75"/>
        <v/>
      </c>
      <c r="W516" s="48" t="str">
        <f t="shared" si="76"/>
        <v/>
      </c>
      <c r="X516" s="48" t="str">
        <f t="shared" si="77"/>
        <v/>
      </c>
      <c r="Y516" s="49" t="str">
        <f t="shared" si="79"/>
        <v/>
      </c>
      <c r="Z516" s="49" t="str">
        <f>IF(M516="no_cargado",VLOOKUP(B516,NAfiliado_NFarmacia!A:H,8,0),"")</f>
        <v/>
      </c>
      <c r="AA516" s="50"/>
    </row>
    <row r="517" spans="1:27" x14ac:dyDescent="0.55000000000000004">
      <c r="A517" s="34"/>
      <c r="G517" s="47" t="str">
        <f>+IF($B517="","",+IFERROR(+VLOOKUP(B517,padron!$A$2:$E$2,2,0),+IFERROR(VLOOKUP(B517,NAfiliado_NFarmacia!$A:$J,10,0),"Ingresar Nuevo Afiliado")))</f>
        <v/>
      </c>
      <c r="H517" s="48" t="str">
        <f>+IF(B517="","",+IFERROR(+VLOOKUP($C517,materiales!$B$2:$D$101,2,0),"9999"))</f>
        <v/>
      </c>
      <c r="I517" s="49" t="str">
        <f>+IF($B517="","",+IF(OR($F517="Si",$F517=""),IF(ISERROR(VLOOKUP($B517,padron!#REF!,9,0)),+IF(ISERROR(VLOOKUP($B517,NAfiliado_NFarmacia!$A$2:$J$497,5,0)),"Ingresa Farmacia",VLOOKUP($B517,NAfiliado_NFarmacia!$A$2:$J$497,5,0)),VLOOKUP($B517,padron!#REF!,9,0)),+IF(ISERROR(VLOOKUP($B517,NAfiliado_NFarmacia!$A$2:$J$497,5,0)),"Ingresa Farmacia",VLOOKUP($B517,NAfiliado_NFarmacia!$A$2:$J$497,5,0))))</f>
        <v/>
      </c>
      <c r="J517" s="49" t="str">
        <f>+IF($B517="","",+IF(OR($F517="Si",$F517=""),IF(ISERROR(VLOOKUP($B517,padron!#REF!,10,0)),+IF(ISERROR(VLOOKUP($B517,NAfiliado_NFarmacia!$A$2:$J$497,5,0)),"Ingresa Direccion de Farmacia",VLOOKUP($B517,NAfiliado_NFarmacia!$A$2:$J$497,6,0)),VLOOKUP($B517,padron!#REF!,10,0)),+IF(ISERROR(VLOOKUP($B517,NAfiliado_NFarmacia!$A$2:$J$497,6,0)),"Ingresa Direccion de Farmacia",VLOOKUP($B517,NAfiliado_NFarmacia!$A$2:$J$497,6,0))))</f>
        <v/>
      </c>
      <c r="K517" s="49" t="str">
        <f>+IF($B517="","",+IF(OR($F517="Si",$F517=""),IF(ISERROR(VLOOKUP($B517,padron!#REF!,10,0)),+IF(ISERROR(VLOOKUP($B517,NAfiliado_NFarmacia!$A$2:$J$497,5,0)),"Ingresa Localidad de Farmacia",VLOOKUP($B517,NAfiliado_NFarmacia!$A$2:$J$497,7,0)),VLOOKUP($B517,padron!#REF!,11,0)),+IF(ISERROR(VLOOKUP($B517,NAfiliado_NFarmacia!$A$2:$J$497,7,0)),"Ingresa Localidad de Farmacia",VLOOKUP($B517,NAfiliado_NFarmacia!$A$2:$J$497,7,0))))</f>
        <v/>
      </c>
      <c r="L517" s="48" t="str">
        <f>+IF(B517="","",IF(F517="No","84005541",+IFERROR(+VLOOKUP(inicio!B517,padron!$A$2:$H$2,8,0),"84005541")))</f>
        <v/>
      </c>
      <c r="M517" s="48" t="str">
        <f>+IF(B517="","",+IFERROR(+VLOOKUP(B517,padron!A:C,3,0),"no_cargado"))</f>
        <v/>
      </c>
      <c r="N517" s="48" t="str">
        <f>+IF(C517="","",+IFERROR(+VLOOKUP($C517,materiales!$A$2:$D$5000,4,0),"9999"))</f>
        <v/>
      </c>
      <c r="O517" s="48" t="str">
        <f t="shared" si="70"/>
        <v/>
      </c>
      <c r="P517" s="48" t="str">
        <f t="shared" si="71"/>
        <v/>
      </c>
      <c r="Q517" s="48" t="str">
        <f t="shared" si="72"/>
        <v/>
      </c>
      <c r="R517" s="48" t="str">
        <f t="shared" si="73"/>
        <v/>
      </c>
      <c r="S517" s="48" t="str">
        <f t="shared" si="78"/>
        <v/>
      </c>
      <c r="T517" s="48" t="str">
        <f t="shared" ca="1" si="74"/>
        <v/>
      </c>
      <c r="U517" s="48" t="str">
        <f>+IF(M517="","",IFERROR(+VLOOKUP(C517,materiales!$B$2:$E$1000,4,0),"DSZA"))</f>
        <v/>
      </c>
      <c r="V517" s="48" t="str">
        <f t="shared" si="75"/>
        <v/>
      </c>
      <c r="W517" s="48" t="str">
        <f t="shared" si="76"/>
        <v/>
      </c>
      <c r="X517" s="48" t="str">
        <f t="shared" si="77"/>
        <v/>
      </c>
      <c r="Y517" s="49" t="str">
        <f t="shared" si="79"/>
        <v/>
      </c>
      <c r="Z517" s="49" t="str">
        <f>IF(M517="no_cargado",VLOOKUP(B517,NAfiliado_NFarmacia!A:H,8,0),"")</f>
        <v/>
      </c>
      <c r="AA517" s="50"/>
    </row>
    <row r="518" spans="1:27" x14ac:dyDescent="0.55000000000000004">
      <c r="A518" s="34"/>
      <c r="G518" s="47" t="str">
        <f>+IF($B518="","",+IFERROR(+VLOOKUP(B518,padron!$A$2:$E$2,2,0),+IFERROR(VLOOKUP(B518,NAfiliado_NFarmacia!$A:$J,10,0),"Ingresar Nuevo Afiliado")))</f>
        <v/>
      </c>
      <c r="H518" s="48" t="str">
        <f>+IF(B518="","",+IFERROR(+VLOOKUP($C518,materiales!$B$2:$D$101,2,0),"9999"))</f>
        <v/>
      </c>
      <c r="I518" s="49" t="str">
        <f>+IF($B518="","",+IF(OR($F518="Si",$F518=""),IF(ISERROR(VLOOKUP($B518,padron!#REF!,9,0)),+IF(ISERROR(VLOOKUP($B518,NAfiliado_NFarmacia!$A$2:$J$497,5,0)),"Ingresa Farmacia",VLOOKUP($B518,NAfiliado_NFarmacia!$A$2:$J$497,5,0)),VLOOKUP($B518,padron!#REF!,9,0)),+IF(ISERROR(VLOOKUP($B518,NAfiliado_NFarmacia!$A$2:$J$497,5,0)),"Ingresa Farmacia",VLOOKUP($B518,NAfiliado_NFarmacia!$A$2:$J$497,5,0))))</f>
        <v/>
      </c>
      <c r="J518" s="49" t="str">
        <f>+IF($B518="","",+IF(OR($F518="Si",$F518=""),IF(ISERROR(VLOOKUP($B518,padron!#REF!,10,0)),+IF(ISERROR(VLOOKUP($B518,NAfiliado_NFarmacia!$A$2:$J$497,5,0)),"Ingresa Direccion de Farmacia",VLOOKUP($B518,NAfiliado_NFarmacia!$A$2:$J$497,6,0)),VLOOKUP($B518,padron!#REF!,10,0)),+IF(ISERROR(VLOOKUP($B518,NAfiliado_NFarmacia!$A$2:$J$497,6,0)),"Ingresa Direccion de Farmacia",VLOOKUP($B518,NAfiliado_NFarmacia!$A$2:$J$497,6,0))))</f>
        <v/>
      </c>
      <c r="K518" s="49" t="str">
        <f>+IF($B518="","",+IF(OR($F518="Si",$F518=""),IF(ISERROR(VLOOKUP($B518,padron!#REF!,10,0)),+IF(ISERROR(VLOOKUP($B518,NAfiliado_NFarmacia!$A$2:$J$497,5,0)),"Ingresa Localidad de Farmacia",VLOOKUP($B518,NAfiliado_NFarmacia!$A$2:$J$497,7,0)),VLOOKUP($B518,padron!#REF!,11,0)),+IF(ISERROR(VLOOKUP($B518,NAfiliado_NFarmacia!$A$2:$J$497,7,0)),"Ingresa Localidad de Farmacia",VLOOKUP($B518,NAfiliado_NFarmacia!$A$2:$J$497,7,0))))</f>
        <v/>
      </c>
      <c r="L518" s="48" t="str">
        <f>+IF(B518="","",IF(F518="No","84005541",+IFERROR(+VLOOKUP(inicio!B518,padron!$A$2:$H$2,8,0),"84005541")))</f>
        <v/>
      </c>
      <c r="M518" s="48" t="str">
        <f>+IF(B518="","",+IFERROR(+VLOOKUP(B518,padron!A:C,3,0),"no_cargado"))</f>
        <v/>
      </c>
      <c r="N518" s="48" t="str">
        <f>+IF(C518="","",+IFERROR(+VLOOKUP($C518,materiales!$A$2:$D$5000,4,0),"9999"))</f>
        <v/>
      </c>
      <c r="O518" s="48" t="str">
        <f t="shared" si="70"/>
        <v/>
      </c>
      <c r="P518" s="48" t="str">
        <f t="shared" si="71"/>
        <v/>
      </c>
      <c r="Q518" s="48" t="str">
        <f t="shared" si="72"/>
        <v/>
      </c>
      <c r="R518" s="48" t="str">
        <f t="shared" si="73"/>
        <v/>
      </c>
      <c r="S518" s="48" t="str">
        <f t="shared" si="78"/>
        <v/>
      </c>
      <c r="T518" s="48" t="str">
        <f t="shared" ca="1" si="74"/>
        <v/>
      </c>
      <c r="U518" s="48" t="str">
        <f>+IF(M518="","",IFERROR(+VLOOKUP(C518,materiales!$B$2:$E$1000,4,0),"DSZA"))</f>
        <v/>
      </c>
      <c r="V518" s="48" t="str">
        <f t="shared" si="75"/>
        <v/>
      </c>
      <c r="W518" s="48" t="str">
        <f t="shared" si="76"/>
        <v/>
      </c>
      <c r="X518" s="48" t="str">
        <f t="shared" si="77"/>
        <v/>
      </c>
      <c r="Y518" s="49" t="str">
        <f t="shared" si="79"/>
        <v/>
      </c>
      <c r="Z518" s="49" t="str">
        <f>IF(M518="no_cargado",VLOOKUP(B518,NAfiliado_NFarmacia!A:H,8,0),"")</f>
        <v/>
      </c>
      <c r="AA518" s="50"/>
    </row>
    <row r="519" spans="1:27" x14ac:dyDescent="0.55000000000000004">
      <c r="A519" s="34"/>
      <c r="G519" s="47" t="str">
        <f>+IF($B519="","",+IFERROR(+VLOOKUP(B519,padron!$A$2:$E$2,2,0),+IFERROR(VLOOKUP(B519,NAfiliado_NFarmacia!$A:$J,10,0),"Ingresar Nuevo Afiliado")))</f>
        <v/>
      </c>
      <c r="H519" s="48" t="str">
        <f>+IF(B519="","",+IFERROR(+VLOOKUP($C519,materiales!$B$2:$D$101,2,0),"9999"))</f>
        <v/>
      </c>
      <c r="I519" s="49" t="str">
        <f>+IF($B519="","",+IF(OR($F519="Si",$F519=""),IF(ISERROR(VLOOKUP($B519,padron!#REF!,9,0)),+IF(ISERROR(VLOOKUP($B519,NAfiliado_NFarmacia!$A$2:$J$497,5,0)),"Ingresa Farmacia",VLOOKUP($B519,NAfiliado_NFarmacia!$A$2:$J$497,5,0)),VLOOKUP($B519,padron!#REF!,9,0)),+IF(ISERROR(VLOOKUP($B519,NAfiliado_NFarmacia!$A$2:$J$497,5,0)),"Ingresa Farmacia",VLOOKUP($B519,NAfiliado_NFarmacia!$A$2:$J$497,5,0))))</f>
        <v/>
      </c>
      <c r="J519" s="49" t="str">
        <f>+IF($B519="","",+IF(OR($F519="Si",$F519=""),IF(ISERROR(VLOOKUP($B519,padron!#REF!,10,0)),+IF(ISERROR(VLOOKUP($B519,NAfiliado_NFarmacia!$A$2:$J$497,5,0)),"Ingresa Direccion de Farmacia",VLOOKUP($B519,NAfiliado_NFarmacia!$A$2:$J$497,6,0)),VLOOKUP($B519,padron!#REF!,10,0)),+IF(ISERROR(VLOOKUP($B519,NAfiliado_NFarmacia!$A$2:$J$497,6,0)),"Ingresa Direccion de Farmacia",VLOOKUP($B519,NAfiliado_NFarmacia!$A$2:$J$497,6,0))))</f>
        <v/>
      </c>
      <c r="K519" s="49" t="str">
        <f>+IF($B519="","",+IF(OR($F519="Si",$F519=""),IF(ISERROR(VLOOKUP($B519,padron!#REF!,10,0)),+IF(ISERROR(VLOOKUP($B519,NAfiliado_NFarmacia!$A$2:$J$497,5,0)),"Ingresa Localidad de Farmacia",VLOOKUP($B519,NAfiliado_NFarmacia!$A$2:$J$497,7,0)),VLOOKUP($B519,padron!#REF!,11,0)),+IF(ISERROR(VLOOKUP($B519,NAfiliado_NFarmacia!$A$2:$J$497,7,0)),"Ingresa Localidad de Farmacia",VLOOKUP($B519,NAfiliado_NFarmacia!$A$2:$J$497,7,0))))</f>
        <v/>
      </c>
      <c r="L519" s="48" t="str">
        <f>+IF(B519="","",IF(F519="No","84005541",+IFERROR(+VLOOKUP(inicio!B519,padron!$A$2:$H$2,8,0),"84005541")))</f>
        <v/>
      </c>
      <c r="M519" s="48" t="str">
        <f>+IF(B519="","",+IFERROR(+VLOOKUP(B519,padron!A:C,3,0),"no_cargado"))</f>
        <v/>
      </c>
      <c r="N519" s="48" t="str">
        <f>+IF(C519="","",+IFERROR(+VLOOKUP($C519,materiales!$A$2:$D$5000,4,0),"9999"))</f>
        <v/>
      </c>
      <c r="O519" s="48" t="str">
        <f t="shared" si="70"/>
        <v/>
      </c>
      <c r="P519" s="48" t="str">
        <f t="shared" si="71"/>
        <v/>
      </c>
      <c r="Q519" s="48" t="str">
        <f t="shared" si="72"/>
        <v/>
      </c>
      <c r="R519" s="48" t="str">
        <f t="shared" si="73"/>
        <v/>
      </c>
      <c r="S519" s="48" t="str">
        <f t="shared" si="78"/>
        <v/>
      </c>
      <c r="T519" s="48" t="str">
        <f t="shared" ca="1" si="74"/>
        <v/>
      </c>
      <c r="U519" s="48" t="str">
        <f>+IF(M519="","",IFERROR(+VLOOKUP(C519,materiales!$B$2:$E$1000,4,0),"DSZA"))</f>
        <v/>
      </c>
      <c r="V519" s="48" t="str">
        <f t="shared" si="75"/>
        <v/>
      </c>
      <c r="W519" s="48" t="str">
        <f t="shared" si="76"/>
        <v/>
      </c>
      <c r="X519" s="48" t="str">
        <f t="shared" si="77"/>
        <v/>
      </c>
      <c r="Y519" s="49" t="str">
        <f t="shared" si="79"/>
        <v/>
      </c>
      <c r="Z519" s="49" t="str">
        <f>IF(M519="no_cargado",VLOOKUP(B519,NAfiliado_NFarmacia!A:H,8,0),"")</f>
        <v/>
      </c>
      <c r="AA519" s="50"/>
    </row>
    <row r="520" spans="1:27" x14ac:dyDescent="0.55000000000000004">
      <c r="A520" s="34"/>
      <c r="G520" s="47" t="str">
        <f>+IF($B520="","",+IFERROR(+VLOOKUP(B520,padron!$A$2:$E$2,2,0),+IFERROR(VLOOKUP(B520,NAfiliado_NFarmacia!$A:$J,10,0),"Ingresar Nuevo Afiliado")))</f>
        <v/>
      </c>
      <c r="H520" s="48" t="str">
        <f>+IF(B520="","",+IFERROR(+VLOOKUP($C520,materiales!$B$2:$D$101,2,0),"9999"))</f>
        <v/>
      </c>
      <c r="I520" s="49" t="str">
        <f>+IF($B520="","",+IF(OR($F520="Si",$F520=""),IF(ISERROR(VLOOKUP($B520,padron!#REF!,9,0)),+IF(ISERROR(VLOOKUP($B520,NAfiliado_NFarmacia!$A$2:$J$497,5,0)),"Ingresa Farmacia",VLOOKUP($B520,NAfiliado_NFarmacia!$A$2:$J$497,5,0)),VLOOKUP($B520,padron!#REF!,9,0)),+IF(ISERROR(VLOOKUP($B520,NAfiliado_NFarmacia!$A$2:$J$497,5,0)),"Ingresa Farmacia",VLOOKUP($B520,NAfiliado_NFarmacia!$A$2:$J$497,5,0))))</f>
        <v/>
      </c>
      <c r="J520" s="49" t="str">
        <f>+IF($B520="","",+IF(OR($F520="Si",$F520=""),IF(ISERROR(VLOOKUP($B520,padron!#REF!,10,0)),+IF(ISERROR(VLOOKUP($B520,NAfiliado_NFarmacia!$A$2:$J$497,5,0)),"Ingresa Direccion de Farmacia",VLOOKUP($B520,NAfiliado_NFarmacia!$A$2:$J$497,6,0)),VLOOKUP($B520,padron!#REF!,10,0)),+IF(ISERROR(VLOOKUP($B520,NAfiliado_NFarmacia!$A$2:$J$497,6,0)),"Ingresa Direccion de Farmacia",VLOOKUP($B520,NAfiliado_NFarmacia!$A$2:$J$497,6,0))))</f>
        <v/>
      </c>
      <c r="K520" s="49" t="str">
        <f>+IF($B520="","",+IF(OR($F520="Si",$F520=""),IF(ISERROR(VLOOKUP($B520,padron!#REF!,10,0)),+IF(ISERROR(VLOOKUP($B520,NAfiliado_NFarmacia!$A$2:$J$497,5,0)),"Ingresa Localidad de Farmacia",VLOOKUP($B520,NAfiliado_NFarmacia!$A$2:$J$497,7,0)),VLOOKUP($B520,padron!#REF!,11,0)),+IF(ISERROR(VLOOKUP($B520,NAfiliado_NFarmacia!$A$2:$J$497,7,0)),"Ingresa Localidad de Farmacia",VLOOKUP($B520,NAfiliado_NFarmacia!$A$2:$J$497,7,0))))</f>
        <v/>
      </c>
      <c r="L520" s="48" t="str">
        <f>+IF(B520="","",IF(F520="No","84005541",+IFERROR(+VLOOKUP(inicio!B520,padron!$A$2:$H$2,8,0),"84005541")))</f>
        <v/>
      </c>
      <c r="M520" s="48" t="str">
        <f>+IF(B520="","",+IFERROR(+VLOOKUP(B520,padron!A:C,3,0),"no_cargado"))</f>
        <v/>
      </c>
      <c r="N520" s="48" t="str">
        <f>+IF(C520="","",+IFERROR(+VLOOKUP($C520,materiales!$A$2:$D$5000,4,0),"9999"))</f>
        <v/>
      </c>
      <c r="O520" s="48" t="str">
        <f t="shared" si="70"/>
        <v/>
      </c>
      <c r="P520" s="48" t="str">
        <f t="shared" si="71"/>
        <v/>
      </c>
      <c r="Q520" s="48" t="str">
        <f t="shared" si="72"/>
        <v/>
      </c>
      <c r="R520" s="48" t="str">
        <f t="shared" si="73"/>
        <v/>
      </c>
      <c r="S520" s="48" t="str">
        <f t="shared" si="78"/>
        <v/>
      </c>
      <c r="T520" s="48" t="str">
        <f t="shared" ca="1" si="74"/>
        <v/>
      </c>
      <c r="U520" s="48" t="str">
        <f>+IF(M520="","",IFERROR(+VLOOKUP(C520,materiales!$B$2:$E$1000,4,0),"DSZA"))</f>
        <v/>
      </c>
      <c r="V520" s="48" t="str">
        <f t="shared" si="75"/>
        <v/>
      </c>
      <c r="W520" s="48" t="str">
        <f t="shared" si="76"/>
        <v/>
      </c>
      <c r="X520" s="48" t="str">
        <f t="shared" si="77"/>
        <v/>
      </c>
      <c r="Y520" s="49" t="str">
        <f t="shared" si="79"/>
        <v/>
      </c>
      <c r="Z520" s="49" t="str">
        <f>IF(M520="no_cargado",VLOOKUP(B520,NAfiliado_NFarmacia!A:H,8,0),"")</f>
        <v/>
      </c>
      <c r="AA520" s="50"/>
    </row>
    <row r="521" spans="1:27" x14ac:dyDescent="0.55000000000000004">
      <c r="A521" s="34"/>
      <c r="G521" s="47" t="str">
        <f>+IF($B521="","",+IFERROR(+VLOOKUP(B521,padron!$A$2:$E$2,2,0),+IFERROR(VLOOKUP(B521,NAfiliado_NFarmacia!$A:$J,10,0),"Ingresar Nuevo Afiliado")))</f>
        <v/>
      </c>
      <c r="H521" s="48" t="str">
        <f>+IF(B521="","",+IFERROR(+VLOOKUP($C521,materiales!$B$2:$D$101,2,0),"9999"))</f>
        <v/>
      </c>
      <c r="I521" s="49" t="str">
        <f>+IF($B521="","",+IF(OR($F521="Si",$F521=""),IF(ISERROR(VLOOKUP($B521,padron!#REF!,9,0)),+IF(ISERROR(VLOOKUP($B521,NAfiliado_NFarmacia!$A$2:$J$497,5,0)),"Ingresa Farmacia",VLOOKUP($B521,NAfiliado_NFarmacia!$A$2:$J$497,5,0)),VLOOKUP($B521,padron!#REF!,9,0)),+IF(ISERROR(VLOOKUP($B521,NAfiliado_NFarmacia!$A$2:$J$497,5,0)),"Ingresa Farmacia",VLOOKUP($B521,NAfiliado_NFarmacia!$A$2:$J$497,5,0))))</f>
        <v/>
      </c>
      <c r="J521" s="49" t="str">
        <f>+IF($B521="","",+IF(OR($F521="Si",$F521=""),IF(ISERROR(VLOOKUP($B521,padron!#REF!,10,0)),+IF(ISERROR(VLOOKUP($B521,NAfiliado_NFarmacia!$A$2:$J$497,5,0)),"Ingresa Direccion de Farmacia",VLOOKUP($B521,NAfiliado_NFarmacia!$A$2:$J$497,6,0)),VLOOKUP($B521,padron!#REF!,10,0)),+IF(ISERROR(VLOOKUP($B521,NAfiliado_NFarmacia!$A$2:$J$497,6,0)),"Ingresa Direccion de Farmacia",VLOOKUP($B521,NAfiliado_NFarmacia!$A$2:$J$497,6,0))))</f>
        <v/>
      </c>
      <c r="K521" s="49" t="str">
        <f>+IF($B521="","",+IF(OR($F521="Si",$F521=""),IF(ISERROR(VLOOKUP($B521,padron!#REF!,10,0)),+IF(ISERROR(VLOOKUP($B521,NAfiliado_NFarmacia!$A$2:$J$497,5,0)),"Ingresa Localidad de Farmacia",VLOOKUP($B521,NAfiliado_NFarmacia!$A$2:$J$497,7,0)),VLOOKUP($B521,padron!#REF!,11,0)),+IF(ISERROR(VLOOKUP($B521,NAfiliado_NFarmacia!$A$2:$J$497,7,0)),"Ingresa Localidad de Farmacia",VLOOKUP($B521,NAfiliado_NFarmacia!$A$2:$J$497,7,0))))</f>
        <v/>
      </c>
      <c r="L521" s="48" t="str">
        <f>+IF(B521="","",IF(F521="No","84005541",+IFERROR(+VLOOKUP(inicio!B521,padron!$A$2:$H$2,8,0),"84005541")))</f>
        <v/>
      </c>
      <c r="M521" s="48" t="str">
        <f>+IF(B521="","",+IFERROR(+VLOOKUP(B521,padron!A:C,3,0),"no_cargado"))</f>
        <v/>
      </c>
      <c r="N521" s="48" t="str">
        <f>+IF(C521="","",+IFERROR(+VLOOKUP($C521,materiales!$A$2:$D$5000,4,0),"9999"))</f>
        <v/>
      </c>
      <c r="O521" s="48" t="str">
        <f t="shared" ref="O521:O584" si="80">+IF(D521="","","01")</f>
        <v/>
      </c>
      <c r="P521" s="48" t="str">
        <f t="shared" ref="P521:P584" si="81">+IF(B521="","","CONVENIO 100%")</f>
        <v/>
      </c>
      <c r="Q521" s="48" t="str">
        <f t="shared" ref="Q521:Q584" si="82">+IF(I521="","","ZTRA")</f>
        <v/>
      </c>
      <c r="R521" s="48" t="str">
        <f t="shared" ref="R521:R584" si="83">+IF(J521="","",+IFERROR(+IF(U521="DSZA","ALMA","1004"),"ALMA"))</f>
        <v/>
      </c>
      <c r="S521" s="48" t="str">
        <f t="shared" si="78"/>
        <v/>
      </c>
      <c r="T521" s="48" t="str">
        <f t="shared" ref="T521:T584" ca="1" si="84">+IF(L521="","",+DAY(TODAY())&amp;"."&amp;TEXT(+TODAY(),"MM")&amp;"."&amp;+YEAR(TODAY()))</f>
        <v/>
      </c>
      <c r="U521" s="48" t="str">
        <f>+IF(M521="","",IFERROR(+VLOOKUP(C521,materiales!$B$2:$E$1000,4,0),"DSZA"))</f>
        <v/>
      </c>
      <c r="V521" s="48" t="str">
        <f t="shared" ref="V521:V584" si="85">+IF(N521="","","MAN")</f>
        <v/>
      </c>
      <c r="W521" s="48" t="str">
        <f t="shared" ref="W521:W584" si="86">IF(B521="","","02")</f>
        <v/>
      </c>
      <c r="X521" s="48" t="str">
        <f t="shared" ref="X521:X584" si="87">IF(B521="","","01")</f>
        <v/>
      </c>
      <c r="Y521" s="49" t="str">
        <f t="shared" si="79"/>
        <v/>
      </c>
      <c r="Z521" s="49" t="str">
        <f>IF(M521="no_cargado",VLOOKUP(B521,NAfiliado_NFarmacia!A:H,8,0),"")</f>
        <v/>
      </c>
      <c r="AA521" s="50"/>
    </row>
    <row r="522" spans="1:27" x14ac:dyDescent="0.55000000000000004">
      <c r="A522" s="34"/>
      <c r="G522" s="47" t="str">
        <f>+IF($B522="","",+IFERROR(+VLOOKUP(B522,padron!$A$2:$E$2,2,0),+IFERROR(VLOOKUP(B522,NAfiliado_NFarmacia!$A:$J,10,0),"Ingresar Nuevo Afiliado")))</f>
        <v/>
      </c>
      <c r="H522" s="48" t="str">
        <f>+IF(B522="","",+IFERROR(+VLOOKUP($C522,materiales!$B$2:$D$101,2,0),"9999"))</f>
        <v/>
      </c>
      <c r="I522" s="49" t="str">
        <f>+IF($B522="","",+IF(OR($F522="Si",$F522=""),IF(ISERROR(VLOOKUP($B522,padron!#REF!,9,0)),+IF(ISERROR(VLOOKUP($B522,NAfiliado_NFarmacia!$A$2:$J$497,5,0)),"Ingresa Farmacia",VLOOKUP($B522,NAfiliado_NFarmacia!$A$2:$J$497,5,0)),VLOOKUP($B522,padron!#REF!,9,0)),+IF(ISERROR(VLOOKUP($B522,NAfiliado_NFarmacia!$A$2:$J$497,5,0)),"Ingresa Farmacia",VLOOKUP($B522,NAfiliado_NFarmacia!$A$2:$J$497,5,0))))</f>
        <v/>
      </c>
      <c r="J522" s="49" t="str">
        <f>+IF($B522="","",+IF(OR($F522="Si",$F522=""),IF(ISERROR(VLOOKUP($B522,padron!#REF!,10,0)),+IF(ISERROR(VLOOKUP($B522,NAfiliado_NFarmacia!$A$2:$J$497,5,0)),"Ingresa Direccion de Farmacia",VLOOKUP($B522,NAfiliado_NFarmacia!$A$2:$J$497,6,0)),VLOOKUP($B522,padron!#REF!,10,0)),+IF(ISERROR(VLOOKUP($B522,NAfiliado_NFarmacia!$A$2:$J$497,6,0)),"Ingresa Direccion de Farmacia",VLOOKUP($B522,NAfiliado_NFarmacia!$A$2:$J$497,6,0))))</f>
        <v/>
      </c>
      <c r="K522" s="49" t="str">
        <f>+IF($B522="","",+IF(OR($F522="Si",$F522=""),IF(ISERROR(VLOOKUP($B522,padron!#REF!,10,0)),+IF(ISERROR(VLOOKUP($B522,NAfiliado_NFarmacia!$A$2:$J$497,5,0)),"Ingresa Localidad de Farmacia",VLOOKUP($B522,NAfiliado_NFarmacia!$A$2:$J$497,7,0)),VLOOKUP($B522,padron!#REF!,11,0)),+IF(ISERROR(VLOOKUP($B522,NAfiliado_NFarmacia!$A$2:$J$497,7,0)),"Ingresa Localidad de Farmacia",VLOOKUP($B522,NAfiliado_NFarmacia!$A$2:$J$497,7,0))))</f>
        <v/>
      </c>
      <c r="L522" s="48" t="str">
        <f>+IF(B522="","",IF(F522="No","84005541",+IFERROR(+VLOOKUP(inicio!B522,padron!$A$2:$H$2,8,0),"84005541")))</f>
        <v/>
      </c>
      <c r="M522" s="48" t="str">
        <f>+IF(B522="","",+IFERROR(+VLOOKUP(B522,padron!A:C,3,0),"no_cargado"))</f>
        <v/>
      </c>
      <c r="N522" s="48" t="str">
        <f>+IF(C522="","",+IFERROR(+VLOOKUP($C522,materiales!$A$2:$D$5000,4,0),"9999"))</f>
        <v/>
      </c>
      <c r="O522" s="48" t="str">
        <f t="shared" si="80"/>
        <v/>
      </c>
      <c r="P522" s="48" t="str">
        <f t="shared" si="81"/>
        <v/>
      </c>
      <c r="Q522" s="48" t="str">
        <f t="shared" si="82"/>
        <v/>
      </c>
      <c r="R522" s="48" t="str">
        <f t="shared" si="83"/>
        <v/>
      </c>
      <c r="S522" s="48" t="str">
        <f t="shared" ref="S522:S585" si="88">+IF(K522="","","20000123")</f>
        <v/>
      </c>
      <c r="T522" s="48" t="str">
        <f t="shared" ca="1" si="84"/>
        <v/>
      </c>
      <c r="U522" s="48" t="str">
        <f>+IF(M522="","",IFERROR(+VLOOKUP(C522,materiales!$B$2:$E$1000,4,0),"DSZA"))</f>
        <v/>
      </c>
      <c r="V522" s="48" t="str">
        <f t="shared" si="85"/>
        <v/>
      </c>
      <c r="W522" s="48" t="str">
        <f t="shared" si="86"/>
        <v/>
      </c>
      <c r="X522" s="48" t="str">
        <f t="shared" si="87"/>
        <v/>
      </c>
      <c r="Y522" s="49" t="str">
        <f t="shared" ref="Y522:Y585" si="89">+RIGHT(B522,8)</f>
        <v/>
      </c>
      <c r="Z522" s="49" t="str">
        <f>IF(M522="no_cargado",VLOOKUP(B522,NAfiliado_NFarmacia!A:H,8,0),"")</f>
        <v/>
      </c>
      <c r="AA522" s="50"/>
    </row>
    <row r="523" spans="1:27" x14ac:dyDescent="0.55000000000000004">
      <c r="A523" s="34"/>
      <c r="G523" s="47" t="str">
        <f>+IF($B523="","",+IFERROR(+VLOOKUP(B523,padron!$A$2:$E$2,2,0),+IFERROR(VLOOKUP(B523,NAfiliado_NFarmacia!$A:$J,10,0),"Ingresar Nuevo Afiliado")))</f>
        <v/>
      </c>
      <c r="H523" s="48" t="str">
        <f>+IF(B523="","",+IFERROR(+VLOOKUP($C523,materiales!$B$2:$D$101,2,0),"9999"))</f>
        <v/>
      </c>
      <c r="I523" s="49" t="str">
        <f>+IF($B523="","",+IF(OR($F523="Si",$F523=""),IF(ISERROR(VLOOKUP($B523,padron!#REF!,9,0)),+IF(ISERROR(VLOOKUP($B523,NAfiliado_NFarmacia!$A$2:$J$497,5,0)),"Ingresa Farmacia",VLOOKUP($B523,NAfiliado_NFarmacia!$A$2:$J$497,5,0)),VLOOKUP($B523,padron!#REF!,9,0)),+IF(ISERROR(VLOOKUP($B523,NAfiliado_NFarmacia!$A$2:$J$497,5,0)),"Ingresa Farmacia",VLOOKUP($B523,NAfiliado_NFarmacia!$A$2:$J$497,5,0))))</f>
        <v/>
      </c>
      <c r="J523" s="49" t="str">
        <f>+IF($B523="","",+IF(OR($F523="Si",$F523=""),IF(ISERROR(VLOOKUP($B523,padron!#REF!,10,0)),+IF(ISERROR(VLOOKUP($B523,NAfiliado_NFarmacia!$A$2:$J$497,5,0)),"Ingresa Direccion de Farmacia",VLOOKUP($B523,NAfiliado_NFarmacia!$A$2:$J$497,6,0)),VLOOKUP($B523,padron!#REF!,10,0)),+IF(ISERROR(VLOOKUP($B523,NAfiliado_NFarmacia!$A$2:$J$497,6,0)),"Ingresa Direccion de Farmacia",VLOOKUP($B523,NAfiliado_NFarmacia!$A$2:$J$497,6,0))))</f>
        <v/>
      </c>
      <c r="K523" s="49" t="str">
        <f>+IF($B523="","",+IF(OR($F523="Si",$F523=""),IF(ISERROR(VLOOKUP($B523,padron!#REF!,10,0)),+IF(ISERROR(VLOOKUP($B523,NAfiliado_NFarmacia!$A$2:$J$497,5,0)),"Ingresa Localidad de Farmacia",VLOOKUP($B523,NAfiliado_NFarmacia!$A$2:$J$497,7,0)),VLOOKUP($B523,padron!#REF!,11,0)),+IF(ISERROR(VLOOKUP($B523,NAfiliado_NFarmacia!$A$2:$J$497,7,0)),"Ingresa Localidad de Farmacia",VLOOKUP($B523,NAfiliado_NFarmacia!$A$2:$J$497,7,0))))</f>
        <v/>
      </c>
      <c r="L523" s="48" t="str">
        <f>+IF(B523="","",IF(F523="No","84005541",+IFERROR(+VLOOKUP(inicio!B523,padron!$A$2:$H$2,8,0),"84005541")))</f>
        <v/>
      </c>
      <c r="M523" s="48" t="str">
        <f>+IF(B523="","",+IFERROR(+VLOOKUP(B523,padron!A:C,3,0),"no_cargado"))</f>
        <v/>
      </c>
      <c r="N523" s="48" t="str">
        <f>+IF(C523="","",+IFERROR(+VLOOKUP($C523,materiales!$A$2:$D$5000,4,0),"9999"))</f>
        <v/>
      </c>
      <c r="O523" s="48" t="str">
        <f t="shared" si="80"/>
        <v/>
      </c>
      <c r="P523" s="48" t="str">
        <f t="shared" si="81"/>
        <v/>
      </c>
      <c r="Q523" s="48" t="str">
        <f t="shared" si="82"/>
        <v/>
      </c>
      <c r="R523" s="48" t="str">
        <f t="shared" si="83"/>
        <v/>
      </c>
      <c r="S523" s="48" t="str">
        <f t="shared" si="88"/>
        <v/>
      </c>
      <c r="T523" s="48" t="str">
        <f t="shared" ca="1" si="84"/>
        <v/>
      </c>
      <c r="U523" s="48" t="str">
        <f>+IF(M523="","",IFERROR(+VLOOKUP(C523,materiales!$B$2:$E$1000,4,0),"DSZA"))</f>
        <v/>
      </c>
      <c r="V523" s="48" t="str">
        <f t="shared" si="85"/>
        <v/>
      </c>
      <c r="W523" s="48" t="str">
        <f t="shared" si="86"/>
        <v/>
      </c>
      <c r="X523" s="48" t="str">
        <f t="shared" si="87"/>
        <v/>
      </c>
      <c r="Y523" s="49" t="str">
        <f t="shared" si="89"/>
        <v/>
      </c>
      <c r="Z523" s="49" t="str">
        <f>IF(M523="no_cargado",VLOOKUP(B523,NAfiliado_NFarmacia!A:H,8,0),"")</f>
        <v/>
      </c>
      <c r="AA523" s="50"/>
    </row>
    <row r="524" spans="1:27" x14ac:dyDescent="0.55000000000000004">
      <c r="A524" s="34"/>
      <c r="G524" s="47" t="str">
        <f>+IF($B524="","",+IFERROR(+VLOOKUP(B524,padron!$A$2:$E$2,2,0),+IFERROR(VLOOKUP(B524,NAfiliado_NFarmacia!$A:$J,10,0),"Ingresar Nuevo Afiliado")))</f>
        <v/>
      </c>
      <c r="H524" s="48" t="str">
        <f>+IF(B524="","",+IFERROR(+VLOOKUP($C524,materiales!$B$2:$D$101,2,0),"9999"))</f>
        <v/>
      </c>
      <c r="I524" s="49" t="str">
        <f>+IF($B524="","",+IF(OR($F524="Si",$F524=""),IF(ISERROR(VLOOKUP($B524,padron!#REF!,9,0)),+IF(ISERROR(VLOOKUP($B524,NAfiliado_NFarmacia!$A$2:$J$497,5,0)),"Ingresa Farmacia",VLOOKUP($B524,NAfiliado_NFarmacia!$A$2:$J$497,5,0)),VLOOKUP($B524,padron!#REF!,9,0)),+IF(ISERROR(VLOOKUP($B524,NAfiliado_NFarmacia!$A$2:$J$497,5,0)),"Ingresa Farmacia",VLOOKUP($B524,NAfiliado_NFarmacia!$A$2:$J$497,5,0))))</f>
        <v/>
      </c>
      <c r="J524" s="49" t="str">
        <f>+IF($B524="","",+IF(OR($F524="Si",$F524=""),IF(ISERROR(VLOOKUP($B524,padron!#REF!,10,0)),+IF(ISERROR(VLOOKUP($B524,NAfiliado_NFarmacia!$A$2:$J$497,5,0)),"Ingresa Direccion de Farmacia",VLOOKUP($B524,NAfiliado_NFarmacia!$A$2:$J$497,6,0)),VLOOKUP($B524,padron!#REF!,10,0)),+IF(ISERROR(VLOOKUP($B524,NAfiliado_NFarmacia!$A$2:$J$497,6,0)),"Ingresa Direccion de Farmacia",VLOOKUP($B524,NAfiliado_NFarmacia!$A$2:$J$497,6,0))))</f>
        <v/>
      </c>
      <c r="K524" s="49" t="str">
        <f>+IF($B524="","",+IF(OR($F524="Si",$F524=""),IF(ISERROR(VLOOKUP($B524,padron!#REF!,10,0)),+IF(ISERROR(VLOOKUP($B524,NAfiliado_NFarmacia!$A$2:$J$497,5,0)),"Ingresa Localidad de Farmacia",VLOOKUP($B524,NAfiliado_NFarmacia!$A$2:$J$497,7,0)),VLOOKUP($B524,padron!#REF!,11,0)),+IF(ISERROR(VLOOKUP($B524,NAfiliado_NFarmacia!$A$2:$J$497,7,0)),"Ingresa Localidad de Farmacia",VLOOKUP($B524,NAfiliado_NFarmacia!$A$2:$J$497,7,0))))</f>
        <v/>
      </c>
      <c r="L524" s="48" t="str">
        <f>+IF(B524="","",IF(F524="No","84005541",+IFERROR(+VLOOKUP(inicio!B524,padron!$A$2:$H$2,8,0),"84005541")))</f>
        <v/>
      </c>
      <c r="M524" s="48" t="str">
        <f>+IF(B524="","",+IFERROR(+VLOOKUP(B524,padron!A:C,3,0),"no_cargado"))</f>
        <v/>
      </c>
      <c r="N524" s="48" t="str">
        <f>+IF(C524="","",+IFERROR(+VLOOKUP($C524,materiales!$A$2:$D$5000,4,0),"9999"))</f>
        <v/>
      </c>
      <c r="O524" s="48" t="str">
        <f t="shared" si="80"/>
        <v/>
      </c>
      <c r="P524" s="48" t="str">
        <f t="shared" si="81"/>
        <v/>
      </c>
      <c r="Q524" s="48" t="str">
        <f t="shared" si="82"/>
        <v/>
      </c>
      <c r="R524" s="48" t="str">
        <f t="shared" si="83"/>
        <v/>
      </c>
      <c r="S524" s="48" t="str">
        <f t="shared" si="88"/>
        <v/>
      </c>
      <c r="T524" s="48" t="str">
        <f t="shared" ca="1" si="84"/>
        <v/>
      </c>
      <c r="U524" s="48" t="str">
        <f>+IF(M524="","",IFERROR(+VLOOKUP(C524,materiales!$B$2:$E$1000,4,0),"DSZA"))</f>
        <v/>
      </c>
      <c r="V524" s="48" t="str">
        <f t="shared" si="85"/>
        <v/>
      </c>
      <c r="W524" s="48" t="str">
        <f t="shared" si="86"/>
        <v/>
      </c>
      <c r="X524" s="48" t="str">
        <f t="shared" si="87"/>
        <v/>
      </c>
      <c r="Y524" s="49" t="str">
        <f t="shared" si="89"/>
        <v/>
      </c>
      <c r="Z524" s="49" t="str">
        <f>IF(M524="no_cargado",VLOOKUP(B524,NAfiliado_NFarmacia!A:H,8,0),"")</f>
        <v/>
      </c>
      <c r="AA524" s="50"/>
    </row>
    <row r="525" spans="1:27" x14ac:dyDescent="0.55000000000000004">
      <c r="A525" s="34"/>
      <c r="G525" s="47" t="str">
        <f>+IF($B525="","",+IFERROR(+VLOOKUP(B525,padron!$A$2:$E$2,2,0),+IFERROR(VLOOKUP(B525,NAfiliado_NFarmacia!$A:$J,10,0),"Ingresar Nuevo Afiliado")))</f>
        <v/>
      </c>
      <c r="H525" s="48" t="str">
        <f>+IF(B525="","",+IFERROR(+VLOOKUP($C525,materiales!$B$2:$D$101,2,0),"9999"))</f>
        <v/>
      </c>
      <c r="I525" s="49" t="str">
        <f>+IF($B525="","",+IF(OR($F525="Si",$F525=""),IF(ISERROR(VLOOKUP($B525,padron!#REF!,9,0)),+IF(ISERROR(VLOOKUP($B525,NAfiliado_NFarmacia!$A$2:$J$497,5,0)),"Ingresa Farmacia",VLOOKUP($B525,NAfiliado_NFarmacia!$A$2:$J$497,5,0)),VLOOKUP($B525,padron!#REF!,9,0)),+IF(ISERROR(VLOOKUP($B525,NAfiliado_NFarmacia!$A$2:$J$497,5,0)),"Ingresa Farmacia",VLOOKUP($B525,NAfiliado_NFarmacia!$A$2:$J$497,5,0))))</f>
        <v/>
      </c>
      <c r="J525" s="49" t="str">
        <f>+IF($B525="","",+IF(OR($F525="Si",$F525=""),IF(ISERROR(VLOOKUP($B525,padron!#REF!,10,0)),+IF(ISERROR(VLOOKUP($B525,NAfiliado_NFarmacia!$A$2:$J$497,5,0)),"Ingresa Direccion de Farmacia",VLOOKUP($B525,NAfiliado_NFarmacia!$A$2:$J$497,6,0)),VLOOKUP($B525,padron!#REF!,10,0)),+IF(ISERROR(VLOOKUP($B525,NAfiliado_NFarmacia!$A$2:$J$497,6,0)),"Ingresa Direccion de Farmacia",VLOOKUP($B525,NAfiliado_NFarmacia!$A$2:$J$497,6,0))))</f>
        <v/>
      </c>
      <c r="K525" s="49" t="str">
        <f>+IF($B525="","",+IF(OR($F525="Si",$F525=""),IF(ISERROR(VLOOKUP($B525,padron!#REF!,10,0)),+IF(ISERROR(VLOOKUP($B525,NAfiliado_NFarmacia!$A$2:$J$497,5,0)),"Ingresa Localidad de Farmacia",VLOOKUP($B525,NAfiliado_NFarmacia!$A$2:$J$497,7,0)),VLOOKUP($B525,padron!#REF!,11,0)),+IF(ISERROR(VLOOKUP($B525,NAfiliado_NFarmacia!$A$2:$J$497,7,0)),"Ingresa Localidad de Farmacia",VLOOKUP($B525,NAfiliado_NFarmacia!$A$2:$J$497,7,0))))</f>
        <v/>
      </c>
      <c r="L525" s="48" t="str">
        <f>+IF(B525="","",IF(F525="No","84005541",+IFERROR(+VLOOKUP(inicio!B525,padron!$A$2:$H$2,8,0),"84005541")))</f>
        <v/>
      </c>
      <c r="M525" s="48" t="str">
        <f>+IF(B525="","",+IFERROR(+VLOOKUP(B525,padron!A:C,3,0),"no_cargado"))</f>
        <v/>
      </c>
      <c r="N525" s="48" t="str">
        <f>+IF(C525="","",+IFERROR(+VLOOKUP($C525,materiales!$A$2:$D$5000,4,0),"9999"))</f>
        <v/>
      </c>
      <c r="O525" s="48" t="str">
        <f t="shared" si="80"/>
        <v/>
      </c>
      <c r="P525" s="48" t="str">
        <f t="shared" si="81"/>
        <v/>
      </c>
      <c r="Q525" s="48" t="str">
        <f t="shared" si="82"/>
        <v/>
      </c>
      <c r="R525" s="48" t="str">
        <f t="shared" si="83"/>
        <v/>
      </c>
      <c r="S525" s="48" t="str">
        <f t="shared" si="88"/>
        <v/>
      </c>
      <c r="T525" s="48" t="str">
        <f t="shared" ca="1" si="84"/>
        <v/>
      </c>
      <c r="U525" s="48" t="str">
        <f>+IF(M525="","",IFERROR(+VLOOKUP(C525,materiales!$B$2:$E$1000,4,0),"DSZA"))</f>
        <v/>
      </c>
      <c r="V525" s="48" t="str">
        <f t="shared" si="85"/>
        <v/>
      </c>
      <c r="W525" s="48" t="str">
        <f t="shared" si="86"/>
        <v/>
      </c>
      <c r="X525" s="48" t="str">
        <f t="shared" si="87"/>
        <v/>
      </c>
      <c r="Y525" s="49" t="str">
        <f t="shared" si="89"/>
        <v/>
      </c>
      <c r="Z525" s="49" t="str">
        <f>IF(M525="no_cargado",VLOOKUP(B525,NAfiliado_NFarmacia!A:H,8,0),"")</f>
        <v/>
      </c>
      <c r="AA525" s="50"/>
    </row>
    <row r="526" spans="1:27" x14ac:dyDescent="0.55000000000000004">
      <c r="A526" s="34"/>
      <c r="G526" s="47" t="str">
        <f>+IF($B526="","",+IFERROR(+VLOOKUP(B526,padron!$A$2:$E$2,2,0),+IFERROR(VLOOKUP(B526,NAfiliado_NFarmacia!$A:$J,10,0),"Ingresar Nuevo Afiliado")))</f>
        <v/>
      </c>
      <c r="H526" s="48" t="str">
        <f>+IF(B526="","",+IFERROR(+VLOOKUP($C526,materiales!$B$2:$D$101,2,0),"9999"))</f>
        <v/>
      </c>
      <c r="I526" s="49" t="str">
        <f>+IF($B526="","",+IF(OR($F526="Si",$F526=""),IF(ISERROR(VLOOKUP($B526,padron!#REF!,9,0)),+IF(ISERROR(VLOOKUP($B526,NAfiliado_NFarmacia!$A$2:$J$497,5,0)),"Ingresa Farmacia",VLOOKUP($B526,NAfiliado_NFarmacia!$A$2:$J$497,5,0)),VLOOKUP($B526,padron!#REF!,9,0)),+IF(ISERROR(VLOOKUP($B526,NAfiliado_NFarmacia!$A$2:$J$497,5,0)),"Ingresa Farmacia",VLOOKUP($B526,NAfiliado_NFarmacia!$A$2:$J$497,5,0))))</f>
        <v/>
      </c>
      <c r="J526" s="49" t="str">
        <f>+IF($B526="","",+IF(OR($F526="Si",$F526=""),IF(ISERROR(VLOOKUP($B526,padron!#REF!,10,0)),+IF(ISERROR(VLOOKUP($B526,NAfiliado_NFarmacia!$A$2:$J$497,5,0)),"Ingresa Direccion de Farmacia",VLOOKUP($B526,NAfiliado_NFarmacia!$A$2:$J$497,6,0)),VLOOKUP($B526,padron!#REF!,10,0)),+IF(ISERROR(VLOOKUP($B526,NAfiliado_NFarmacia!$A$2:$J$497,6,0)),"Ingresa Direccion de Farmacia",VLOOKUP($B526,NAfiliado_NFarmacia!$A$2:$J$497,6,0))))</f>
        <v/>
      </c>
      <c r="K526" s="49" t="str">
        <f>+IF($B526="","",+IF(OR($F526="Si",$F526=""),IF(ISERROR(VLOOKUP($B526,padron!#REF!,10,0)),+IF(ISERROR(VLOOKUP($B526,NAfiliado_NFarmacia!$A$2:$J$497,5,0)),"Ingresa Localidad de Farmacia",VLOOKUP($B526,NAfiliado_NFarmacia!$A$2:$J$497,7,0)),VLOOKUP($B526,padron!#REF!,11,0)),+IF(ISERROR(VLOOKUP($B526,NAfiliado_NFarmacia!$A$2:$J$497,7,0)),"Ingresa Localidad de Farmacia",VLOOKUP($B526,NAfiliado_NFarmacia!$A$2:$J$497,7,0))))</f>
        <v/>
      </c>
      <c r="L526" s="48" t="str">
        <f>+IF(B526="","",IF(F526="No","84005541",+IFERROR(+VLOOKUP(inicio!B526,padron!$A$2:$H$2,8,0),"84005541")))</f>
        <v/>
      </c>
      <c r="M526" s="48" t="str">
        <f>+IF(B526="","",+IFERROR(+VLOOKUP(B526,padron!A:C,3,0),"no_cargado"))</f>
        <v/>
      </c>
      <c r="N526" s="48" t="str">
        <f>+IF(C526="","",+IFERROR(+VLOOKUP($C526,materiales!$A$2:$D$5000,4,0),"9999"))</f>
        <v/>
      </c>
      <c r="O526" s="48" t="str">
        <f t="shared" si="80"/>
        <v/>
      </c>
      <c r="P526" s="48" t="str">
        <f t="shared" si="81"/>
        <v/>
      </c>
      <c r="Q526" s="48" t="str">
        <f t="shared" si="82"/>
        <v/>
      </c>
      <c r="R526" s="48" t="str">
        <f t="shared" si="83"/>
        <v/>
      </c>
      <c r="S526" s="48" t="str">
        <f t="shared" si="88"/>
        <v/>
      </c>
      <c r="T526" s="48" t="str">
        <f t="shared" ca="1" si="84"/>
        <v/>
      </c>
      <c r="U526" s="48" t="str">
        <f>+IF(M526="","",IFERROR(+VLOOKUP(C526,materiales!$B$2:$E$1000,4,0),"DSZA"))</f>
        <v/>
      </c>
      <c r="V526" s="48" t="str">
        <f t="shared" si="85"/>
        <v/>
      </c>
      <c r="W526" s="48" t="str">
        <f t="shared" si="86"/>
        <v/>
      </c>
      <c r="X526" s="48" t="str">
        <f t="shared" si="87"/>
        <v/>
      </c>
      <c r="Y526" s="49" t="str">
        <f t="shared" si="89"/>
        <v/>
      </c>
      <c r="Z526" s="49" t="str">
        <f>IF(M526="no_cargado",VLOOKUP(B526,NAfiliado_NFarmacia!A:H,8,0),"")</f>
        <v/>
      </c>
      <c r="AA526" s="50"/>
    </row>
    <row r="527" spans="1:27" x14ac:dyDescent="0.55000000000000004">
      <c r="A527" s="34"/>
      <c r="G527" s="47" t="str">
        <f>+IF($B527="","",+IFERROR(+VLOOKUP(B527,padron!$A$2:$E$2,2,0),+IFERROR(VLOOKUP(B527,NAfiliado_NFarmacia!$A:$J,10,0),"Ingresar Nuevo Afiliado")))</f>
        <v/>
      </c>
      <c r="H527" s="48" t="str">
        <f>+IF(B527="","",+IFERROR(+VLOOKUP($C527,materiales!$B$2:$D$101,2,0),"9999"))</f>
        <v/>
      </c>
      <c r="I527" s="49" t="str">
        <f>+IF($B527="","",+IF(OR($F527="Si",$F527=""),IF(ISERROR(VLOOKUP($B527,padron!#REF!,9,0)),+IF(ISERROR(VLOOKUP($B527,NAfiliado_NFarmacia!$A$2:$J$497,5,0)),"Ingresa Farmacia",VLOOKUP($B527,NAfiliado_NFarmacia!$A$2:$J$497,5,0)),VLOOKUP($B527,padron!#REF!,9,0)),+IF(ISERROR(VLOOKUP($B527,NAfiliado_NFarmacia!$A$2:$J$497,5,0)),"Ingresa Farmacia",VLOOKUP($B527,NAfiliado_NFarmacia!$A$2:$J$497,5,0))))</f>
        <v/>
      </c>
      <c r="J527" s="49" t="str">
        <f>+IF($B527="","",+IF(OR($F527="Si",$F527=""),IF(ISERROR(VLOOKUP($B527,padron!#REF!,10,0)),+IF(ISERROR(VLOOKUP($B527,NAfiliado_NFarmacia!$A$2:$J$497,5,0)),"Ingresa Direccion de Farmacia",VLOOKUP($B527,NAfiliado_NFarmacia!$A$2:$J$497,6,0)),VLOOKUP($B527,padron!#REF!,10,0)),+IF(ISERROR(VLOOKUP($B527,NAfiliado_NFarmacia!$A$2:$J$497,6,0)),"Ingresa Direccion de Farmacia",VLOOKUP($B527,NAfiliado_NFarmacia!$A$2:$J$497,6,0))))</f>
        <v/>
      </c>
      <c r="K527" s="49" t="str">
        <f>+IF($B527="","",+IF(OR($F527="Si",$F527=""),IF(ISERROR(VLOOKUP($B527,padron!#REF!,10,0)),+IF(ISERROR(VLOOKUP($B527,NAfiliado_NFarmacia!$A$2:$J$497,5,0)),"Ingresa Localidad de Farmacia",VLOOKUP($B527,NAfiliado_NFarmacia!$A$2:$J$497,7,0)),VLOOKUP($B527,padron!#REF!,11,0)),+IF(ISERROR(VLOOKUP($B527,NAfiliado_NFarmacia!$A$2:$J$497,7,0)),"Ingresa Localidad de Farmacia",VLOOKUP($B527,NAfiliado_NFarmacia!$A$2:$J$497,7,0))))</f>
        <v/>
      </c>
      <c r="L527" s="48" t="str">
        <f>+IF(B527="","",IF(F527="No","84005541",+IFERROR(+VLOOKUP(inicio!B527,padron!$A$2:$H$2,8,0),"84005541")))</f>
        <v/>
      </c>
      <c r="M527" s="48" t="str">
        <f>+IF(B527="","",+IFERROR(+VLOOKUP(B527,padron!A:C,3,0),"no_cargado"))</f>
        <v/>
      </c>
      <c r="N527" s="48" t="str">
        <f>+IF(C527="","",+IFERROR(+VLOOKUP($C527,materiales!$A$2:$D$5000,4,0),"9999"))</f>
        <v/>
      </c>
      <c r="O527" s="48" t="str">
        <f t="shared" si="80"/>
        <v/>
      </c>
      <c r="P527" s="48" t="str">
        <f t="shared" si="81"/>
        <v/>
      </c>
      <c r="Q527" s="48" t="str">
        <f t="shared" si="82"/>
        <v/>
      </c>
      <c r="R527" s="48" t="str">
        <f t="shared" si="83"/>
        <v/>
      </c>
      <c r="S527" s="48" t="str">
        <f t="shared" si="88"/>
        <v/>
      </c>
      <c r="T527" s="48" t="str">
        <f t="shared" ca="1" si="84"/>
        <v/>
      </c>
      <c r="U527" s="48" t="str">
        <f>+IF(M527="","",IFERROR(+VLOOKUP(C527,materiales!$B$2:$E$1000,4,0),"DSZA"))</f>
        <v/>
      </c>
      <c r="V527" s="48" t="str">
        <f t="shared" si="85"/>
        <v/>
      </c>
      <c r="W527" s="48" t="str">
        <f t="shared" si="86"/>
        <v/>
      </c>
      <c r="X527" s="48" t="str">
        <f t="shared" si="87"/>
        <v/>
      </c>
      <c r="Y527" s="49" t="str">
        <f t="shared" si="89"/>
        <v/>
      </c>
      <c r="Z527" s="49" t="str">
        <f>IF(M527="no_cargado",VLOOKUP(B527,NAfiliado_NFarmacia!A:H,8,0),"")</f>
        <v/>
      </c>
      <c r="AA527" s="50"/>
    </row>
    <row r="528" spans="1:27" x14ac:dyDescent="0.55000000000000004">
      <c r="A528" s="34"/>
      <c r="G528" s="47" t="str">
        <f>+IF($B528="","",+IFERROR(+VLOOKUP(B528,padron!$A$2:$E$2,2,0),+IFERROR(VLOOKUP(B528,NAfiliado_NFarmacia!$A:$J,10,0),"Ingresar Nuevo Afiliado")))</f>
        <v/>
      </c>
      <c r="H528" s="48" t="str">
        <f>+IF(B528="","",+IFERROR(+VLOOKUP($C528,materiales!$B$2:$D$101,2,0),"9999"))</f>
        <v/>
      </c>
      <c r="I528" s="49" t="str">
        <f>+IF($B528="","",+IF(OR($F528="Si",$F528=""),IF(ISERROR(VLOOKUP($B528,padron!#REF!,9,0)),+IF(ISERROR(VLOOKUP($B528,NAfiliado_NFarmacia!$A$2:$J$497,5,0)),"Ingresa Farmacia",VLOOKUP($B528,NAfiliado_NFarmacia!$A$2:$J$497,5,0)),VLOOKUP($B528,padron!#REF!,9,0)),+IF(ISERROR(VLOOKUP($B528,NAfiliado_NFarmacia!$A$2:$J$497,5,0)),"Ingresa Farmacia",VLOOKUP($B528,NAfiliado_NFarmacia!$A$2:$J$497,5,0))))</f>
        <v/>
      </c>
      <c r="J528" s="49" t="str">
        <f>+IF($B528="","",+IF(OR($F528="Si",$F528=""),IF(ISERROR(VLOOKUP($B528,padron!#REF!,10,0)),+IF(ISERROR(VLOOKUP($B528,NAfiliado_NFarmacia!$A$2:$J$497,5,0)),"Ingresa Direccion de Farmacia",VLOOKUP($B528,NAfiliado_NFarmacia!$A$2:$J$497,6,0)),VLOOKUP($B528,padron!#REF!,10,0)),+IF(ISERROR(VLOOKUP($B528,NAfiliado_NFarmacia!$A$2:$J$497,6,0)),"Ingresa Direccion de Farmacia",VLOOKUP($B528,NAfiliado_NFarmacia!$A$2:$J$497,6,0))))</f>
        <v/>
      </c>
      <c r="K528" s="49" t="str">
        <f>+IF($B528="","",+IF(OR($F528="Si",$F528=""),IF(ISERROR(VLOOKUP($B528,padron!#REF!,10,0)),+IF(ISERROR(VLOOKUP($B528,NAfiliado_NFarmacia!$A$2:$J$497,5,0)),"Ingresa Localidad de Farmacia",VLOOKUP($B528,NAfiliado_NFarmacia!$A$2:$J$497,7,0)),VLOOKUP($B528,padron!#REF!,11,0)),+IF(ISERROR(VLOOKUP($B528,NAfiliado_NFarmacia!$A$2:$J$497,7,0)),"Ingresa Localidad de Farmacia",VLOOKUP($B528,NAfiliado_NFarmacia!$A$2:$J$497,7,0))))</f>
        <v/>
      </c>
      <c r="L528" s="48" t="str">
        <f>+IF(B528="","",IF(F528="No","84005541",+IFERROR(+VLOOKUP(inicio!B528,padron!$A$2:$H$2,8,0),"84005541")))</f>
        <v/>
      </c>
      <c r="M528" s="48" t="str">
        <f>+IF(B528="","",+IFERROR(+VLOOKUP(B528,padron!A:C,3,0),"no_cargado"))</f>
        <v/>
      </c>
      <c r="N528" s="48" t="str">
        <f>+IF(C528="","",+IFERROR(+VLOOKUP($C528,materiales!$A$2:$D$5000,4,0),"9999"))</f>
        <v/>
      </c>
      <c r="O528" s="48" t="str">
        <f t="shared" si="80"/>
        <v/>
      </c>
      <c r="P528" s="48" t="str">
        <f t="shared" si="81"/>
        <v/>
      </c>
      <c r="Q528" s="48" t="str">
        <f t="shared" si="82"/>
        <v/>
      </c>
      <c r="R528" s="48" t="str">
        <f t="shared" si="83"/>
        <v/>
      </c>
      <c r="S528" s="48" t="str">
        <f t="shared" si="88"/>
        <v/>
      </c>
      <c r="T528" s="48" t="str">
        <f t="shared" ca="1" si="84"/>
        <v/>
      </c>
      <c r="U528" s="48" t="str">
        <f>+IF(M528="","",IFERROR(+VLOOKUP(C528,materiales!$B$2:$E$1000,4,0),"DSZA"))</f>
        <v/>
      </c>
      <c r="V528" s="48" t="str">
        <f t="shared" si="85"/>
        <v/>
      </c>
      <c r="W528" s="48" t="str">
        <f t="shared" si="86"/>
        <v/>
      </c>
      <c r="X528" s="48" t="str">
        <f t="shared" si="87"/>
        <v/>
      </c>
      <c r="Y528" s="49" t="str">
        <f t="shared" si="89"/>
        <v/>
      </c>
      <c r="Z528" s="49" t="str">
        <f>IF(M528="no_cargado",VLOOKUP(B528,NAfiliado_NFarmacia!A:H,8,0),"")</f>
        <v/>
      </c>
      <c r="AA528" s="50"/>
    </row>
    <row r="529" spans="1:27" x14ac:dyDescent="0.55000000000000004">
      <c r="A529" s="34"/>
      <c r="G529" s="47" t="str">
        <f>+IF($B529="","",+IFERROR(+VLOOKUP(B529,padron!$A$2:$E$2,2,0),+IFERROR(VLOOKUP(B529,NAfiliado_NFarmacia!$A:$J,10,0),"Ingresar Nuevo Afiliado")))</f>
        <v/>
      </c>
      <c r="H529" s="48" t="str">
        <f>+IF(B529="","",+IFERROR(+VLOOKUP($C529,materiales!$B$2:$D$101,2,0),"9999"))</f>
        <v/>
      </c>
      <c r="I529" s="49" t="str">
        <f>+IF($B529="","",+IF(OR($F529="Si",$F529=""),IF(ISERROR(VLOOKUP($B529,padron!#REF!,9,0)),+IF(ISERROR(VLOOKUP($B529,NAfiliado_NFarmacia!$A$2:$J$497,5,0)),"Ingresa Farmacia",VLOOKUP($B529,NAfiliado_NFarmacia!$A$2:$J$497,5,0)),VLOOKUP($B529,padron!#REF!,9,0)),+IF(ISERROR(VLOOKUP($B529,NAfiliado_NFarmacia!$A$2:$J$497,5,0)),"Ingresa Farmacia",VLOOKUP($B529,NAfiliado_NFarmacia!$A$2:$J$497,5,0))))</f>
        <v/>
      </c>
      <c r="J529" s="49" t="str">
        <f>+IF($B529="","",+IF(OR($F529="Si",$F529=""),IF(ISERROR(VLOOKUP($B529,padron!#REF!,10,0)),+IF(ISERROR(VLOOKUP($B529,NAfiliado_NFarmacia!$A$2:$J$497,5,0)),"Ingresa Direccion de Farmacia",VLOOKUP($B529,NAfiliado_NFarmacia!$A$2:$J$497,6,0)),VLOOKUP($B529,padron!#REF!,10,0)),+IF(ISERROR(VLOOKUP($B529,NAfiliado_NFarmacia!$A$2:$J$497,6,0)),"Ingresa Direccion de Farmacia",VLOOKUP($B529,NAfiliado_NFarmacia!$A$2:$J$497,6,0))))</f>
        <v/>
      </c>
      <c r="K529" s="49" t="str">
        <f>+IF($B529="","",+IF(OR($F529="Si",$F529=""),IF(ISERROR(VLOOKUP($B529,padron!#REF!,10,0)),+IF(ISERROR(VLOOKUP($B529,NAfiliado_NFarmacia!$A$2:$J$497,5,0)),"Ingresa Localidad de Farmacia",VLOOKUP($B529,NAfiliado_NFarmacia!$A$2:$J$497,7,0)),VLOOKUP($B529,padron!#REF!,11,0)),+IF(ISERROR(VLOOKUP($B529,NAfiliado_NFarmacia!$A$2:$J$497,7,0)),"Ingresa Localidad de Farmacia",VLOOKUP($B529,NAfiliado_NFarmacia!$A$2:$J$497,7,0))))</f>
        <v/>
      </c>
      <c r="L529" s="48" t="str">
        <f>+IF(B529="","",IF(F529="No","84005541",+IFERROR(+VLOOKUP(inicio!B529,padron!$A$2:$H$2,8,0),"84005541")))</f>
        <v/>
      </c>
      <c r="M529" s="48" t="str">
        <f>+IF(B529="","",+IFERROR(+VLOOKUP(B529,padron!A:C,3,0),"no_cargado"))</f>
        <v/>
      </c>
      <c r="N529" s="48" t="str">
        <f>+IF(C529="","",+IFERROR(+VLOOKUP($C529,materiales!$A$2:$D$5000,4,0),"9999"))</f>
        <v/>
      </c>
      <c r="O529" s="48" t="str">
        <f t="shared" si="80"/>
        <v/>
      </c>
      <c r="P529" s="48" t="str">
        <f t="shared" si="81"/>
        <v/>
      </c>
      <c r="Q529" s="48" t="str">
        <f t="shared" si="82"/>
        <v/>
      </c>
      <c r="R529" s="48" t="str">
        <f t="shared" si="83"/>
        <v/>
      </c>
      <c r="S529" s="48" t="str">
        <f t="shared" si="88"/>
        <v/>
      </c>
      <c r="T529" s="48" t="str">
        <f t="shared" ca="1" si="84"/>
        <v/>
      </c>
      <c r="U529" s="48" t="str">
        <f>+IF(M529="","",IFERROR(+VLOOKUP(C529,materiales!$B$2:$E$1000,4,0),"DSZA"))</f>
        <v/>
      </c>
      <c r="V529" s="48" t="str">
        <f t="shared" si="85"/>
        <v/>
      </c>
      <c r="W529" s="48" t="str">
        <f t="shared" si="86"/>
        <v/>
      </c>
      <c r="X529" s="48" t="str">
        <f t="shared" si="87"/>
        <v/>
      </c>
      <c r="Y529" s="49" t="str">
        <f t="shared" si="89"/>
        <v/>
      </c>
      <c r="Z529" s="49" t="str">
        <f>IF(M529="no_cargado",VLOOKUP(B529,NAfiliado_NFarmacia!A:H,8,0),"")</f>
        <v/>
      </c>
      <c r="AA529" s="50"/>
    </row>
    <row r="530" spans="1:27" x14ac:dyDescent="0.55000000000000004">
      <c r="A530" s="34"/>
      <c r="G530" s="47" t="str">
        <f>+IF($B530="","",+IFERROR(+VLOOKUP(B530,padron!$A$2:$E$2,2,0),+IFERROR(VLOOKUP(B530,NAfiliado_NFarmacia!$A:$J,10,0),"Ingresar Nuevo Afiliado")))</f>
        <v/>
      </c>
      <c r="H530" s="48" t="str">
        <f>+IF(B530="","",+IFERROR(+VLOOKUP($C530,materiales!$B$2:$D$101,2,0),"9999"))</f>
        <v/>
      </c>
      <c r="I530" s="49" t="str">
        <f>+IF($B530="","",+IF(OR($F530="Si",$F530=""),IF(ISERROR(VLOOKUP($B530,padron!#REF!,9,0)),+IF(ISERROR(VLOOKUP($B530,NAfiliado_NFarmacia!$A$2:$J$497,5,0)),"Ingresa Farmacia",VLOOKUP($B530,NAfiliado_NFarmacia!$A$2:$J$497,5,0)),VLOOKUP($B530,padron!#REF!,9,0)),+IF(ISERROR(VLOOKUP($B530,NAfiliado_NFarmacia!$A$2:$J$497,5,0)),"Ingresa Farmacia",VLOOKUP($B530,NAfiliado_NFarmacia!$A$2:$J$497,5,0))))</f>
        <v/>
      </c>
      <c r="J530" s="49" t="str">
        <f>+IF($B530="","",+IF(OR($F530="Si",$F530=""),IF(ISERROR(VLOOKUP($B530,padron!#REF!,10,0)),+IF(ISERROR(VLOOKUP($B530,NAfiliado_NFarmacia!$A$2:$J$497,5,0)),"Ingresa Direccion de Farmacia",VLOOKUP($B530,NAfiliado_NFarmacia!$A$2:$J$497,6,0)),VLOOKUP($B530,padron!#REF!,10,0)),+IF(ISERROR(VLOOKUP($B530,NAfiliado_NFarmacia!$A$2:$J$497,6,0)),"Ingresa Direccion de Farmacia",VLOOKUP($B530,NAfiliado_NFarmacia!$A$2:$J$497,6,0))))</f>
        <v/>
      </c>
      <c r="K530" s="49" t="str">
        <f>+IF($B530="","",+IF(OR($F530="Si",$F530=""),IF(ISERROR(VLOOKUP($B530,padron!#REF!,10,0)),+IF(ISERROR(VLOOKUP($B530,NAfiliado_NFarmacia!$A$2:$J$497,5,0)),"Ingresa Localidad de Farmacia",VLOOKUP($B530,NAfiliado_NFarmacia!$A$2:$J$497,7,0)),VLOOKUP($B530,padron!#REF!,11,0)),+IF(ISERROR(VLOOKUP($B530,NAfiliado_NFarmacia!$A$2:$J$497,7,0)),"Ingresa Localidad de Farmacia",VLOOKUP($B530,NAfiliado_NFarmacia!$A$2:$J$497,7,0))))</f>
        <v/>
      </c>
      <c r="L530" s="48" t="str">
        <f>+IF(B530="","",IF(F530="No","84005541",+IFERROR(+VLOOKUP(inicio!B530,padron!$A$2:$H$2,8,0),"84005541")))</f>
        <v/>
      </c>
      <c r="M530" s="48" t="str">
        <f>+IF(B530="","",+IFERROR(+VLOOKUP(B530,padron!A:C,3,0),"no_cargado"))</f>
        <v/>
      </c>
      <c r="N530" s="48" t="str">
        <f>+IF(C530="","",+IFERROR(+VLOOKUP($C530,materiales!$A$2:$D$5000,4,0),"9999"))</f>
        <v/>
      </c>
      <c r="O530" s="48" t="str">
        <f t="shared" si="80"/>
        <v/>
      </c>
      <c r="P530" s="48" t="str">
        <f t="shared" si="81"/>
        <v/>
      </c>
      <c r="Q530" s="48" t="str">
        <f t="shared" si="82"/>
        <v/>
      </c>
      <c r="R530" s="48" t="str">
        <f t="shared" si="83"/>
        <v/>
      </c>
      <c r="S530" s="48" t="str">
        <f t="shared" si="88"/>
        <v/>
      </c>
      <c r="T530" s="48" t="str">
        <f t="shared" ca="1" si="84"/>
        <v/>
      </c>
      <c r="U530" s="48" t="str">
        <f>+IF(M530="","",IFERROR(+VLOOKUP(C530,materiales!$B$2:$E$1000,4,0),"DSZA"))</f>
        <v/>
      </c>
      <c r="V530" s="48" t="str">
        <f t="shared" si="85"/>
        <v/>
      </c>
      <c r="W530" s="48" t="str">
        <f t="shared" si="86"/>
        <v/>
      </c>
      <c r="X530" s="48" t="str">
        <f t="shared" si="87"/>
        <v/>
      </c>
      <c r="Y530" s="49" t="str">
        <f t="shared" si="89"/>
        <v/>
      </c>
      <c r="Z530" s="49" t="str">
        <f>IF(M530="no_cargado",VLOOKUP(B530,NAfiliado_NFarmacia!A:H,8,0),"")</f>
        <v/>
      </c>
      <c r="AA530" s="50"/>
    </row>
    <row r="531" spans="1:27" x14ac:dyDescent="0.55000000000000004">
      <c r="A531" s="34"/>
      <c r="G531" s="47" t="str">
        <f>+IF($B531="","",+IFERROR(+VLOOKUP(B531,padron!$A$2:$E$2,2,0),+IFERROR(VLOOKUP(B531,NAfiliado_NFarmacia!$A:$J,10,0),"Ingresar Nuevo Afiliado")))</f>
        <v/>
      </c>
      <c r="H531" s="48" t="str">
        <f>+IF(B531="","",+IFERROR(+VLOOKUP($C531,materiales!$B$2:$D$101,2,0),"9999"))</f>
        <v/>
      </c>
      <c r="I531" s="49" t="str">
        <f>+IF($B531="","",+IF(OR($F531="Si",$F531=""),IF(ISERROR(VLOOKUP($B531,padron!#REF!,9,0)),+IF(ISERROR(VLOOKUP($B531,NAfiliado_NFarmacia!$A$2:$J$497,5,0)),"Ingresa Farmacia",VLOOKUP($B531,NAfiliado_NFarmacia!$A$2:$J$497,5,0)),VLOOKUP($B531,padron!#REF!,9,0)),+IF(ISERROR(VLOOKUP($B531,NAfiliado_NFarmacia!$A$2:$J$497,5,0)),"Ingresa Farmacia",VLOOKUP($B531,NAfiliado_NFarmacia!$A$2:$J$497,5,0))))</f>
        <v/>
      </c>
      <c r="J531" s="49" t="str">
        <f>+IF($B531="","",+IF(OR($F531="Si",$F531=""),IF(ISERROR(VLOOKUP($B531,padron!#REF!,10,0)),+IF(ISERROR(VLOOKUP($B531,NAfiliado_NFarmacia!$A$2:$J$497,5,0)),"Ingresa Direccion de Farmacia",VLOOKUP($B531,NAfiliado_NFarmacia!$A$2:$J$497,6,0)),VLOOKUP($B531,padron!#REF!,10,0)),+IF(ISERROR(VLOOKUP($B531,NAfiliado_NFarmacia!$A$2:$J$497,6,0)),"Ingresa Direccion de Farmacia",VLOOKUP($B531,NAfiliado_NFarmacia!$A$2:$J$497,6,0))))</f>
        <v/>
      </c>
      <c r="K531" s="49" t="str">
        <f>+IF($B531="","",+IF(OR($F531="Si",$F531=""),IF(ISERROR(VLOOKUP($B531,padron!#REF!,10,0)),+IF(ISERROR(VLOOKUP($B531,NAfiliado_NFarmacia!$A$2:$J$497,5,0)),"Ingresa Localidad de Farmacia",VLOOKUP($B531,NAfiliado_NFarmacia!$A$2:$J$497,7,0)),VLOOKUP($B531,padron!#REF!,11,0)),+IF(ISERROR(VLOOKUP($B531,NAfiliado_NFarmacia!$A$2:$J$497,7,0)),"Ingresa Localidad de Farmacia",VLOOKUP($B531,NAfiliado_NFarmacia!$A$2:$J$497,7,0))))</f>
        <v/>
      </c>
      <c r="L531" s="48" t="str">
        <f>+IF(B531="","",IF(F531="No","84005541",+IFERROR(+VLOOKUP(inicio!B531,padron!$A$2:$H$2,8,0),"84005541")))</f>
        <v/>
      </c>
      <c r="M531" s="48" t="str">
        <f>+IF(B531="","",+IFERROR(+VLOOKUP(B531,padron!A:C,3,0),"no_cargado"))</f>
        <v/>
      </c>
      <c r="N531" s="48" t="str">
        <f>+IF(C531="","",+IFERROR(+VLOOKUP($C531,materiales!$A$2:$D$5000,4,0),"9999"))</f>
        <v/>
      </c>
      <c r="O531" s="48" t="str">
        <f t="shared" si="80"/>
        <v/>
      </c>
      <c r="P531" s="48" t="str">
        <f t="shared" si="81"/>
        <v/>
      </c>
      <c r="Q531" s="48" t="str">
        <f t="shared" si="82"/>
        <v/>
      </c>
      <c r="R531" s="48" t="str">
        <f t="shared" si="83"/>
        <v/>
      </c>
      <c r="S531" s="48" t="str">
        <f t="shared" si="88"/>
        <v/>
      </c>
      <c r="T531" s="48" t="str">
        <f t="shared" ca="1" si="84"/>
        <v/>
      </c>
      <c r="U531" s="48" t="str">
        <f>+IF(M531="","",IFERROR(+VLOOKUP(C531,materiales!$B$2:$E$1000,4,0),"DSZA"))</f>
        <v/>
      </c>
      <c r="V531" s="48" t="str">
        <f t="shared" si="85"/>
        <v/>
      </c>
      <c r="W531" s="48" t="str">
        <f t="shared" si="86"/>
        <v/>
      </c>
      <c r="X531" s="48" t="str">
        <f t="shared" si="87"/>
        <v/>
      </c>
      <c r="Y531" s="49" t="str">
        <f t="shared" si="89"/>
        <v/>
      </c>
      <c r="Z531" s="49" t="str">
        <f>IF(M531="no_cargado",VLOOKUP(B531,NAfiliado_NFarmacia!A:H,8,0),"")</f>
        <v/>
      </c>
      <c r="AA531" s="50"/>
    </row>
    <row r="532" spans="1:27" x14ac:dyDescent="0.55000000000000004">
      <c r="A532" s="34"/>
      <c r="G532" s="47" t="str">
        <f>+IF($B532="","",+IFERROR(+VLOOKUP(B532,padron!$A$2:$E$2,2,0),+IFERROR(VLOOKUP(B532,NAfiliado_NFarmacia!$A:$J,10,0),"Ingresar Nuevo Afiliado")))</f>
        <v/>
      </c>
      <c r="H532" s="48" t="str">
        <f>+IF(B532="","",+IFERROR(+VLOOKUP($C532,materiales!$B$2:$D$101,2,0),"9999"))</f>
        <v/>
      </c>
      <c r="I532" s="49" t="str">
        <f>+IF($B532="","",+IF(OR($F532="Si",$F532=""),IF(ISERROR(VLOOKUP($B532,padron!#REF!,9,0)),+IF(ISERROR(VLOOKUP($B532,NAfiliado_NFarmacia!$A$2:$J$497,5,0)),"Ingresa Farmacia",VLOOKUP($B532,NAfiliado_NFarmacia!$A$2:$J$497,5,0)),VLOOKUP($B532,padron!#REF!,9,0)),+IF(ISERROR(VLOOKUP($B532,NAfiliado_NFarmacia!$A$2:$J$497,5,0)),"Ingresa Farmacia",VLOOKUP($B532,NAfiliado_NFarmacia!$A$2:$J$497,5,0))))</f>
        <v/>
      </c>
      <c r="J532" s="49" t="str">
        <f>+IF($B532="","",+IF(OR($F532="Si",$F532=""),IF(ISERROR(VLOOKUP($B532,padron!#REF!,10,0)),+IF(ISERROR(VLOOKUP($B532,NAfiliado_NFarmacia!$A$2:$J$497,5,0)),"Ingresa Direccion de Farmacia",VLOOKUP($B532,NAfiliado_NFarmacia!$A$2:$J$497,6,0)),VLOOKUP($B532,padron!#REF!,10,0)),+IF(ISERROR(VLOOKUP($B532,NAfiliado_NFarmacia!$A$2:$J$497,6,0)),"Ingresa Direccion de Farmacia",VLOOKUP($B532,NAfiliado_NFarmacia!$A$2:$J$497,6,0))))</f>
        <v/>
      </c>
      <c r="K532" s="49" t="str">
        <f>+IF($B532="","",+IF(OR($F532="Si",$F532=""),IF(ISERROR(VLOOKUP($B532,padron!#REF!,10,0)),+IF(ISERROR(VLOOKUP($B532,NAfiliado_NFarmacia!$A$2:$J$497,5,0)),"Ingresa Localidad de Farmacia",VLOOKUP($B532,NAfiliado_NFarmacia!$A$2:$J$497,7,0)),VLOOKUP($B532,padron!#REF!,11,0)),+IF(ISERROR(VLOOKUP($B532,NAfiliado_NFarmacia!$A$2:$J$497,7,0)),"Ingresa Localidad de Farmacia",VLOOKUP($B532,NAfiliado_NFarmacia!$A$2:$J$497,7,0))))</f>
        <v/>
      </c>
      <c r="L532" s="48" t="str">
        <f>+IF(B532="","",IF(F532="No","84005541",+IFERROR(+VLOOKUP(inicio!B532,padron!$A$2:$H$2,8,0),"84005541")))</f>
        <v/>
      </c>
      <c r="M532" s="48" t="str">
        <f>+IF(B532="","",+IFERROR(+VLOOKUP(B532,padron!A:C,3,0),"no_cargado"))</f>
        <v/>
      </c>
      <c r="N532" s="48" t="str">
        <f>+IF(C532="","",+IFERROR(+VLOOKUP($C532,materiales!$A$2:$D$5000,4,0),"9999"))</f>
        <v/>
      </c>
      <c r="O532" s="48" t="str">
        <f t="shared" si="80"/>
        <v/>
      </c>
      <c r="P532" s="48" t="str">
        <f t="shared" si="81"/>
        <v/>
      </c>
      <c r="Q532" s="48" t="str">
        <f t="shared" si="82"/>
        <v/>
      </c>
      <c r="R532" s="48" t="str">
        <f t="shared" si="83"/>
        <v/>
      </c>
      <c r="S532" s="48" t="str">
        <f t="shared" si="88"/>
        <v/>
      </c>
      <c r="T532" s="48" t="str">
        <f t="shared" ca="1" si="84"/>
        <v/>
      </c>
      <c r="U532" s="48" t="str">
        <f>+IF(M532="","",IFERROR(+VLOOKUP(C532,materiales!$B$2:$E$1000,4,0),"DSZA"))</f>
        <v/>
      </c>
      <c r="V532" s="48" t="str">
        <f t="shared" si="85"/>
        <v/>
      </c>
      <c r="W532" s="48" t="str">
        <f t="shared" si="86"/>
        <v/>
      </c>
      <c r="X532" s="48" t="str">
        <f t="shared" si="87"/>
        <v/>
      </c>
      <c r="Y532" s="49" t="str">
        <f t="shared" si="89"/>
        <v/>
      </c>
      <c r="Z532" s="49" t="str">
        <f>IF(M532="no_cargado",VLOOKUP(B532,NAfiliado_NFarmacia!A:H,8,0),"")</f>
        <v/>
      </c>
      <c r="AA532" s="50"/>
    </row>
    <row r="533" spans="1:27" x14ac:dyDescent="0.55000000000000004">
      <c r="A533" s="34"/>
      <c r="G533" s="47" t="str">
        <f>+IF($B533="","",+IFERROR(+VLOOKUP(B533,padron!$A$2:$E$2,2,0),+IFERROR(VLOOKUP(B533,NAfiliado_NFarmacia!$A:$J,10,0),"Ingresar Nuevo Afiliado")))</f>
        <v/>
      </c>
      <c r="H533" s="48" t="str">
        <f>+IF(B533="","",+IFERROR(+VLOOKUP($C533,materiales!$B$2:$D$101,2,0),"9999"))</f>
        <v/>
      </c>
      <c r="I533" s="49" t="str">
        <f>+IF($B533="","",+IF(OR($F533="Si",$F533=""),IF(ISERROR(VLOOKUP($B533,padron!#REF!,9,0)),+IF(ISERROR(VLOOKUP($B533,NAfiliado_NFarmacia!$A$2:$J$497,5,0)),"Ingresa Farmacia",VLOOKUP($B533,NAfiliado_NFarmacia!$A$2:$J$497,5,0)),VLOOKUP($B533,padron!#REF!,9,0)),+IF(ISERROR(VLOOKUP($B533,NAfiliado_NFarmacia!$A$2:$J$497,5,0)),"Ingresa Farmacia",VLOOKUP($B533,NAfiliado_NFarmacia!$A$2:$J$497,5,0))))</f>
        <v/>
      </c>
      <c r="J533" s="49" t="str">
        <f>+IF($B533="","",+IF(OR($F533="Si",$F533=""),IF(ISERROR(VLOOKUP($B533,padron!#REF!,10,0)),+IF(ISERROR(VLOOKUP($B533,NAfiliado_NFarmacia!$A$2:$J$497,5,0)),"Ingresa Direccion de Farmacia",VLOOKUP($B533,NAfiliado_NFarmacia!$A$2:$J$497,6,0)),VLOOKUP($B533,padron!#REF!,10,0)),+IF(ISERROR(VLOOKUP($B533,NAfiliado_NFarmacia!$A$2:$J$497,6,0)),"Ingresa Direccion de Farmacia",VLOOKUP($B533,NAfiliado_NFarmacia!$A$2:$J$497,6,0))))</f>
        <v/>
      </c>
      <c r="K533" s="49" t="str">
        <f>+IF($B533="","",+IF(OR($F533="Si",$F533=""),IF(ISERROR(VLOOKUP($B533,padron!#REF!,10,0)),+IF(ISERROR(VLOOKUP($B533,NAfiliado_NFarmacia!$A$2:$J$497,5,0)),"Ingresa Localidad de Farmacia",VLOOKUP($B533,NAfiliado_NFarmacia!$A$2:$J$497,7,0)),VLOOKUP($B533,padron!#REF!,11,0)),+IF(ISERROR(VLOOKUP($B533,NAfiliado_NFarmacia!$A$2:$J$497,7,0)),"Ingresa Localidad de Farmacia",VLOOKUP($B533,NAfiliado_NFarmacia!$A$2:$J$497,7,0))))</f>
        <v/>
      </c>
      <c r="L533" s="48" t="str">
        <f>+IF(B533="","",IF(F533="No","84005541",+IFERROR(+VLOOKUP(inicio!B533,padron!$A$2:$H$2,8,0),"84005541")))</f>
        <v/>
      </c>
      <c r="M533" s="48" t="str">
        <f>+IF(B533="","",+IFERROR(+VLOOKUP(B533,padron!A:C,3,0),"no_cargado"))</f>
        <v/>
      </c>
      <c r="N533" s="48" t="str">
        <f>+IF(C533="","",+IFERROR(+VLOOKUP($C533,materiales!$A$2:$D$5000,4,0),"9999"))</f>
        <v/>
      </c>
      <c r="O533" s="48" t="str">
        <f t="shared" si="80"/>
        <v/>
      </c>
      <c r="P533" s="48" t="str">
        <f t="shared" si="81"/>
        <v/>
      </c>
      <c r="Q533" s="48" t="str">
        <f t="shared" si="82"/>
        <v/>
      </c>
      <c r="R533" s="48" t="str">
        <f t="shared" si="83"/>
        <v/>
      </c>
      <c r="S533" s="48" t="str">
        <f t="shared" si="88"/>
        <v/>
      </c>
      <c r="T533" s="48" t="str">
        <f t="shared" ca="1" si="84"/>
        <v/>
      </c>
      <c r="U533" s="48" t="str">
        <f>+IF(M533="","",IFERROR(+VLOOKUP(C533,materiales!$B$2:$E$1000,4,0),"DSZA"))</f>
        <v/>
      </c>
      <c r="V533" s="48" t="str">
        <f t="shared" si="85"/>
        <v/>
      </c>
      <c r="W533" s="48" t="str">
        <f t="shared" si="86"/>
        <v/>
      </c>
      <c r="X533" s="48" t="str">
        <f t="shared" si="87"/>
        <v/>
      </c>
      <c r="Y533" s="49" t="str">
        <f t="shared" si="89"/>
        <v/>
      </c>
      <c r="Z533" s="49" t="str">
        <f>IF(M533="no_cargado",VLOOKUP(B533,NAfiliado_NFarmacia!A:H,8,0),"")</f>
        <v/>
      </c>
      <c r="AA533" s="50"/>
    </row>
    <row r="534" spans="1:27" x14ac:dyDescent="0.55000000000000004">
      <c r="A534" s="34"/>
      <c r="G534" s="47" t="str">
        <f>+IF($B534="","",+IFERROR(+VLOOKUP(B534,padron!$A$2:$E$2,2,0),+IFERROR(VLOOKUP(B534,NAfiliado_NFarmacia!$A:$J,10,0),"Ingresar Nuevo Afiliado")))</f>
        <v/>
      </c>
      <c r="H534" s="48" t="str">
        <f>+IF(B534="","",+IFERROR(+VLOOKUP($C534,materiales!$B$2:$D$101,2,0),"9999"))</f>
        <v/>
      </c>
      <c r="I534" s="49" t="str">
        <f>+IF($B534="","",+IF(OR($F534="Si",$F534=""),IF(ISERROR(VLOOKUP($B534,padron!#REF!,9,0)),+IF(ISERROR(VLOOKUP($B534,NAfiliado_NFarmacia!$A$2:$J$497,5,0)),"Ingresa Farmacia",VLOOKUP($B534,NAfiliado_NFarmacia!$A$2:$J$497,5,0)),VLOOKUP($B534,padron!#REF!,9,0)),+IF(ISERROR(VLOOKUP($B534,NAfiliado_NFarmacia!$A$2:$J$497,5,0)),"Ingresa Farmacia",VLOOKUP($B534,NAfiliado_NFarmacia!$A$2:$J$497,5,0))))</f>
        <v/>
      </c>
      <c r="J534" s="49" t="str">
        <f>+IF($B534="","",+IF(OR($F534="Si",$F534=""),IF(ISERROR(VLOOKUP($B534,padron!#REF!,10,0)),+IF(ISERROR(VLOOKUP($B534,NAfiliado_NFarmacia!$A$2:$J$497,5,0)),"Ingresa Direccion de Farmacia",VLOOKUP($B534,NAfiliado_NFarmacia!$A$2:$J$497,6,0)),VLOOKUP($B534,padron!#REF!,10,0)),+IF(ISERROR(VLOOKUP($B534,NAfiliado_NFarmacia!$A$2:$J$497,6,0)),"Ingresa Direccion de Farmacia",VLOOKUP($B534,NAfiliado_NFarmacia!$A$2:$J$497,6,0))))</f>
        <v/>
      </c>
      <c r="K534" s="49" t="str">
        <f>+IF($B534="","",+IF(OR($F534="Si",$F534=""),IF(ISERROR(VLOOKUP($B534,padron!#REF!,10,0)),+IF(ISERROR(VLOOKUP($B534,NAfiliado_NFarmacia!$A$2:$J$497,5,0)),"Ingresa Localidad de Farmacia",VLOOKUP($B534,NAfiliado_NFarmacia!$A$2:$J$497,7,0)),VLOOKUP($B534,padron!#REF!,11,0)),+IF(ISERROR(VLOOKUP($B534,NAfiliado_NFarmacia!$A$2:$J$497,7,0)),"Ingresa Localidad de Farmacia",VLOOKUP($B534,NAfiliado_NFarmacia!$A$2:$J$497,7,0))))</f>
        <v/>
      </c>
      <c r="L534" s="48" t="str">
        <f>+IF(B534="","",IF(F534="No","84005541",+IFERROR(+VLOOKUP(inicio!B534,padron!$A$2:$H$2,8,0),"84005541")))</f>
        <v/>
      </c>
      <c r="M534" s="48" t="str">
        <f>+IF(B534="","",+IFERROR(+VLOOKUP(B534,padron!A:C,3,0),"no_cargado"))</f>
        <v/>
      </c>
      <c r="N534" s="48" t="str">
        <f>+IF(C534="","",+IFERROR(+VLOOKUP($C534,materiales!$A$2:$D$5000,4,0),"9999"))</f>
        <v/>
      </c>
      <c r="O534" s="48" t="str">
        <f t="shared" si="80"/>
        <v/>
      </c>
      <c r="P534" s="48" t="str">
        <f t="shared" si="81"/>
        <v/>
      </c>
      <c r="Q534" s="48" t="str">
        <f t="shared" si="82"/>
        <v/>
      </c>
      <c r="R534" s="48" t="str">
        <f t="shared" si="83"/>
        <v/>
      </c>
      <c r="S534" s="48" t="str">
        <f t="shared" si="88"/>
        <v/>
      </c>
      <c r="T534" s="48" t="str">
        <f t="shared" ca="1" si="84"/>
        <v/>
      </c>
      <c r="U534" s="48" t="str">
        <f>+IF(M534="","",IFERROR(+VLOOKUP(C534,materiales!$B$2:$E$1000,4,0),"DSZA"))</f>
        <v/>
      </c>
      <c r="V534" s="48" t="str">
        <f t="shared" si="85"/>
        <v/>
      </c>
      <c r="W534" s="48" t="str">
        <f t="shared" si="86"/>
        <v/>
      </c>
      <c r="X534" s="48" t="str">
        <f t="shared" si="87"/>
        <v/>
      </c>
      <c r="Y534" s="49" t="str">
        <f t="shared" si="89"/>
        <v/>
      </c>
      <c r="Z534" s="49" t="str">
        <f>IF(M534="no_cargado",VLOOKUP(B534,NAfiliado_NFarmacia!A:H,8,0),"")</f>
        <v/>
      </c>
      <c r="AA534" s="50"/>
    </row>
    <row r="535" spans="1:27" x14ac:dyDescent="0.55000000000000004">
      <c r="A535" s="34"/>
      <c r="G535" s="47" t="str">
        <f>+IF($B535="","",+IFERROR(+VLOOKUP(B535,padron!$A$2:$E$2,2,0),+IFERROR(VLOOKUP(B535,NAfiliado_NFarmacia!$A:$J,10,0),"Ingresar Nuevo Afiliado")))</f>
        <v/>
      </c>
      <c r="H535" s="48" t="str">
        <f>+IF(B535="","",+IFERROR(+VLOOKUP($C535,materiales!$B$2:$D$101,2,0),"9999"))</f>
        <v/>
      </c>
      <c r="I535" s="49" t="str">
        <f>+IF($B535="","",+IF(OR($F535="Si",$F535=""),IF(ISERROR(VLOOKUP($B535,padron!#REF!,9,0)),+IF(ISERROR(VLOOKUP($B535,NAfiliado_NFarmacia!$A$2:$J$497,5,0)),"Ingresa Farmacia",VLOOKUP($B535,NAfiliado_NFarmacia!$A$2:$J$497,5,0)),VLOOKUP($B535,padron!#REF!,9,0)),+IF(ISERROR(VLOOKUP($B535,NAfiliado_NFarmacia!$A$2:$J$497,5,0)),"Ingresa Farmacia",VLOOKUP($B535,NAfiliado_NFarmacia!$A$2:$J$497,5,0))))</f>
        <v/>
      </c>
      <c r="J535" s="49" t="str">
        <f>+IF($B535="","",+IF(OR($F535="Si",$F535=""),IF(ISERROR(VLOOKUP($B535,padron!#REF!,10,0)),+IF(ISERROR(VLOOKUP($B535,NAfiliado_NFarmacia!$A$2:$J$497,5,0)),"Ingresa Direccion de Farmacia",VLOOKUP($B535,NAfiliado_NFarmacia!$A$2:$J$497,6,0)),VLOOKUP($B535,padron!#REF!,10,0)),+IF(ISERROR(VLOOKUP($B535,NAfiliado_NFarmacia!$A$2:$J$497,6,0)),"Ingresa Direccion de Farmacia",VLOOKUP($B535,NAfiliado_NFarmacia!$A$2:$J$497,6,0))))</f>
        <v/>
      </c>
      <c r="K535" s="49" t="str">
        <f>+IF($B535="","",+IF(OR($F535="Si",$F535=""),IF(ISERROR(VLOOKUP($B535,padron!#REF!,10,0)),+IF(ISERROR(VLOOKUP($B535,NAfiliado_NFarmacia!$A$2:$J$497,5,0)),"Ingresa Localidad de Farmacia",VLOOKUP($B535,NAfiliado_NFarmacia!$A$2:$J$497,7,0)),VLOOKUP($B535,padron!#REF!,11,0)),+IF(ISERROR(VLOOKUP($B535,NAfiliado_NFarmacia!$A$2:$J$497,7,0)),"Ingresa Localidad de Farmacia",VLOOKUP($B535,NAfiliado_NFarmacia!$A$2:$J$497,7,0))))</f>
        <v/>
      </c>
      <c r="L535" s="48" t="str">
        <f>+IF(B535="","",IF(F535="No","84005541",+IFERROR(+VLOOKUP(inicio!B535,padron!$A$2:$H$2,8,0),"84005541")))</f>
        <v/>
      </c>
      <c r="M535" s="48" t="str">
        <f>+IF(B535="","",+IFERROR(+VLOOKUP(B535,padron!A:C,3,0),"no_cargado"))</f>
        <v/>
      </c>
      <c r="N535" s="48" t="str">
        <f>+IF(C535="","",+IFERROR(+VLOOKUP($C535,materiales!$A$2:$D$5000,4,0),"9999"))</f>
        <v/>
      </c>
      <c r="O535" s="48" t="str">
        <f t="shared" si="80"/>
        <v/>
      </c>
      <c r="P535" s="48" t="str">
        <f t="shared" si="81"/>
        <v/>
      </c>
      <c r="Q535" s="48" t="str">
        <f t="shared" si="82"/>
        <v/>
      </c>
      <c r="R535" s="48" t="str">
        <f t="shared" si="83"/>
        <v/>
      </c>
      <c r="S535" s="48" t="str">
        <f t="shared" si="88"/>
        <v/>
      </c>
      <c r="T535" s="48" t="str">
        <f t="shared" ca="1" si="84"/>
        <v/>
      </c>
      <c r="U535" s="48" t="str">
        <f>+IF(M535="","",IFERROR(+VLOOKUP(C535,materiales!$B$2:$E$1000,4,0),"DSZA"))</f>
        <v/>
      </c>
      <c r="V535" s="48" t="str">
        <f t="shared" si="85"/>
        <v/>
      </c>
      <c r="W535" s="48" t="str">
        <f t="shared" si="86"/>
        <v/>
      </c>
      <c r="X535" s="48" t="str">
        <f t="shared" si="87"/>
        <v/>
      </c>
      <c r="Y535" s="49" t="str">
        <f t="shared" si="89"/>
        <v/>
      </c>
      <c r="Z535" s="49" t="str">
        <f>IF(M535="no_cargado",VLOOKUP(B535,NAfiliado_NFarmacia!A:H,8,0),"")</f>
        <v/>
      </c>
      <c r="AA535" s="50"/>
    </row>
    <row r="536" spans="1:27" x14ac:dyDescent="0.55000000000000004">
      <c r="A536" s="34"/>
      <c r="G536" s="47" t="str">
        <f>+IF($B536="","",+IFERROR(+VLOOKUP(B536,padron!$A$2:$E$2,2,0),+IFERROR(VLOOKUP(B536,NAfiliado_NFarmacia!$A:$J,10,0),"Ingresar Nuevo Afiliado")))</f>
        <v/>
      </c>
      <c r="H536" s="48" t="str">
        <f>+IF(B536="","",+IFERROR(+VLOOKUP($C536,materiales!$B$2:$D$101,2,0),"9999"))</f>
        <v/>
      </c>
      <c r="I536" s="49" t="str">
        <f>+IF($B536="","",+IF(OR($F536="Si",$F536=""),IF(ISERROR(VLOOKUP($B536,padron!#REF!,9,0)),+IF(ISERROR(VLOOKUP($B536,NAfiliado_NFarmacia!$A$2:$J$497,5,0)),"Ingresa Farmacia",VLOOKUP($B536,NAfiliado_NFarmacia!$A$2:$J$497,5,0)),VLOOKUP($B536,padron!#REF!,9,0)),+IF(ISERROR(VLOOKUP($B536,NAfiliado_NFarmacia!$A$2:$J$497,5,0)),"Ingresa Farmacia",VLOOKUP($B536,NAfiliado_NFarmacia!$A$2:$J$497,5,0))))</f>
        <v/>
      </c>
      <c r="J536" s="49" t="str">
        <f>+IF($B536="","",+IF(OR($F536="Si",$F536=""),IF(ISERROR(VLOOKUP($B536,padron!#REF!,10,0)),+IF(ISERROR(VLOOKUP($B536,NAfiliado_NFarmacia!$A$2:$J$497,5,0)),"Ingresa Direccion de Farmacia",VLOOKUP($B536,NAfiliado_NFarmacia!$A$2:$J$497,6,0)),VLOOKUP($B536,padron!#REF!,10,0)),+IF(ISERROR(VLOOKUP($B536,NAfiliado_NFarmacia!$A$2:$J$497,6,0)),"Ingresa Direccion de Farmacia",VLOOKUP($B536,NAfiliado_NFarmacia!$A$2:$J$497,6,0))))</f>
        <v/>
      </c>
      <c r="K536" s="49" t="str">
        <f>+IF($B536="","",+IF(OR($F536="Si",$F536=""),IF(ISERROR(VLOOKUP($B536,padron!#REF!,10,0)),+IF(ISERROR(VLOOKUP($B536,NAfiliado_NFarmacia!$A$2:$J$497,5,0)),"Ingresa Localidad de Farmacia",VLOOKUP($B536,NAfiliado_NFarmacia!$A$2:$J$497,7,0)),VLOOKUP($B536,padron!#REF!,11,0)),+IF(ISERROR(VLOOKUP($B536,NAfiliado_NFarmacia!$A$2:$J$497,7,0)),"Ingresa Localidad de Farmacia",VLOOKUP($B536,NAfiliado_NFarmacia!$A$2:$J$497,7,0))))</f>
        <v/>
      </c>
      <c r="L536" s="48" t="str">
        <f>+IF(B536="","",IF(F536="No","84005541",+IFERROR(+VLOOKUP(inicio!B536,padron!$A$2:$H$2,8,0),"84005541")))</f>
        <v/>
      </c>
      <c r="M536" s="48" t="str">
        <f>+IF(B536="","",+IFERROR(+VLOOKUP(B536,padron!A:C,3,0),"no_cargado"))</f>
        <v/>
      </c>
      <c r="N536" s="48" t="str">
        <f>+IF(C536="","",+IFERROR(+VLOOKUP($C536,materiales!$A$2:$D$5000,4,0),"9999"))</f>
        <v/>
      </c>
      <c r="O536" s="48" t="str">
        <f t="shared" si="80"/>
        <v/>
      </c>
      <c r="P536" s="48" t="str">
        <f t="shared" si="81"/>
        <v/>
      </c>
      <c r="Q536" s="48" t="str">
        <f t="shared" si="82"/>
        <v/>
      </c>
      <c r="R536" s="48" t="str">
        <f t="shared" si="83"/>
        <v/>
      </c>
      <c r="S536" s="48" t="str">
        <f t="shared" si="88"/>
        <v/>
      </c>
      <c r="T536" s="48" t="str">
        <f t="shared" ca="1" si="84"/>
        <v/>
      </c>
      <c r="U536" s="48" t="str">
        <f>+IF(M536="","",IFERROR(+VLOOKUP(C536,materiales!$B$2:$E$1000,4,0),"DSZA"))</f>
        <v/>
      </c>
      <c r="V536" s="48" t="str">
        <f t="shared" si="85"/>
        <v/>
      </c>
      <c r="W536" s="48" t="str">
        <f t="shared" si="86"/>
        <v/>
      </c>
      <c r="X536" s="48" t="str">
        <f t="shared" si="87"/>
        <v/>
      </c>
      <c r="Y536" s="49" t="str">
        <f t="shared" si="89"/>
        <v/>
      </c>
      <c r="Z536" s="49" t="str">
        <f>IF(M536="no_cargado",VLOOKUP(B536,NAfiliado_NFarmacia!A:H,8,0),"")</f>
        <v/>
      </c>
      <c r="AA536" s="50"/>
    </row>
    <row r="537" spans="1:27" x14ac:dyDescent="0.55000000000000004">
      <c r="A537" s="34"/>
      <c r="G537" s="47" t="str">
        <f>+IF($B537="","",+IFERROR(+VLOOKUP(B537,padron!$A$2:$E$2,2,0),+IFERROR(VLOOKUP(B537,NAfiliado_NFarmacia!$A:$J,10,0),"Ingresar Nuevo Afiliado")))</f>
        <v/>
      </c>
      <c r="H537" s="48" t="str">
        <f>+IF(B537="","",+IFERROR(+VLOOKUP($C537,materiales!$B$2:$D$101,2,0),"9999"))</f>
        <v/>
      </c>
      <c r="I537" s="49" t="str">
        <f>+IF($B537="","",+IF(OR($F537="Si",$F537=""),IF(ISERROR(VLOOKUP($B537,padron!#REF!,9,0)),+IF(ISERROR(VLOOKUP($B537,NAfiliado_NFarmacia!$A$2:$J$497,5,0)),"Ingresa Farmacia",VLOOKUP($B537,NAfiliado_NFarmacia!$A$2:$J$497,5,0)),VLOOKUP($B537,padron!#REF!,9,0)),+IF(ISERROR(VLOOKUP($B537,NAfiliado_NFarmacia!$A$2:$J$497,5,0)),"Ingresa Farmacia",VLOOKUP($B537,NAfiliado_NFarmacia!$A$2:$J$497,5,0))))</f>
        <v/>
      </c>
      <c r="J537" s="49" t="str">
        <f>+IF($B537="","",+IF(OR($F537="Si",$F537=""),IF(ISERROR(VLOOKUP($B537,padron!#REF!,10,0)),+IF(ISERROR(VLOOKUP($B537,NAfiliado_NFarmacia!$A$2:$J$497,5,0)),"Ingresa Direccion de Farmacia",VLOOKUP($B537,NAfiliado_NFarmacia!$A$2:$J$497,6,0)),VLOOKUP($B537,padron!#REF!,10,0)),+IF(ISERROR(VLOOKUP($B537,NAfiliado_NFarmacia!$A$2:$J$497,6,0)),"Ingresa Direccion de Farmacia",VLOOKUP($B537,NAfiliado_NFarmacia!$A$2:$J$497,6,0))))</f>
        <v/>
      </c>
      <c r="K537" s="49" t="str">
        <f>+IF($B537="","",+IF(OR($F537="Si",$F537=""),IF(ISERROR(VLOOKUP($B537,padron!#REF!,10,0)),+IF(ISERROR(VLOOKUP($B537,NAfiliado_NFarmacia!$A$2:$J$497,5,0)),"Ingresa Localidad de Farmacia",VLOOKUP($B537,NAfiliado_NFarmacia!$A$2:$J$497,7,0)),VLOOKUP($B537,padron!#REF!,11,0)),+IF(ISERROR(VLOOKUP($B537,NAfiliado_NFarmacia!$A$2:$J$497,7,0)),"Ingresa Localidad de Farmacia",VLOOKUP($B537,NAfiliado_NFarmacia!$A$2:$J$497,7,0))))</f>
        <v/>
      </c>
      <c r="L537" s="48" t="str">
        <f>+IF(B537="","",IF(F537="No","84005541",+IFERROR(+VLOOKUP(inicio!B537,padron!$A$2:$H$2,8,0),"84005541")))</f>
        <v/>
      </c>
      <c r="M537" s="48" t="str">
        <f>+IF(B537="","",+IFERROR(+VLOOKUP(B537,padron!A:C,3,0),"no_cargado"))</f>
        <v/>
      </c>
      <c r="N537" s="48" t="str">
        <f>+IF(C537="","",+IFERROR(+VLOOKUP($C537,materiales!$A$2:$D$5000,4,0),"9999"))</f>
        <v/>
      </c>
      <c r="O537" s="48" t="str">
        <f t="shared" si="80"/>
        <v/>
      </c>
      <c r="P537" s="48" t="str">
        <f t="shared" si="81"/>
        <v/>
      </c>
      <c r="Q537" s="48" t="str">
        <f t="shared" si="82"/>
        <v/>
      </c>
      <c r="R537" s="48" t="str">
        <f t="shared" si="83"/>
        <v/>
      </c>
      <c r="S537" s="48" t="str">
        <f t="shared" si="88"/>
        <v/>
      </c>
      <c r="T537" s="48" t="str">
        <f t="shared" ca="1" si="84"/>
        <v/>
      </c>
      <c r="U537" s="48" t="str">
        <f>+IF(M537="","",IFERROR(+VLOOKUP(C537,materiales!$B$2:$E$1000,4,0),"DSZA"))</f>
        <v/>
      </c>
      <c r="V537" s="48" t="str">
        <f t="shared" si="85"/>
        <v/>
      </c>
      <c r="W537" s="48" t="str">
        <f t="shared" si="86"/>
        <v/>
      </c>
      <c r="X537" s="48" t="str">
        <f t="shared" si="87"/>
        <v/>
      </c>
      <c r="Y537" s="49" t="str">
        <f t="shared" si="89"/>
        <v/>
      </c>
      <c r="Z537" s="49" t="str">
        <f>IF(M537="no_cargado",VLOOKUP(B537,NAfiliado_NFarmacia!A:H,8,0),"")</f>
        <v/>
      </c>
      <c r="AA537" s="50"/>
    </row>
    <row r="538" spans="1:27" x14ac:dyDescent="0.55000000000000004">
      <c r="A538" s="34"/>
      <c r="G538" s="47" t="str">
        <f>+IF($B538="","",+IFERROR(+VLOOKUP(B538,padron!$A$2:$E$2,2,0),+IFERROR(VLOOKUP(B538,NAfiliado_NFarmacia!$A:$J,10,0),"Ingresar Nuevo Afiliado")))</f>
        <v/>
      </c>
      <c r="H538" s="48" t="str">
        <f>+IF(B538="","",+IFERROR(+VLOOKUP($C538,materiales!$B$2:$D$101,2,0),"9999"))</f>
        <v/>
      </c>
      <c r="I538" s="49" t="str">
        <f>+IF($B538="","",+IF(OR($F538="Si",$F538=""),IF(ISERROR(VLOOKUP($B538,padron!#REF!,9,0)),+IF(ISERROR(VLOOKUP($B538,NAfiliado_NFarmacia!$A$2:$J$497,5,0)),"Ingresa Farmacia",VLOOKUP($B538,NAfiliado_NFarmacia!$A$2:$J$497,5,0)),VLOOKUP($B538,padron!#REF!,9,0)),+IF(ISERROR(VLOOKUP($B538,NAfiliado_NFarmacia!$A$2:$J$497,5,0)),"Ingresa Farmacia",VLOOKUP($B538,NAfiliado_NFarmacia!$A$2:$J$497,5,0))))</f>
        <v/>
      </c>
      <c r="J538" s="49" t="str">
        <f>+IF($B538="","",+IF(OR($F538="Si",$F538=""),IF(ISERROR(VLOOKUP($B538,padron!#REF!,10,0)),+IF(ISERROR(VLOOKUP($B538,NAfiliado_NFarmacia!$A$2:$J$497,5,0)),"Ingresa Direccion de Farmacia",VLOOKUP($B538,NAfiliado_NFarmacia!$A$2:$J$497,6,0)),VLOOKUP($B538,padron!#REF!,10,0)),+IF(ISERROR(VLOOKUP($B538,NAfiliado_NFarmacia!$A$2:$J$497,6,0)),"Ingresa Direccion de Farmacia",VLOOKUP($B538,NAfiliado_NFarmacia!$A$2:$J$497,6,0))))</f>
        <v/>
      </c>
      <c r="K538" s="49" t="str">
        <f>+IF($B538="","",+IF(OR($F538="Si",$F538=""),IF(ISERROR(VLOOKUP($B538,padron!#REF!,10,0)),+IF(ISERROR(VLOOKUP($B538,NAfiliado_NFarmacia!$A$2:$J$497,5,0)),"Ingresa Localidad de Farmacia",VLOOKUP($B538,NAfiliado_NFarmacia!$A$2:$J$497,7,0)),VLOOKUP($B538,padron!#REF!,11,0)),+IF(ISERROR(VLOOKUP($B538,NAfiliado_NFarmacia!$A$2:$J$497,7,0)),"Ingresa Localidad de Farmacia",VLOOKUP($B538,NAfiliado_NFarmacia!$A$2:$J$497,7,0))))</f>
        <v/>
      </c>
      <c r="L538" s="48" t="str">
        <f>+IF(B538="","",IF(F538="No","84005541",+IFERROR(+VLOOKUP(inicio!B538,padron!$A$2:$H$2,8,0),"84005541")))</f>
        <v/>
      </c>
      <c r="M538" s="48" t="str">
        <f>+IF(B538="","",+IFERROR(+VLOOKUP(B538,padron!A:C,3,0),"no_cargado"))</f>
        <v/>
      </c>
      <c r="N538" s="48" t="str">
        <f>+IF(C538="","",+IFERROR(+VLOOKUP($C538,materiales!$A$2:$D$5000,4,0),"9999"))</f>
        <v/>
      </c>
      <c r="O538" s="48" t="str">
        <f t="shared" si="80"/>
        <v/>
      </c>
      <c r="P538" s="48" t="str">
        <f t="shared" si="81"/>
        <v/>
      </c>
      <c r="Q538" s="48" t="str">
        <f t="shared" si="82"/>
        <v/>
      </c>
      <c r="R538" s="48" t="str">
        <f t="shared" si="83"/>
        <v/>
      </c>
      <c r="S538" s="48" t="str">
        <f t="shared" si="88"/>
        <v/>
      </c>
      <c r="T538" s="48" t="str">
        <f t="shared" ca="1" si="84"/>
        <v/>
      </c>
      <c r="U538" s="48" t="str">
        <f>+IF(M538="","",IFERROR(+VLOOKUP(C538,materiales!$B$2:$E$1000,4,0),"DSZA"))</f>
        <v/>
      </c>
      <c r="V538" s="48" t="str">
        <f t="shared" si="85"/>
        <v/>
      </c>
      <c r="W538" s="48" t="str">
        <f t="shared" si="86"/>
        <v/>
      </c>
      <c r="X538" s="48" t="str">
        <f t="shared" si="87"/>
        <v/>
      </c>
      <c r="Y538" s="49" t="str">
        <f t="shared" si="89"/>
        <v/>
      </c>
      <c r="Z538" s="49" t="str">
        <f>IF(M538="no_cargado",VLOOKUP(B538,NAfiliado_NFarmacia!A:H,8,0),"")</f>
        <v/>
      </c>
      <c r="AA538" s="50"/>
    </row>
    <row r="539" spans="1:27" x14ac:dyDescent="0.55000000000000004">
      <c r="A539" s="34"/>
      <c r="G539" s="47" t="str">
        <f>+IF($B539="","",+IFERROR(+VLOOKUP(B539,padron!$A$2:$E$2,2,0),+IFERROR(VLOOKUP(B539,NAfiliado_NFarmacia!$A:$J,10,0),"Ingresar Nuevo Afiliado")))</f>
        <v/>
      </c>
      <c r="H539" s="48" t="str">
        <f>+IF(B539="","",+IFERROR(+VLOOKUP($C539,materiales!$B$2:$D$101,2,0),"9999"))</f>
        <v/>
      </c>
      <c r="I539" s="49" t="str">
        <f>+IF($B539="","",+IF(OR($F539="Si",$F539=""),IF(ISERROR(VLOOKUP($B539,padron!#REF!,9,0)),+IF(ISERROR(VLOOKUP($B539,NAfiliado_NFarmacia!$A$2:$J$497,5,0)),"Ingresa Farmacia",VLOOKUP($B539,NAfiliado_NFarmacia!$A$2:$J$497,5,0)),VLOOKUP($B539,padron!#REF!,9,0)),+IF(ISERROR(VLOOKUP($B539,NAfiliado_NFarmacia!$A$2:$J$497,5,0)),"Ingresa Farmacia",VLOOKUP($B539,NAfiliado_NFarmacia!$A$2:$J$497,5,0))))</f>
        <v/>
      </c>
      <c r="J539" s="49" t="str">
        <f>+IF($B539="","",+IF(OR($F539="Si",$F539=""),IF(ISERROR(VLOOKUP($B539,padron!#REF!,10,0)),+IF(ISERROR(VLOOKUP($B539,NAfiliado_NFarmacia!$A$2:$J$497,5,0)),"Ingresa Direccion de Farmacia",VLOOKUP($B539,NAfiliado_NFarmacia!$A$2:$J$497,6,0)),VLOOKUP($B539,padron!#REF!,10,0)),+IF(ISERROR(VLOOKUP($B539,NAfiliado_NFarmacia!$A$2:$J$497,6,0)),"Ingresa Direccion de Farmacia",VLOOKUP($B539,NAfiliado_NFarmacia!$A$2:$J$497,6,0))))</f>
        <v/>
      </c>
      <c r="K539" s="49" t="str">
        <f>+IF($B539="","",+IF(OR($F539="Si",$F539=""),IF(ISERROR(VLOOKUP($B539,padron!#REF!,10,0)),+IF(ISERROR(VLOOKUP($B539,NAfiliado_NFarmacia!$A$2:$J$497,5,0)),"Ingresa Localidad de Farmacia",VLOOKUP($B539,NAfiliado_NFarmacia!$A$2:$J$497,7,0)),VLOOKUP($B539,padron!#REF!,11,0)),+IF(ISERROR(VLOOKUP($B539,NAfiliado_NFarmacia!$A$2:$J$497,7,0)),"Ingresa Localidad de Farmacia",VLOOKUP($B539,NAfiliado_NFarmacia!$A$2:$J$497,7,0))))</f>
        <v/>
      </c>
      <c r="L539" s="48" t="str">
        <f>+IF(B539="","",IF(F539="No","84005541",+IFERROR(+VLOOKUP(inicio!B539,padron!$A$2:$H$2,8,0),"84005541")))</f>
        <v/>
      </c>
      <c r="M539" s="48" t="str">
        <f>+IF(B539="","",+IFERROR(+VLOOKUP(B539,padron!A:C,3,0),"no_cargado"))</f>
        <v/>
      </c>
      <c r="N539" s="48" t="str">
        <f>+IF(C539="","",+IFERROR(+VLOOKUP($C539,materiales!$A$2:$D$5000,4,0),"9999"))</f>
        <v/>
      </c>
      <c r="O539" s="48" t="str">
        <f t="shared" si="80"/>
        <v/>
      </c>
      <c r="P539" s="48" t="str">
        <f t="shared" si="81"/>
        <v/>
      </c>
      <c r="Q539" s="48" t="str">
        <f t="shared" si="82"/>
        <v/>
      </c>
      <c r="R539" s="48" t="str">
        <f t="shared" si="83"/>
        <v/>
      </c>
      <c r="S539" s="48" t="str">
        <f t="shared" si="88"/>
        <v/>
      </c>
      <c r="T539" s="48" t="str">
        <f t="shared" ca="1" si="84"/>
        <v/>
      </c>
      <c r="U539" s="48" t="str">
        <f>+IF(M539="","",IFERROR(+VLOOKUP(C539,materiales!$B$2:$E$1000,4,0),"DSZA"))</f>
        <v/>
      </c>
      <c r="V539" s="48" t="str">
        <f t="shared" si="85"/>
        <v/>
      </c>
      <c r="W539" s="48" t="str">
        <f t="shared" si="86"/>
        <v/>
      </c>
      <c r="X539" s="48" t="str">
        <f t="shared" si="87"/>
        <v/>
      </c>
      <c r="Y539" s="49" t="str">
        <f t="shared" si="89"/>
        <v/>
      </c>
      <c r="Z539" s="49" t="str">
        <f>IF(M539="no_cargado",VLOOKUP(B539,NAfiliado_NFarmacia!A:H,8,0),"")</f>
        <v/>
      </c>
      <c r="AA539" s="50"/>
    </row>
    <row r="540" spans="1:27" x14ac:dyDescent="0.55000000000000004">
      <c r="A540" s="34"/>
      <c r="G540" s="47" t="str">
        <f>+IF($B540="","",+IFERROR(+VLOOKUP(B540,padron!$A$2:$E$2,2,0),+IFERROR(VLOOKUP(B540,NAfiliado_NFarmacia!$A:$J,10,0),"Ingresar Nuevo Afiliado")))</f>
        <v/>
      </c>
      <c r="H540" s="48" t="str">
        <f>+IF(B540="","",+IFERROR(+VLOOKUP($C540,materiales!$B$2:$D$101,2,0),"9999"))</f>
        <v/>
      </c>
      <c r="I540" s="49" t="str">
        <f>+IF($B540="","",+IF(OR($F540="Si",$F540=""),IF(ISERROR(VLOOKUP($B540,padron!#REF!,9,0)),+IF(ISERROR(VLOOKUP($B540,NAfiliado_NFarmacia!$A$2:$J$497,5,0)),"Ingresa Farmacia",VLOOKUP($B540,NAfiliado_NFarmacia!$A$2:$J$497,5,0)),VLOOKUP($B540,padron!#REF!,9,0)),+IF(ISERROR(VLOOKUP($B540,NAfiliado_NFarmacia!$A$2:$J$497,5,0)),"Ingresa Farmacia",VLOOKUP($B540,NAfiliado_NFarmacia!$A$2:$J$497,5,0))))</f>
        <v/>
      </c>
      <c r="J540" s="49" t="str">
        <f>+IF($B540="","",+IF(OR($F540="Si",$F540=""),IF(ISERROR(VLOOKUP($B540,padron!#REF!,10,0)),+IF(ISERROR(VLOOKUP($B540,NAfiliado_NFarmacia!$A$2:$J$497,5,0)),"Ingresa Direccion de Farmacia",VLOOKUP($B540,NAfiliado_NFarmacia!$A$2:$J$497,6,0)),VLOOKUP($B540,padron!#REF!,10,0)),+IF(ISERROR(VLOOKUP($B540,NAfiliado_NFarmacia!$A$2:$J$497,6,0)),"Ingresa Direccion de Farmacia",VLOOKUP($B540,NAfiliado_NFarmacia!$A$2:$J$497,6,0))))</f>
        <v/>
      </c>
      <c r="K540" s="49" t="str">
        <f>+IF($B540="","",+IF(OR($F540="Si",$F540=""),IF(ISERROR(VLOOKUP($B540,padron!#REF!,10,0)),+IF(ISERROR(VLOOKUP($B540,NAfiliado_NFarmacia!$A$2:$J$497,5,0)),"Ingresa Localidad de Farmacia",VLOOKUP($B540,NAfiliado_NFarmacia!$A$2:$J$497,7,0)),VLOOKUP($B540,padron!#REF!,11,0)),+IF(ISERROR(VLOOKUP($B540,NAfiliado_NFarmacia!$A$2:$J$497,7,0)),"Ingresa Localidad de Farmacia",VLOOKUP($B540,NAfiliado_NFarmacia!$A$2:$J$497,7,0))))</f>
        <v/>
      </c>
      <c r="L540" s="48" t="str">
        <f>+IF(B540="","",IF(F540="No","84005541",+IFERROR(+VLOOKUP(inicio!B540,padron!$A$2:$H$2,8,0),"84005541")))</f>
        <v/>
      </c>
      <c r="M540" s="48" t="str">
        <f>+IF(B540="","",+IFERROR(+VLOOKUP(B540,padron!A:C,3,0),"no_cargado"))</f>
        <v/>
      </c>
      <c r="N540" s="48" t="str">
        <f>+IF(C540="","",+IFERROR(+VLOOKUP($C540,materiales!$A$2:$D$5000,4,0),"9999"))</f>
        <v/>
      </c>
      <c r="O540" s="48" t="str">
        <f t="shared" si="80"/>
        <v/>
      </c>
      <c r="P540" s="48" t="str">
        <f t="shared" si="81"/>
        <v/>
      </c>
      <c r="Q540" s="48" t="str">
        <f t="shared" si="82"/>
        <v/>
      </c>
      <c r="R540" s="48" t="str">
        <f t="shared" si="83"/>
        <v/>
      </c>
      <c r="S540" s="48" t="str">
        <f t="shared" si="88"/>
        <v/>
      </c>
      <c r="T540" s="48" t="str">
        <f t="shared" ca="1" si="84"/>
        <v/>
      </c>
      <c r="U540" s="48" t="str">
        <f>+IF(M540="","",IFERROR(+VLOOKUP(C540,materiales!$B$2:$E$1000,4,0),"DSZA"))</f>
        <v/>
      </c>
      <c r="V540" s="48" t="str">
        <f t="shared" si="85"/>
        <v/>
      </c>
      <c r="W540" s="48" t="str">
        <f t="shared" si="86"/>
        <v/>
      </c>
      <c r="X540" s="48" t="str">
        <f t="shared" si="87"/>
        <v/>
      </c>
      <c r="Y540" s="49" t="str">
        <f t="shared" si="89"/>
        <v/>
      </c>
      <c r="Z540" s="49" t="str">
        <f>IF(M540="no_cargado",VLOOKUP(B540,NAfiliado_NFarmacia!A:H,8,0),"")</f>
        <v/>
      </c>
      <c r="AA540" s="50"/>
    </row>
    <row r="541" spans="1:27" x14ac:dyDescent="0.55000000000000004">
      <c r="A541" s="34"/>
      <c r="G541" s="47" t="str">
        <f>+IF($B541="","",+IFERROR(+VLOOKUP(B541,padron!$A$2:$E$2,2,0),+IFERROR(VLOOKUP(B541,NAfiliado_NFarmacia!$A:$J,10,0),"Ingresar Nuevo Afiliado")))</f>
        <v/>
      </c>
      <c r="H541" s="48" t="str">
        <f>+IF(B541="","",+IFERROR(+VLOOKUP($C541,materiales!$B$2:$D$101,2,0),"9999"))</f>
        <v/>
      </c>
      <c r="I541" s="49" t="str">
        <f>+IF($B541="","",+IF(OR($F541="Si",$F541=""),IF(ISERROR(VLOOKUP($B541,padron!#REF!,9,0)),+IF(ISERROR(VLOOKUP($B541,NAfiliado_NFarmacia!$A$2:$J$497,5,0)),"Ingresa Farmacia",VLOOKUP($B541,NAfiliado_NFarmacia!$A$2:$J$497,5,0)),VLOOKUP($B541,padron!#REF!,9,0)),+IF(ISERROR(VLOOKUP($B541,NAfiliado_NFarmacia!$A$2:$J$497,5,0)),"Ingresa Farmacia",VLOOKUP($B541,NAfiliado_NFarmacia!$A$2:$J$497,5,0))))</f>
        <v/>
      </c>
      <c r="J541" s="49" t="str">
        <f>+IF($B541="","",+IF(OR($F541="Si",$F541=""),IF(ISERROR(VLOOKUP($B541,padron!#REF!,10,0)),+IF(ISERROR(VLOOKUP($B541,NAfiliado_NFarmacia!$A$2:$J$497,5,0)),"Ingresa Direccion de Farmacia",VLOOKUP($B541,NAfiliado_NFarmacia!$A$2:$J$497,6,0)),VLOOKUP($B541,padron!#REF!,10,0)),+IF(ISERROR(VLOOKUP($B541,NAfiliado_NFarmacia!$A$2:$J$497,6,0)),"Ingresa Direccion de Farmacia",VLOOKUP($B541,NAfiliado_NFarmacia!$A$2:$J$497,6,0))))</f>
        <v/>
      </c>
      <c r="K541" s="49" t="str">
        <f>+IF($B541="","",+IF(OR($F541="Si",$F541=""),IF(ISERROR(VLOOKUP($B541,padron!#REF!,10,0)),+IF(ISERROR(VLOOKUP($B541,NAfiliado_NFarmacia!$A$2:$J$497,5,0)),"Ingresa Localidad de Farmacia",VLOOKUP($B541,NAfiliado_NFarmacia!$A$2:$J$497,7,0)),VLOOKUP($B541,padron!#REF!,11,0)),+IF(ISERROR(VLOOKUP($B541,NAfiliado_NFarmacia!$A$2:$J$497,7,0)),"Ingresa Localidad de Farmacia",VLOOKUP($B541,NAfiliado_NFarmacia!$A$2:$J$497,7,0))))</f>
        <v/>
      </c>
      <c r="L541" s="48" t="str">
        <f>+IF(B541="","",IF(F541="No","84005541",+IFERROR(+VLOOKUP(inicio!B541,padron!$A$2:$H$2,8,0),"84005541")))</f>
        <v/>
      </c>
      <c r="M541" s="48" t="str">
        <f>+IF(B541="","",+IFERROR(+VLOOKUP(B541,padron!A:C,3,0),"no_cargado"))</f>
        <v/>
      </c>
      <c r="N541" s="48" t="str">
        <f>+IF(C541="","",+IFERROR(+VLOOKUP($C541,materiales!$A$2:$D$5000,4,0),"9999"))</f>
        <v/>
      </c>
      <c r="O541" s="48" t="str">
        <f t="shared" si="80"/>
        <v/>
      </c>
      <c r="P541" s="48" t="str">
        <f t="shared" si="81"/>
        <v/>
      </c>
      <c r="Q541" s="48" t="str">
        <f t="shared" si="82"/>
        <v/>
      </c>
      <c r="R541" s="48" t="str">
        <f t="shared" si="83"/>
        <v/>
      </c>
      <c r="S541" s="48" t="str">
        <f t="shared" si="88"/>
        <v/>
      </c>
      <c r="T541" s="48" t="str">
        <f t="shared" ca="1" si="84"/>
        <v/>
      </c>
      <c r="U541" s="48" t="str">
        <f>+IF(M541="","",IFERROR(+VLOOKUP(C541,materiales!$B$2:$E$1000,4,0),"DSZA"))</f>
        <v/>
      </c>
      <c r="V541" s="48" t="str">
        <f t="shared" si="85"/>
        <v/>
      </c>
      <c r="W541" s="48" t="str">
        <f t="shared" si="86"/>
        <v/>
      </c>
      <c r="X541" s="48" t="str">
        <f t="shared" si="87"/>
        <v/>
      </c>
      <c r="Y541" s="49" t="str">
        <f t="shared" si="89"/>
        <v/>
      </c>
      <c r="Z541" s="49" t="str">
        <f>IF(M541="no_cargado",VLOOKUP(B541,NAfiliado_NFarmacia!A:H,8,0),"")</f>
        <v/>
      </c>
      <c r="AA541" s="50"/>
    </row>
    <row r="542" spans="1:27" x14ac:dyDescent="0.55000000000000004">
      <c r="A542" s="34"/>
      <c r="G542" s="47" t="str">
        <f>+IF($B542="","",+IFERROR(+VLOOKUP(B542,padron!$A$2:$E$2,2,0),+IFERROR(VLOOKUP(B542,NAfiliado_NFarmacia!$A:$J,10,0),"Ingresar Nuevo Afiliado")))</f>
        <v/>
      </c>
      <c r="H542" s="48" t="str">
        <f>+IF(B542="","",+IFERROR(+VLOOKUP($C542,materiales!$B$2:$D$101,2,0),"9999"))</f>
        <v/>
      </c>
      <c r="I542" s="49" t="str">
        <f>+IF($B542="","",+IF(OR($F542="Si",$F542=""),IF(ISERROR(VLOOKUP($B542,padron!#REF!,9,0)),+IF(ISERROR(VLOOKUP($B542,NAfiliado_NFarmacia!$A$2:$J$497,5,0)),"Ingresa Farmacia",VLOOKUP($B542,NAfiliado_NFarmacia!$A$2:$J$497,5,0)),VLOOKUP($B542,padron!#REF!,9,0)),+IF(ISERROR(VLOOKUP($B542,NAfiliado_NFarmacia!$A$2:$J$497,5,0)),"Ingresa Farmacia",VLOOKUP($B542,NAfiliado_NFarmacia!$A$2:$J$497,5,0))))</f>
        <v/>
      </c>
      <c r="J542" s="49" t="str">
        <f>+IF($B542="","",+IF(OR($F542="Si",$F542=""),IF(ISERROR(VLOOKUP($B542,padron!#REF!,10,0)),+IF(ISERROR(VLOOKUP($B542,NAfiliado_NFarmacia!$A$2:$J$497,5,0)),"Ingresa Direccion de Farmacia",VLOOKUP($B542,NAfiliado_NFarmacia!$A$2:$J$497,6,0)),VLOOKUP($B542,padron!#REF!,10,0)),+IF(ISERROR(VLOOKUP($B542,NAfiliado_NFarmacia!$A$2:$J$497,6,0)),"Ingresa Direccion de Farmacia",VLOOKUP($B542,NAfiliado_NFarmacia!$A$2:$J$497,6,0))))</f>
        <v/>
      </c>
      <c r="K542" s="49" t="str">
        <f>+IF($B542="","",+IF(OR($F542="Si",$F542=""),IF(ISERROR(VLOOKUP($B542,padron!#REF!,10,0)),+IF(ISERROR(VLOOKUP($B542,NAfiliado_NFarmacia!$A$2:$J$497,5,0)),"Ingresa Localidad de Farmacia",VLOOKUP($B542,NAfiliado_NFarmacia!$A$2:$J$497,7,0)),VLOOKUP($B542,padron!#REF!,11,0)),+IF(ISERROR(VLOOKUP($B542,NAfiliado_NFarmacia!$A$2:$J$497,7,0)),"Ingresa Localidad de Farmacia",VLOOKUP($B542,NAfiliado_NFarmacia!$A$2:$J$497,7,0))))</f>
        <v/>
      </c>
      <c r="L542" s="48" t="str">
        <f>+IF(B542="","",IF(F542="No","84005541",+IFERROR(+VLOOKUP(inicio!B542,padron!$A$2:$H$2,8,0),"84005541")))</f>
        <v/>
      </c>
      <c r="M542" s="48" t="str">
        <f>+IF(B542="","",+IFERROR(+VLOOKUP(B542,padron!A:C,3,0),"no_cargado"))</f>
        <v/>
      </c>
      <c r="N542" s="48" t="str">
        <f>+IF(C542="","",+IFERROR(+VLOOKUP($C542,materiales!$A$2:$D$5000,4,0),"9999"))</f>
        <v/>
      </c>
      <c r="O542" s="48" t="str">
        <f t="shared" si="80"/>
        <v/>
      </c>
      <c r="P542" s="48" t="str">
        <f t="shared" si="81"/>
        <v/>
      </c>
      <c r="Q542" s="48" t="str">
        <f t="shared" si="82"/>
        <v/>
      </c>
      <c r="R542" s="48" t="str">
        <f t="shared" si="83"/>
        <v/>
      </c>
      <c r="S542" s="48" t="str">
        <f t="shared" si="88"/>
        <v/>
      </c>
      <c r="T542" s="48" t="str">
        <f t="shared" ca="1" si="84"/>
        <v/>
      </c>
      <c r="U542" s="48" t="str">
        <f>+IF(M542="","",IFERROR(+VLOOKUP(C542,materiales!$B$2:$E$1000,4,0),"DSZA"))</f>
        <v/>
      </c>
      <c r="V542" s="48" t="str">
        <f t="shared" si="85"/>
        <v/>
      </c>
      <c r="W542" s="48" t="str">
        <f t="shared" si="86"/>
        <v/>
      </c>
      <c r="X542" s="48" t="str">
        <f t="shared" si="87"/>
        <v/>
      </c>
      <c r="Y542" s="49" t="str">
        <f t="shared" si="89"/>
        <v/>
      </c>
      <c r="Z542" s="49" t="str">
        <f>IF(M542="no_cargado",VLOOKUP(B542,NAfiliado_NFarmacia!A:H,8,0),"")</f>
        <v/>
      </c>
      <c r="AA542" s="50"/>
    </row>
    <row r="543" spans="1:27" x14ac:dyDescent="0.55000000000000004">
      <c r="A543" s="34"/>
      <c r="G543" s="47" t="str">
        <f>+IF($B543="","",+IFERROR(+VLOOKUP(B543,padron!$A$2:$E$2,2,0),+IFERROR(VLOOKUP(B543,NAfiliado_NFarmacia!$A:$J,10,0),"Ingresar Nuevo Afiliado")))</f>
        <v/>
      </c>
      <c r="H543" s="48" t="str">
        <f>+IF(B543="","",+IFERROR(+VLOOKUP($C543,materiales!$B$2:$D$101,2,0),"9999"))</f>
        <v/>
      </c>
      <c r="I543" s="49" t="str">
        <f>+IF($B543="","",+IF(OR($F543="Si",$F543=""),IF(ISERROR(VLOOKUP($B543,padron!#REF!,9,0)),+IF(ISERROR(VLOOKUP($B543,NAfiliado_NFarmacia!$A$2:$J$497,5,0)),"Ingresa Farmacia",VLOOKUP($B543,NAfiliado_NFarmacia!$A$2:$J$497,5,0)),VLOOKUP($B543,padron!#REF!,9,0)),+IF(ISERROR(VLOOKUP($B543,NAfiliado_NFarmacia!$A$2:$J$497,5,0)),"Ingresa Farmacia",VLOOKUP($B543,NAfiliado_NFarmacia!$A$2:$J$497,5,0))))</f>
        <v/>
      </c>
      <c r="J543" s="49" t="str">
        <f>+IF($B543="","",+IF(OR($F543="Si",$F543=""),IF(ISERROR(VLOOKUP($B543,padron!#REF!,10,0)),+IF(ISERROR(VLOOKUP($B543,NAfiliado_NFarmacia!$A$2:$J$497,5,0)),"Ingresa Direccion de Farmacia",VLOOKUP($B543,NAfiliado_NFarmacia!$A$2:$J$497,6,0)),VLOOKUP($B543,padron!#REF!,10,0)),+IF(ISERROR(VLOOKUP($B543,NAfiliado_NFarmacia!$A$2:$J$497,6,0)),"Ingresa Direccion de Farmacia",VLOOKUP($B543,NAfiliado_NFarmacia!$A$2:$J$497,6,0))))</f>
        <v/>
      </c>
      <c r="K543" s="49" t="str">
        <f>+IF($B543="","",+IF(OR($F543="Si",$F543=""),IF(ISERROR(VLOOKUP($B543,padron!#REF!,10,0)),+IF(ISERROR(VLOOKUP($B543,NAfiliado_NFarmacia!$A$2:$J$497,5,0)),"Ingresa Localidad de Farmacia",VLOOKUP($B543,NAfiliado_NFarmacia!$A$2:$J$497,7,0)),VLOOKUP($B543,padron!#REF!,11,0)),+IF(ISERROR(VLOOKUP($B543,NAfiliado_NFarmacia!$A$2:$J$497,7,0)),"Ingresa Localidad de Farmacia",VLOOKUP($B543,NAfiliado_NFarmacia!$A$2:$J$497,7,0))))</f>
        <v/>
      </c>
      <c r="L543" s="48" t="str">
        <f>+IF(B543="","",IF(F543="No","84005541",+IFERROR(+VLOOKUP(inicio!B543,padron!$A$2:$H$2,8,0),"84005541")))</f>
        <v/>
      </c>
      <c r="M543" s="48" t="str">
        <f>+IF(B543="","",+IFERROR(+VLOOKUP(B543,padron!A:C,3,0),"no_cargado"))</f>
        <v/>
      </c>
      <c r="N543" s="48" t="str">
        <f>+IF(C543="","",+IFERROR(+VLOOKUP($C543,materiales!$A$2:$D$5000,4,0),"9999"))</f>
        <v/>
      </c>
      <c r="O543" s="48" t="str">
        <f t="shared" si="80"/>
        <v/>
      </c>
      <c r="P543" s="48" t="str">
        <f t="shared" si="81"/>
        <v/>
      </c>
      <c r="Q543" s="48" t="str">
        <f t="shared" si="82"/>
        <v/>
      </c>
      <c r="R543" s="48" t="str">
        <f t="shared" si="83"/>
        <v/>
      </c>
      <c r="S543" s="48" t="str">
        <f t="shared" si="88"/>
        <v/>
      </c>
      <c r="T543" s="48" t="str">
        <f t="shared" ca="1" si="84"/>
        <v/>
      </c>
      <c r="U543" s="48" t="str">
        <f>+IF(M543="","",IFERROR(+VLOOKUP(C543,materiales!$B$2:$E$1000,4,0),"DSZA"))</f>
        <v/>
      </c>
      <c r="V543" s="48" t="str">
        <f t="shared" si="85"/>
        <v/>
      </c>
      <c r="W543" s="48" t="str">
        <f t="shared" si="86"/>
        <v/>
      </c>
      <c r="X543" s="48" t="str">
        <f t="shared" si="87"/>
        <v/>
      </c>
      <c r="Y543" s="49" t="str">
        <f t="shared" si="89"/>
        <v/>
      </c>
      <c r="Z543" s="49" t="str">
        <f>IF(M543="no_cargado",VLOOKUP(B543,NAfiliado_NFarmacia!A:H,8,0),"")</f>
        <v/>
      </c>
      <c r="AA543" s="50"/>
    </row>
    <row r="544" spans="1:27" x14ac:dyDescent="0.55000000000000004">
      <c r="A544" s="34"/>
      <c r="G544" s="47" t="str">
        <f>+IF($B544="","",+IFERROR(+VLOOKUP(B544,padron!$A$2:$E$2,2,0),+IFERROR(VLOOKUP(B544,NAfiliado_NFarmacia!$A:$J,10,0),"Ingresar Nuevo Afiliado")))</f>
        <v/>
      </c>
      <c r="H544" s="48" t="str">
        <f>+IF(B544="","",+IFERROR(+VLOOKUP($C544,materiales!$B$2:$D$101,2,0),"9999"))</f>
        <v/>
      </c>
      <c r="I544" s="49" t="str">
        <f>+IF($B544="","",+IF(OR($F544="Si",$F544=""),IF(ISERROR(VLOOKUP($B544,padron!#REF!,9,0)),+IF(ISERROR(VLOOKUP($B544,NAfiliado_NFarmacia!$A$2:$J$497,5,0)),"Ingresa Farmacia",VLOOKUP($B544,NAfiliado_NFarmacia!$A$2:$J$497,5,0)),VLOOKUP($B544,padron!#REF!,9,0)),+IF(ISERROR(VLOOKUP($B544,NAfiliado_NFarmacia!$A$2:$J$497,5,0)),"Ingresa Farmacia",VLOOKUP($B544,NAfiliado_NFarmacia!$A$2:$J$497,5,0))))</f>
        <v/>
      </c>
      <c r="J544" s="49" t="str">
        <f>+IF($B544="","",+IF(OR($F544="Si",$F544=""),IF(ISERROR(VLOOKUP($B544,padron!#REF!,10,0)),+IF(ISERROR(VLOOKUP($B544,NAfiliado_NFarmacia!$A$2:$J$497,5,0)),"Ingresa Direccion de Farmacia",VLOOKUP($B544,NAfiliado_NFarmacia!$A$2:$J$497,6,0)),VLOOKUP($B544,padron!#REF!,10,0)),+IF(ISERROR(VLOOKUP($B544,NAfiliado_NFarmacia!$A$2:$J$497,6,0)),"Ingresa Direccion de Farmacia",VLOOKUP($B544,NAfiliado_NFarmacia!$A$2:$J$497,6,0))))</f>
        <v/>
      </c>
      <c r="K544" s="49" t="str">
        <f>+IF($B544="","",+IF(OR($F544="Si",$F544=""),IF(ISERROR(VLOOKUP($B544,padron!#REF!,10,0)),+IF(ISERROR(VLOOKUP($B544,NAfiliado_NFarmacia!$A$2:$J$497,5,0)),"Ingresa Localidad de Farmacia",VLOOKUP($B544,NAfiliado_NFarmacia!$A$2:$J$497,7,0)),VLOOKUP($B544,padron!#REF!,11,0)),+IF(ISERROR(VLOOKUP($B544,NAfiliado_NFarmacia!$A$2:$J$497,7,0)),"Ingresa Localidad de Farmacia",VLOOKUP($B544,NAfiliado_NFarmacia!$A$2:$J$497,7,0))))</f>
        <v/>
      </c>
      <c r="L544" s="48" t="str">
        <f>+IF(B544="","",IF(F544="No","84005541",+IFERROR(+VLOOKUP(inicio!B544,padron!$A$2:$H$2,8,0),"84005541")))</f>
        <v/>
      </c>
      <c r="M544" s="48" t="str">
        <f>+IF(B544="","",+IFERROR(+VLOOKUP(B544,padron!A:C,3,0),"no_cargado"))</f>
        <v/>
      </c>
      <c r="N544" s="48" t="str">
        <f>+IF(C544="","",+IFERROR(+VLOOKUP($C544,materiales!$A$2:$D$5000,4,0),"9999"))</f>
        <v/>
      </c>
      <c r="O544" s="48" t="str">
        <f t="shared" si="80"/>
        <v/>
      </c>
      <c r="P544" s="48" t="str">
        <f t="shared" si="81"/>
        <v/>
      </c>
      <c r="Q544" s="48" t="str">
        <f t="shared" si="82"/>
        <v/>
      </c>
      <c r="R544" s="48" t="str">
        <f t="shared" si="83"/>
        <v/>
      </c>
      <c r="S544" s="48" t="str">
        <f t="shared" si="88"/>
        <v/>
      </c>
      <c r="T544" s="48" t="str">
        <f t="shared" ca="1" si="84"/>
        <v/>
      </c>
      <c r="U544" s="48" t="str">
        <f>+IF(M544="","",IFERROR(+VLOOKUP(C544,materiales!$B$2:$E$1000,4,0),"DSZA"))</f>
        <v/>
      </c>
      <c r="V544" s="48" t="str">
        <f t="shared" si="85"/>
        <v/>
      </c>
      <c r="W544" s="48" t="str">
        <f t="shared" si="86"/>
        <v/>
      </c>
      <c r="X544" s="48" t="str">
        <f t="shared" si="87"/>
        <v/>
      </c>
      <c r="Y544" s="49" t="str">
        <f t="shared" si="89"/>
        <v/>
      </c>
      <c r="Z544" s="49" t="str">
        <f>IF(M544="no_cargado",VLOOKUP(B544,NAfiliado_NFarmacia!A:H,8,0),"")</f>
        <v/>
      </c>
      <c r="AA544" s="50"/>
    </row>
    <row r="545" spans="1:27" x14ac:dyDescent="0.55000000000000004">
      <c r="A545" s="34"/>
      <c r="G545" s="47" t="str">
        <f>+IF($B545="","",+IFERROR(+VLOOKUP(B545,padron!$A$2:$E$2,2,0),+IFERROR(VLOOKUP(B545,NAfiliado_NFarmacia!$A:$J,10,0),"Ingresar Nuevo Afiliado")))</f>
        <v/>
      </c>
      <c r="H545" s="48" t="str">
        <f>+IF(B545="","",+IFERROR(+VLOOKUP($C545,materiales!$B$2:$D$101,2,0),"9999"))</f>
        <v/>
      </c>
      <c r="I545" s="49" t="str">
        <f>+IF($B545="","",+IF(OR($F545="Si",$F545=""),IF(ISERROR(VLOOKUP($B545,padron!#REF!,9,0)),+IF(ISERROR(VLOOKUP($B545,NAfiliado_NFarmacia!$A$2:$J$497,5,0)),"Ingresa Farmacia",VLOOKUP($B545,NAfiliado_NFarmacia!$A$2:$J$497,5,0)),VLOOKUP($B545,padron!#REF!,9,0)),+IF(ISERROR(VLOOKUP($B545,NAfiliado_NFarmacia!$A$2:$J$497,5,0)),"Ingresa Farmacia",VLOOKUP($B545,NAfiliado_NFarmacia!$A$2:$J$497,5,0))))</f>
        <v/>
      </c>
      <c r="J545" s="49" t="str">
        <f>+IF($B545="","",+IF(OR($F545="Si",$F545=""),IF(ISERROR(VLOOKUP($B545,padron!#REF!,10,0)),+IF(ISERROR(VLOOKUP($B545,NAfiliado_NFarmacia!$A$2:$J$497,5,0)),"Ingresa Direccion de Farmacia",VLOOKUP($B545,NAfiliado_NFarmacia!$A$2:$J$497,6,0)),VLOOKUP($B545,padron!#REF!,10,0)),+IF(ISERROR(VLOOKUP($B545,NAfiliado_NFarmacia!$A$2:$J$497,6,0)),"Ingresa Direccion de Farmacia",VLOOKUP($B545,NAfiliado_NFarmacia!$A$2:$J$497,6,0))))</f>
        <v/>
      </c>
      <c r="K545" s="49" t="str">
        <f>+IF($B545="","",+IF(OR($F545="Si",$F545=""),IF(ISERROR(VLOOKUP($B545,padron!#REF!,10,0)),+IF(ISERROR(VLOOKUP($B545,NAfiliado_NFarmacia!$A$2:$J$497,5,0)),"Ingresa Localidad de Farmacia",VLOOKUP($B545,NAfiliado_NFarmacia!$A$2:$J$497,7,0)),VLOOKUP($B545,padron!#REF!,11,0)),+IF(ISERROR(VLOOKUP($B545,NAfiliado_NFarmacia!$A$2:$J$497,7,0)),"Ingresa Localidad de Farmacia",VLOOKUP($B545,NAfiliado_NFarmacia!$A$2:$J$497,7,0))))</f>
        <v/>
      </c>
      <c r="L545" s="48" t="str">
        <f>+IF(B545="","",IF(F545="No","84005541",+IFERROR(+VLOOKUP(inicio!B545,padron!$A$2:$H$2,8,0),"84005541")))</f>
        <v/>
      </c>
      <c r="M545" s="48" t="str">
        <f>+IF(B545="","",+IFERROR(+VLOOKUP(B545,padron!A:C,3,0),"no_cargado"))</f>
        <v/>
      </c>
      <c r="N545" s="48" t="str">
        <f>+IF(C545="","",+IFERROR(+VLOOKUP($C545,materiales!$A$2:$D$5000,4,0),"9999"))</f>
        <v/>
      </c>
      <c r="O545" s="48" t="str">
        <f t="shared" si="80"/>
        <v/>
      </c>
      <c r="P545" s="48" t="str">
        <f t="shared" si="81"/>
        <v/>
      </c>
      <c r="Q545" s="48" t="str">
        <f t="shared" si="82"/>
        <v/>
      </c>
      <c r="R545" s="48" t="str">
        <f t="shared" si="83"/>
        <v/>
      </c>
      <c r="S545" s="48" t="str">
        <f t="shared" si="88"/>
        <v/>
      </c>
      <c r="T545" s="48" t="str">
        <f t="shared" ca="1" si="84"/>
        <v/>
      </c>
      <c r="U545" s="48" t="str">
        <f>+IF(M545="","",IFERROR(+VLOOKUP(C545,materiales!$B$2:$E$1000,4,0),"DSZA"))</f>
        <v/>
      </c>
      <c r="V545" s="48" t="str">
        <f t="shared" si="85"/>
        <v/>
      </c>
      <c r="W545" s="48" t="str">
        <f t="shared" si="86"/>
        <v/>
      </c>
      <c r="X545" s="48" t="str">
        <f t="shared" si="87"/>
        <v/>
      </c>
      <c r="Y545" s="49" t="str">
        <f t="shared" si="89"/>
        <v/>
      </c>
      <c r="Z545" s="49" t="str">
        <f>IF(M545="no_cargado",VLOOKUP(B545,NAfiliado_NFarmacia!A:H,8,0),"")</f>
        <v/>
      </c>
      <c r="AA545" s="50"/>
    </row>
    <row r="546" spans="1:27" x14ac:dyDescent="0.55000000000000004">
      <c r="A546" s="34"/>
      <c r="G546" s="47" t="str">
        <f>+IF($B546="","",+IFERROR(+VLOOKUP(B546,padron!$A$2:$E$2,2,0),+IFERROR(VLOOKUP(B546,NAfiliado_NFarmacia!$A:$J,10,0),"Ingresar Nuevo Afiliado")))</f>
        <v/>
      </c>
      <c r="H546" s="48" t="str">
        <f>+IF(B546="","",+IFERROR(+VLOOKUP($C546,materiales!$B$2:$D$101,2,0),"9999"))</f>
        <v/>
      </c>
      <c r="I546" s="49" t="str">
        <f>+IF($B546="","",+IF(OR($F546="Si",$F546=""),IF(ISERROR(VLOOKUP($B546,padron!#REF!,9,0)),+IF(ISERROR(VLOOKUP($B546,NAfiliado_NFarmacia!$A$2:$J$497,5,0)),"Ingresa Farmacia",VLOOKUP($B546,NAfiliado_NFarmacia!$A$2:$J$497,5,0)),VLOOKUP($B546,padron!#REF!,9,0)),+IF(ISERROR(VLOOKUP($B546,NAfiliado_NFarmacia!$A$2:$J$497,5,0)),"Ingresa Farmacia",VLOOKUP($B546,NAfiliado_NFarmacia!$A$2:$J$497,5,0))))</f>
        <v/>
      </c>
      <c r="J546" s="49" t="str">
        <f>+IF($B546="","",+IF(OR($F546="Si",$F546=""),IF(ISERROR(VLOOKUP($B546,padron!#REF!,10,0)),+IF(ISERROR(VLOOKUP($B546,NAfiliado_NFarmacia!$A$2:$J$497,5,0)),"Ingresa Direccion de Farmacia",VLOOKUP($B546,NAfiliado_NFarmacia!$A$2:$J$497,6,0)),VLOOKUP($B546,padron!#REF!,10,0)),+IF(ISERROR(VLOOKUP($B546,NAfiliado_NFarmacia!$A$2:$J$497,6,0)),"Ingresa Direccion de Farmacia",VLOOKUP($B546,NAfiliado_NFarmacia!$A$2:$J$497,6,0))))</f>
        <v/>
      </c>
      <c r="K546" s="49" t="str">
        <f>+IF($B546="","",+IF(OR($F546="Si",$F546=""),IF(ISERROR(VLOOKUP($B546,padron!#REF!,10,0)),+IF(ISERROR(VLOOKUP($B546,NAfiliado_NFarmacia!$A$2:$J$497,5,0)),"Ingresa Localidad de Farmacia",VLOOKUP($B546,NAfiliado_NFarmacia!$A$2:$J$497,7,0)),VLOOKUP($B546,padron!#REF!,11,0)),+IF(ISERROR(VLOOKUP($B546,NAfiliado_NFarmacia!$A$2:$J$497,7,0)),"Ingresa Localidad de Farmacia",VLOOKUP($B546,NAfiliado_NFarmacia!$A$2:$J$497,7,0))))</f>
        <v/>
      </c>
      <c r="L546" s="48" t="str">
        <f>+IF(B546="","",IF(F546="No","84005541",+IFERROR(+VLOOKUP(inicio!B546,padron!$A$2:$H$2,8,0),"84005541")))</f>
        <v/>
      </c>
      <c r="M546" s="48" t="str">
        <f>+IF(B546="","",+IFERROR(+VLOOKUP(B546,padron!A:C,3,0),"no_cargado"))</f>
        <v/>
      </c>
      <c r="N546" s="48" t="str">
        <f>+IF(C546="","",+IFERROR(+VLOOKUP($C546,materiales!$A$2:$D$5000,4,0),"9999"))</f>
        <v/>
      </c>
      <c r="O546" s="48" t="str">
        <f t="shared" si="80"/>
        <v/>
      </c>
      <c r="P546" s="48" t="str">
        <f t="shared" si="81"/>
        <v/>
      </c>
      <c r="Q546" s="48" t="str">
        <f t="shared" si="82"/>
        <v/>
      </c>
      <c r="R546" s="48" t="str">
        <f t="shared" si="83"/>
        <v/>
      </c>
      <c r="S546" s="48" t="str">
        <f t="shared" si="88"/>
        <v/>
      </c>
      <c r="T546" s="48" t="str">
        <f t="shared" ca="1" si="84"/>
        <v/>
      </c>
      <c r="U546" s="48" t="str">
        <f>+IF(M546="","",IFERROR(+VLOOKUP(C546,materiales!$B$2:$E$1000,4,0),"DSZA"))</f>
        <v/>
      </c>
      <c r="V546" s="48" t="str">
        <f t="shared" si="85"/>
        <v/>
      </c>
      <c r="W546" s="48" t="str">
        <f t="shared" si="86"/>
        <v/>
      </c>
      <c r="X546" s="48" t="str">
        <f t="shared" si="87"/>
        <v/>
      </c>
      <c r="Y546" s="49" t="str">
        <f t="shared" si="89"/>
        <v/>
      </c>
      <c r="Z546" s="49" t="str">
        <f>IF(M546="no_cargado",VLOOKUP(B546,NAfiliado_NFarmacia!A:H,8,0),"")</f>
        <v/>
      </c>
      <c r="AA546" s="50"/>
    </row>
    <row r="547" spans="1:27" x14ac:dyDescent="0.55000000000000004">
      <c r="A547" s="34"/>
      <c r="G547" s="47" t="str">
        <f>+IF($B547="","",+IFERROR(+VLOOKUP(B547,padron!$A$2:$E$2,2,0),+IFERROR(VLOOKUP(B547,NAfiliado_NFarmacia!$A:$J,10,0),"Ingresar Nuevo Afiliado")))</f>
        <v/>
      </c>
      <c r="H547" s="48" t="str">
        <f>+IF(B547="","",+IFERROR(+VLOOKUP($C547,materiales!$B$2:$D$101,2,0),"9999"))</f>
        <v/>
      </c>
      <c r="I547" s="49" t="str">
        <f>+IF($B547="","",+IF(OR($F547="Si",$F547=""),IF(ISERROR(VLOOKUP($B547,padron!#REF!,9,0)),+IF(ISERROR(VLOOKUP($B547,NAfiliado_NFarmacia!$A$2:$J$497,5,0)),"Ingresa Farmacia",VLOOKUP($B547,NAfiliado_NFarmacia!$A$2:$J$497,5,0)),VLOOKUP($B547,padron!#REF!,9,0)),+IF(ISERROR(VLOOKUP($B547,NAfiliado_NFarmacia!$A$2:$J$497,5,0)),"Ingresa Farmacia",VLOOKUP($B547,NAfiliado_NFarmacia!$A$2:$J$497,5,0))))</f>
        <v/>
      </c>
      <c r="J547" s="49" t="str">
        <f>+IF($B547="","",+IF(OR($F547="Si",$F547=""),IF(ISERROR(VLOOKUP($B547,padron!#REF!,10,0)),+IF(ISERROR(VLOOKUP($B547,NAfiliado_NFarmacia!$A$2:$J$497,5,0)),"Ingresa Direccion de Farmacia",VLOOKUP($B547,NAfiliado_NFarmacia!$A$2:$J$497,6,0)),VLOOKUP($B547,padron!#REF!,10,0)),+IF(ISERROR(VLOOKUP($B547,NAfiliado_NFarmacia!$A$2:$J$497,6,0)),"Ingresa Direccion de Farmacia",VLOOKUP($B547,NAfiliado_NFarmacia!$A$2:$J$497,6,0))))</f>
        <v/>
      </c>
      <c r="K547" s="49" t="str">
        <f>+IF($B547="","",+IF(OR($F547="Si",$F547=""),IF(ISERROR(VLOOKUP($B547,padron!#REF!,10,0)),+IF(ISERROR(VLOOKUP($B547,NAfiliado_NFarmacia!$A$2:$J$497,5,0)),"Ingresa Localidad de Farmacia",VLOOKUP($B547,NAfiliado_NFarmacia!$A$2:$J$497,7,0)),VLOOKUP($B547,padron!#REF!,11,0)),+IF(ISERROR(VLOOKUP($B547,NAfiliado_NFarmacia!$A$2:$J$497,7,0)),"Ingresa Localidad de Farmacia",VLOOKUP($B547,NAfiliado_NFarmacia!$A$2:$J$497,7,0))))</f>
        <v/>
      </c>
      <c r="L547" s="48" t="str">
        <f>+IF(B547="","",IF(F547="No","84005541",+IFERROR(+VLOOKUP(inicio!B547,padron!$A$2:$H$2,8,0),"84005541")))</f>
        <v/>
      </c>
      <c r="M547" s="48" t="str">
        <f>+IF(B547="","",+IFERROR(+VLOOKUP(B547,padron!A:C,3,0),"no_cargado"))</f>
        <v/>
      </c>
      <c r="N547" s="48" t="str">
        <f>+IF(C547="","",+IFERROR(+VLOOKUP($C547,materiales!$A$2:$D$5000,4,0),"9999"))</f>
        <v/>
      </c>
      <c r="O547" s="48" t="str">
        <f t="shared" si="80"/>
        <v/>
      </c>
      <c r="P547" s="48" t="str">
        <f t="shared" si="81"/>
        <v/>
      </c>
      <c r="Q547" s="48" t="str">
        <f t="shared" si="82"/>
        <v/>
      </c>
      <c r="R547" s="48" t="str">
        <f t="shared" si="83"/>
        <v/>
      </c>
      <c r="S547" s="48" t="str">
        <f t="shared" si="88"/>
        <v/>
      </c>
      <c r="T547" s="48" t="str">
        <f t="shared" ca="1" si="84"/>
        <v/>
      </c>
      <c r="U547" s="48" t="str">
        <f>+IF(M547="","",IFERROR(+VLOOKUP(C547,materiales!$B$2:$E$1000,4,0),"DSZA"))</f>
        <v/>
      </c>
      <c r="V547" s="48" t="str">
        <f t="shared" si="85"/>
        <v/>
      </c>
      <c r="W547" s="48" t="str">
        <f t="shared" si="86"/>
        <v/>
      </c>
      <c r="X547" s="48" t="str">
        <f t="shared" si="87"/>
        <v/>
      </c>
      <c r="Y547" s="49" t="str">
        <f t="shared" si="89"/>
        <v/>
      </c>
      <c r="Z547" s="49" t="str">
        <f>IF(M547="no_cargado",VLOOKUP(B547,NAfiliado_NFarmacia!A:H,8,0),"")</f>
        <v/>
      </c>
      <c r="AA547" s="50"/>
    </row>
    <row r="548" spans="1:27" x14ac:dyDescent="0.55000000000000004">
      <c r="A548" s="34"/>
      <c r="G548" s="47" t="str">
        <f>+IF($B548="","",+IFERROR(+VLOOKUP(B548,padron!$A$2:$E$2,2,0),+IFERROR(VLOOKUP(B548,NAfiliado_NFarmacia!$A:$J,10,0),"Ingresar Nuevo Afiliado")))</f>
        <v/>
      </c>
      <c r="H548" s="48" t="str">
        <f>+IF(B548="","",+IFERROR(+VLOOKUP($C548,materiales!$B$2:$D$101,2,0),"9999"))</f>
        <v/>
      </c>
      <c r="I548" s="49" t="str">
        <f>+IF($B548="","",+IF(OR($F548="Si",$F548=""),IF(ISERROR(VLOOKUP($B548,padron!#REF!,9,0)),+IF(ISERROR(VLOOKUP($B548,NAfiliado_NFarmacia!$A$2:$J$497,5,0)),"Ingresa Farmacia",VLOOKUP($B548,NAfiliado_NFarmacia!$A$2:$J$497,5,0)),VLOOKUP($B548,padron!#REF!,9,0)),+IF(ISERROR(VLOOKUP($B548,NAfiliado_NFarmacia!$A$2:$J$497,5,0)),"Ingresa Farmacia",VLOOKUP($B548,NAfiliado_NFarmacia!$A$2:$J$497,5,0))))</f>
        <v/>
      </c>
      <c r="J548" s="49" t="str">
        <f>+IF($B548="","",+IF(OR($F548="Si",$F548=""),IF(ISERROR(VLOOKUP($B548,padron!#REF!,10,0)),+IF(ISERROR(VLOOKUP($B548,NAfiliado_NFarmacia!$A$2:$J$497,5,0)),"Ingresa Direccion de Farmacia",VLOOKUP($B548,NAfiliado_NFarmacia!$A$2:$J$497,6,0)),VLOOKUP($B548,padron!#REF!,10,0)),+IF(ISERROR(VLOOKUP($B548,NAfiliado_NFarmacia!$A$2:$J$497,6,0)),"Ingresa Direccion de Farmacia",VLOOKUP($B548,NAfiliado_NFarmacia!$A$2:$J$497,6,0))))</f>
        <v/>
      </c>
      <c r="K548" s="49" t="str">
        <f>+IF($B548="","",+IF(OR($F548="Si",$F548=""),IF(ISERROR(VLOOKUP($B548,padron!#REF!,10,0)),+IF(ISERROR(VLOOKUP($B548,NAfiliado_NFarmacia!$A$2:$J$497,5,0)),"Ingresa Localidad de Farmacia",VLOOKUP($B548,NAfiliado_NFarmacia!$A$2:$J$497,7,0)),VLOOKUP($B548,padron!#REF!,11,0)),+IF(ISERROR(VLOOKUP($B548,NAfiliado_NFarmacia!$A$2:$J$497,7,0)),"Ingresa Localidad de Farmacia",VLOOKUP($B548,NAfiliado_NFarmacia!$A$2:$J$497,7,0))))</f>
        <v/>
      </c>
      <c r="L548" s="48" t="str">
        <f>+IF(B548="","",IF(F548="No","84005541",+IFERROR(+VLOOKUP(inicio!B548,padron!$A$2:$H$2,8,0),"84005541")))</f>
        <v/>
      </c>
      <c r="M548" s="48" t="str">
        <f>+IF(B548="","",+IFERROR(+VLOOKUP(B548,padron!A:C,3,0),"no_cargado"))</f>
        <v/>
      </c>
      <c r="N548" s="48" t="str">
        <f>+IF(C548="","",+IFERROR(+VLOOKUP($C548,materiales!$A$2:$D$5000,4,0),"9999"))</f>
        <v/>
      </c>
      <c r="O548" s="48" t="str">
        <f t="shared" si="80"/>
        <v/>
      </c>
      <c r="P548" s="48" t="str">
        <f t="shared" si="81"/>
        <v/>
      </c>
      <c r="Q548" s="48" t="str">
        <f t="shared" si="82"/>
        <v/>
      </c>
      <c r="R548" s="48" t="str">
        <f t="shared" si="83"/>
        <v/>
      </c>
      <c r="S548" s="48" t="str">
        <f t="shared" si="88"/>
        <v/>
      </c>
      <c r="T548" s="48" t="str">
        <f t="shared" ca="1" si="84"/>
        <v/>
      </c>
      <c r="U548" s="48" t="str">
        <f>+IF(M548="","",IFERROR(+VLOOKUP(C548,materiales!$B$2:$E$1000,4,0),"DSZA"))</f>
        <v/>
      </c>
      <c r="V548" s="48" t="str">
        <f t="shared" si="85"/>
        <v/>
      </c>
      <c r="W548" s="48" t="str">
        <f t="shared" si="86"/>
        <v/>
      </c>
      <c r="X548" s="48" t="str">
        <f t="shared" si="87"/>
        <v/>
      </c>
      <c r="Y548" s="49" t="str">
        <f t="shared" si="89"/>
        <v/>
      </c>
      <c r="Z548" s="49" t="str">
        <f>IF(M548="no_cargado",VLOOKUP(B548,NAfiliado_NFarmacia!A:H,8,0),"")</f>
        <v/>
      </c>
      <c r="AA548" s="50"/>
    </row>
    <row r="549" spans="1:27" x14ac:dyDescent="0.55000000000000004">
      <c r="A549" s="34"/>
      <c r="G549" s="47" t="str">
        <f>+IF($B549="","",+IFERROR(+VLOOKUP(B549,padron!$A$2:$E$2,2,0),+IFERROR(VLOOKUP(B549,NAfiliado_NFarmacia!$A:$J,10,0),"Ingresar Nuevo Afiliado")))</f>
        <v/>
      </c>
      <c r="H549" s="48" t="str">
        <f>+IF(B549="","",+IFERROR(+VLOOKUP($C549,materiales!$B$2:$D$101,2,0),"9999"))</f>
        <v/>
      </c>
      <c r="I549" s="49" t="str">
        <f>+IF($B549="","",+IF(OR($F549="Si",$F549=""),IF(ISERROR(VLOOKUP($B549,padron!#REF!,9,0)),+IF(ISERROR(VLOOKUP($B549,NAfiliado_NFarmacia!$A$2:$J$497,5,0)),"Ingresa Farmacia",VLOOKUP($B549,NAfiliado_NFarmacia!$A$2:$J$497,5,0)),VLOOKUP($B549,padron!#REF!,9,0)),+IF(ISERROR(VLOOKUP($B549,NAfiliado_NFarmacia!$A$2:$J$497,5,0)),"Ingresa Farmacia",VLOOKUP($B549,NAfiliado_NFarmacia!$A$2:$J$497,5,0))))</f>
        <v/>
      </c>
      <c r="J549" s="49" t="str">
        <f>+IF($B549="","",+IF(OR($F549="Si",$F549=""),IF(ISERROR(VLOOKUP($B549,padron!#REF!,10,0)),+IF(ISERROR(VLOOKUP($B549,NAfiliado_NFarmacia!$A$2:$J$497,5,0)),"Ingresa Direccion de Farmacia",VLOOKUP($B549,NAfiliado_NFarmacia!$A$2:$J$497,6,0)),VLOOKUP($B549,padron!#REF!,10,0)),+IF(ISERROR(VLOOKUP($B549,NAfiliado_NFarmacia!$A$2:$J$497,6,0)),"Ingresa Direccion de Farmacia",VLOOKUP($B549,NAfiliado_NFarmacia!$A$2:$J$497,6,0))))</f>
        <v/>
      </c>
      <c r="K549" s="49" t="str">
        <f>+IF($B549="","",+IF(OR($F549="Si",$F549=""),IF(ISERROR(VLOOKUP($B549,padron!#REF!,10,0)),+IF(ISERROR(VLOOKUP($B549,NAfiliado_NFarmacia!$A$2:$J$497,5,0)),"Ingresa Localidad de Farmacia",VLOOKUP($B549,NAfiliado_NFarmacia!$A$2:$J$497,7,0)),VLOOKUP($B549,padron!#REF!,11,0)),+IF(ISERROR(VLOOKUP($B549,NAfiliado_NFarmacia!$A$2:$J$497,7,0)),"Ingresa Localidad de Farmacia",VLOOKUP($B549,NAfiliado_NFarmacia!$A$2:$J$497,7,0))))</f>
        <v/>
      </c>
      <c r="L549" s="48" t="str">
        <f>+IF(B549="","",IF(F549="No","84005541",+IFERROR(+VLOOKUP(inicio!B549,padron!$A$2:$H$2,8,0),"84005541")))</f>
        <v/>
      </c>
      <c r="M549" s="48" t="str">
        <f>+IF(B549="","",+IFERROR(+VLOOKUP(B549,padron!A:C,3,0),"no_cargado"))</f>
        <v/>
      </c>
      <c r="N549" s="48" t="str">
        <f>+IF(C549="","",+IFERROR(+VLOOKUP($C549,materiales!$A$2:$D$5000,4,0),"9999"))</f>
        <v/>
      </c>
      <c r="O549" s="48" t="str">
        <f t="shared" si="80"/>
        <v/>
      </c>
      <c r="P549" s="48" t="str">
        <f t="shared" si="81"/>
        <v/>
      </c>
      <c r="Q549" s="48" t="str">
        <f t="shared" si="82"/>
        <v/>
      </c>
      <c r="R549" s="48" t="str">
        <f t="shared" si="83"/>
        <v/>
      </c>
      <c r="S549" s="48" t="str">
        <f t="shared" si="88"/>
        <v/>
      </c>
      <c r="T549" s="48" t="str">
        <f t="shared" ca="1" si="84"/>
        <v/>
      </c>
      <c r="U549" s="48" t="str">
        <f>+IF(M549="","",IFERROR(+VLOOKUP(C549,materiales!$B$2:$E$1000,4,0),"DSZA"))</f>
        <v/>
      </c>
      <c r="V549" s="48" t="str">
        <f t="shared" si="85"/>
        <v/>
      </c>
      <c r="W549" s="48" t="str">
        <f t="shared" si="86"/>
        <v/>
      </c>
      <c r="X549" s="48" t="str">
        <f t="shared" si="87"/>
        <v/>
      </c>
      <c r="Y549" s="49" t="str">
        <f t="shared" si="89"/>
        <v/>
      </c>
      <c r="Z549" s="49" t="str">
        <f>IF(M549="no_cargado",VLOOKUP(B549,NAfiliado_NFarmacia!A:H,8,0),"")</f>
        <v/>
      </c>
      <c r="AA549" s="50"/>
    </row>
    <row r="550" spans="1:27" x14ac:dyDescent="0.55000000000000004">
      <c r="A550" s="34"/>
      <c r="G550" s="47" t="str">
        <f>+IF($B550="","",+IFERROR(+VLOOKUP(B550,padron!$A$2:$E$2,2,0),+IFERROR(VLOOKUP(B550,NAfiliado_NFarmacia!$A:$J,10,0),"Ingresar Nuevo Afiliado")))</f>
        <v/>
      </c>
      <c r="H550" s="48" t="str">
        <f>+IF(B550="","",+IFERROR(+VLOOKUP($C550,materiales!$B$2:$D$101,2,0),"9999"))</f>
        <v/>
      </c>
      <c r="I550" s="49" t="str">
        <f>+IF($B550="","",+IF(OR($F550="Si",$F550=""),IF(ISERROR(VLOOKUP($B550,padron!#REF!,9,0)),+IF(ISERROR(VLOOKUP($B550,NAfiliado_NFarmacia!$A$2:$J$497,5,0)),"Ingresa Farmacia",VLOOKUP($B550,NAfiliado_NFarmacia!$A$2:$J$497,5,0)),VLOOKUP($B550,padron!#REF!,9,0)),+IF(ISERROR(VLOOKUP($B550,NAfiliado_NFarmacia!$A$2:$J$497,5,0)),"Ingresa Farmacia",VLOOKUP($B550,NAfiliado_NFarmacia!$A$2:$J$497,5,0))))</f>
        <v/>
      </c>
      <c r="J550" s="49" t="str">
        <f>+IF($B550="","",+IF(OR($F550="Si",$F550=""),IF(ISERROR(VLOOKUP($B550,padron!#REF!,10,0)),+IF(ISERROR(VLOOKUP($B550,NAfiliado_NFarmacia!$A$2:$J$497,5,0)),"Ingresa Direccion de Farmacia",VLOOKUP($B550,NAfiliado_NFarmacia!$A$2:$J$497,6,0)),VLOOKUP($B550,padron!#REF!,10,0)),+IF(ISERROR(VLOOKUP($B550,NAfiliado_NFarmacia!$A$2:$J$497,6,0)),"Ingresa Direccion de Farmacia",VLOOKUP($B550,NAfiliado_NFarmacia!$A$2:$J$497,6,0))))</f>
        <v/>
      </c>
      <c r="K550" s="49" t="str">
        <f>+IF($B550="","",+IF(OR($F550="Si",$F550=""),IF(ISERROR(VLOOKUP($B550,padron!#REF!,10,0)),+IF(ISERROR(VLOOKUP($B550,NAfiliado_NFarmacia!$A$2:$J$497,5,0)),"Ingresa Localidad de Farmacia",VLOOKUP($B550,NAfiliado_NFarmacia!$A$2:$J$497,7,0)),VLOOKUP($B550,padron!#REF!,11,0)),+IF(ISERROR(VLOOKUP($B550,NAfiliado_NFarmacia!$A$2:$J$497,7,0)),"Ingresa Localidad de Farmacia",VLOOKUP($B550,NAfiliado_NFarmacia!$A$2:$J$497,7,0))))</f>
        <v/>
      </c>
      <c r="L550" s="48" t="str">
        <f>+IF(B550="","",IF(F550="No","84005541",+IFERROR(+VLOOKUP(inicio!B550,padron!$A$2:$H$2,8,0),"84005541")))</f>
        <v/>
      </c>
      <c r="M550" s="48" t="str">
        <f>+IF(B550="","",+IFERROR(+VLOOKUP(B550,padron!A:C,3,0),"no_cargado"))</f>
        <v/>
      </c>
      <c r="N550" s="48" t="str">
        <f>+IF(C550="","",+IFERROR(+VLOOKUP($C550,materiales!$A$2:$D$5000,4,0),"9999"))</f>
        <v/>
      </c>
      <c r="O550" s="48" t="str">
        <f t="shared" si="80"/>
        <v/>
      </c>
      <c r="P550" s="48" t="str">
        <f t="shared" si="81"/>
        <v/>
      </c>
      <c r="Q550" s="48" t="str">
        <f t="shared" si="82"/>
        <v/>
      </c>
      <c r="R550" s="48" t="str">
        <f t="shared" si="83"/>
        <v/>
      </c>
      <c r="S550" s="48" t="str">
        <f t="shared" si="88"/>
        <v/>
      </c>
      <c r="T550" s="48" t="str">
        <f t="shared" ca="1" si="84"/>
        <v/>
      </c>
      <c r="U550" s="48" t="str">
        <f>+IF(M550="","",IFERROR(+VLOOKUP(C550,materiales!$B$2:$E$1000,4,0),"DSZA"))</f>
        <v/>
      </c>
      <c r="V550" s="48" t="str">
        <f t="shared" si="85"/>
        <v/>
      </c>
      <c r="W550" s="48" t="str">
        <f t="shared" si="86"/>
        <v/>
      </c>
      <c r="X550" s="48" t="str">
        <f t="shared" si="87"/>
        <v/>
      </c>
      <c r="Y550" s="49" t="str">
        <f t="shared" si="89"/>
        <v/>
      </c>
      <c r="Z550" s="49" t="str">
        <f>IF(M550="no_cargado",VLOOKUP(B550,NAfiliado_NFarmacia!A:H,8,0),"")</f>
        <v/>
      </c>
      <c r="AA550" s="50"/>
    </row>
    <row r="551" spans="1:27" x14ac:dyDescent="0.55000000000000004">
      <c r="A551" s="34"/>
      <c r="G551" s="47" t="str">
        <f>+IF($B551="","",+IFERROR(+VLOOKUP(B551,padron!$A$2:$E$2,2,0),+IFERROR(VLOOKUP(B551,NAfiliado_NFarmacia!$A:$J,10,0),"Ingresar Nuevo Afiliado")))</f>
        <v/>
      </c>
      <c r="H551" s="48" t="str">
        <f>+IF(B551="","",+IFERROR(+VLOOKUP($C551,materiales!$B$2:$D$101,2,0),"9999"))</f>
        <v/>
      </c>
      <c r="I551" s="49" t="str">
        <f>+IF($B551="","",+IF(OR($F551="Si",$F551=""),IF(ISERROR(VLOOKUP($B551,padron!#REF!,9,0)),+IF(ISERROR(VLOOKUP($B551,NAfiliado_NFarmacia!$A$2:$J$497,5,0)),"Ingresa Farmacia",VLOOKUP($B551,NAfiliado_NFarmacia!$A$2:$J$497,5,0)),VLOOKUP($B551,padron!#REF!,9,0)),+IF(ISERROR(VLOOKUP($B551,NAfiliado_NFarmacia!$A$2:$J$497,5,0)),"Ingresa Farmacia",VLOOKUP($B551,NAfiliado_NFarmacia!$A$2:$J$497,5,0))))</f>
        <v/>
      </c>
      <c r="J551" s="49" t="str">
        <f>+IF($B551="","",+IF(OR($F551="Si",$F551=""),IF(ISERROR(VLOOKUP($B551,padron!#REF!,10,0)),+IF(ISERROR(VLOOKUP($B551,NAfiliado_NFarmacia!$A$2:$J$497,5,0)),"Ingresa Direccion de Farmacia",VLOOKUP($B551,NAfiliado_NFarmacia!$A$2:$J$497,6,0)),VLOOKUP($B551,padron!#REF!,10,0)),+IF(ISERROR(VLOOKUP($B551,NAfiliado_NFarmacia!$A$2:$J$497,6,0)),"Ingresa Direccion de Farmacia",VLOOKUP($B551,NAfiliado_NFarmacia!$A$2:$J$497,6,0))))</f>
        <v/>
      </c>
      <c r="K551" s="49" t="str">
        <f>+IF($B551="","",+IF(OR($F551="Si",$F551=""),IF(ISERROR(VLOOKUP($B551,padron!#REF!,10,0)),+IF(ISERROR(VLOOKUP($B551,NAfiliado_NFarmacia!$A$2:$J$497,5,0)),"Ingresa Localidad de Farmacia",VLOOKUP($B551,NAfiliado_NFarmacia!$A$2:$J$497,7,0)),VLOOKUP($B551,padron!#REF!,11,0)),+IF(ISERROR(VLOOKUP($B551,NAfiliado_NFarmacia!$A$2:$J$497,7,0)),"Ingresa Localidad de Farmacia",VLOOKUP($B551,NAfiliado_NFarmacia!$A$2:$J$497,7,0))))</f>
        <v/>
      </c>
      <c r="L551" s="48" t="str">
        <f>+IF(B551="","",IF(F551="No","84005541",+IFERROR(+VLOOKUP(inicio!B551,padron!$A$2:$H$2,8,0),"84005541")))</f>
        <v/>
      </c>
      <c r="M551" s="48" t="str">
        <f>+IF(B551="","",+IFERROR(+VLOOKUP(B551,padron!A:C,3,0),"no_cargado"))</f>
        <v/>
      </c>
      <c r="N551" s="48" t="str">
        <f>+IF(C551="","",+IFERROR(+VLOOKUP($C551,materiales!$A$2:$D$5000,4,0),"9999"))</f>
        <v/>
      </c>
      <c r="O551" s="48" t="str">
        <f t="shared" si="80"/>
        <v/>
      </c>
      <c r="P551" s="48" t="str">
        <f t="shared" si="81"/>
        <v/>
      </c>
      <c r="Q551" s="48" t="str">
        <f t="shared" si="82"/>
        <v/>
      </c>
      <c r="R551" s="48" t="str">
        <f t="shared" si="83"/>
        <v/>
      </c>
      <c r="S551" s="48" t="str">
        <f t="shared" si="88"/>
        <v/>
      </c>
      <c r="T551" s="48" t="str">
        <f t="shared" ca="1" si="84"/>
        <v/>
      </c>
      <c r="U551" s="48" t="str">
        <f>+IF(M551="","",IFERROR(+VLOOKUP(C551,materiales!$B$2:$E$1000,4,0),"DSZA"))</f>
        <v/>
      </c>
      <c r="V551" s="48" t="str">
        <f t="shared" si="85"/>
        <v/>
      </c>
      <c r="W551" s="48" t="str">
        <f t="shared" si="86"/>
        <v/>
      </c>
      <c r="X551" s="48" t="str">
        <f t="shared" si="87"/>
        <v/>
      </c>
      <c r="Y551" s="49" t="str">
        <f t="shared" si="89"/>
        <v/>
      </c>
      <c r="Z551" s="49" t="str">
        <f>IF(M551="no_cargado",VLOOKUP(B551,NAfiliado_NFarmacia!A:H,8,0),"")</f>
        <v/>
      </c>
      <c r="AA551" s="50"/>
    </row>
    <row r="552" spans="1:27" x14ac:dyDescent="0.55000000000000004">
      <c r="A552" s="34"/>
      <c r="G552" s="47" t="str">
        <f>+IF($B552="","",+IFERROR(+VLOOKUP(B552,padron!$A$2:$E$2,2,0),+IFERROR(VLOOKUP(B552,NAfiliado_NFarmacia!$A:$J,10,0),"Ingresar Nuevo Afiliado")))</f>
        <v/>
      </c>
      <c r="H552" s="48" t="str">
        <f>+IF(B552="","",+IFERROR(+VLOOKUP($C552,materiales!$B$2:$D$101,2,0),"9999"))</f>
        <v/>
      </c>
      <c r="I552" s="49" t="str">
        <f>+IF($B552="","",+IF(OR($F552="Si",$F552=""),IF(ISERROR(VLOOKUP($B552,padron!#REF!,9,0)),+IF(ISERROR(VLOOKUP($B552,NAfiliado_NFarmacia!$A$2:$J$497,5,0)),"Ingresa Farmacia",VLOOKUP($B552,NAfiliado_NFarmacia!$A$2:$J$497,5,0)),VLOOKUP($B552,padron!#REF!,9,0)),+IF(ISERROR(VLOOKUP($B552,NAfiliado_NFarmacia!$A$2:$J$497,5,0)),"Ingresa Farmacia",VLOOKUP($B552,NAfiliado_NFarmacia!$A$2:$J$497,5,0))))</f>
        <v/>
      </c>
      <c r="J552" s="49" t="str">
        <f>+IF($B552="","",+IF(OR($F552="Si",$F552=""),IF(ISERROR(VLOOKUP($B552,padron!#REF!,10,0)),+IF(ISERROR(VLOOKUP($B552,NAfiliado_NFarmacia!$A$2:$J$497,5,0)),"Ingresa Direccion de Farmacia",VLOOKUP($B552,NAfiliado_NFarmacia!$A$2:$J$497,6,0)),VLOOKUP($B552,padron!#REF!,10,0)),+IF(ISERROR(VLOOKUP($B552,NAfiliado_NFarmacia!$A$2:$J$497,6,0)),"Ingresa Direccion de Farmacia",VLOOKUP($B552,NAfiliado_NFarmacia!$A$2:$J$497,6,0))))</f>
        <v/>
      </c>
      <c r="K552" s="49" t="str">
        <f>+IF($B552="","",+IF(OR($F552="Si",$F552=""),IF(ISERROR(VLOOKUP($B552,padron!#REF!,10,0)),+IF(ISERROR(VLOOKUP($B552,NAfiliado_NFarmacia!$A$2:$J$497,5,0)),"Ingresa Localidad de Farmacia",VLOOKUP($B552,NAfiliado_NFarmacia!$A$2:$J$497,7,0)),VLOOKUP($B552,padron!#REF!,11,0)),+IF(ISERROR(VLOOKUP($B552,NAfiliado_NFarmacia!$A$2:$J$497,7,0)),"Ingresa Localidad de Farmacia",VLOOKUP($B552,NAfiliado_NFarmacia!$A$2:$J$497,7,0))))</f>
        <v/>
      </c>
      <c r="L552" s="48" t="str">
        <f>+IF(B552="","",IF(F552="No","84005541",+IFERROR(+VLOOKUP(inicio!B552,padron!$A$2:$H$2,8,0),"84005541")))</f>
        <v/>
      </c>
      <c r="M552" s="48" t="str">
        <f>+IF(B552="","",+IFERROR(+VLOOKUP(B552,padron!A:C,3,0),"no_cargado"))</f>
        <v/>
      </c>
      <c r="N552" s="48" t="str">
        <f>+IF(C552="","",+IFERROR(+VLOOKUP($C552,materiales!$A$2:$D$5000,4,0),"9999"))</f>
        <v/>
      </c>
      <c r="O552" s="48" t="str">
        <f t="shared" si="80"/>
        <v/>
      </c>
      <c r="P552" s="48" t="str">
        <f t="shared" si="81"/>
        <v/>
      </c>
      <c r="Q552" s="48" t="str">
        <f t="shared" si="82"/>
        <v/>
      </c>
      <c r="R552" s="48" t="str">
        <f t="shared" si="83"/>
        <v/>
      </c>
      <c r="S552" s="48" t="str">
        <f t="shared" si="88"/>
        <v/>
      </c>
      <c r="T552" s="48" t="str">
        <f t="shared" ca="1" si="84"/>
        <v/>
      </c>
      <c r="U552" s="48" t="str">
        <f>+IF(M552="","",IFERROR(+VLOOKUP(C552,materiales!$B$2:$E$1000,4,0),"DSZA"))</f>
        <v/>
      </c>
      <c r="V552" s="48" t="str">
        <f t="shared" si="85"/>
        <v/>
      </c>
      <c r="W552" s="48" t="str">
        <f t="shared" si="86"/>
        <v/>
      </c>
      <c r="X552" s="48" t="str">
        <f t="shared" si="87"/>
        <v/>
      </c>
      <c r="Y552" s="49" t="str">
        <f t="shared" si="89"/>
        <v/>
      </c>
      <c r="Z552" s="49" t="str">
        <f>IF(M552="no_cargado",VLOOKUP(B552,NAfiliado_NFarmacia!A:H,8,0),"")</f>
        <v/>
      </c>
      <c r="AA552" s="50"/>
    </row>
    <row r="553" spans="1:27" x14ac:dyDescent="0.55000000000000004">
      <c r="A553" s="34"/>
      <c r="G553" s="47" t="str">
        <f>+IF($B553="","",+IFERROR(+VLOOKUP(B553,padron!$A$2:$E$2,2,0),+IFERROR(VLOOKUP(B553,NAfiliado_NFarmacia!$A:$J,10,0),"Ingresar Nuevo Afiliado")))</f>
        <v/>
      </c>
      <c r="H553" s="48" t="str">
        <f>+IF(B553="","",+IFERROR(+VLOOKUP($C553,materiales!$B$2:$D$101,2,0),"9999"))</f>
        <v/>
      </c>
      <c r="I553" s="49" t="str">
        <f>+IF($B553="","",+IF(OR($F553="Si",$F553=""),IF(ISERROR(VLOOKUP($B553,padron!#REF!,9,0)),+IF(ISERROR(VLOOKUP($B553,NAfiliado_NFarmacia!$A$2:$J$497,5,0)),"Ingresa Farmacia",VLOOKUP($B553,NAfiliado_NFarmacia!$A$2:$J$497,5,0)),VLOOKUP($B553,padron!#REF!,9,0)),+IF(ISERROR(VLOOKUP($B553,NAfiliado_NFarmacia!$A$2:$J$497,5,0)),"Ingresa Farmacia",VLOOKUP($B553,NAfiliado_NFarmacia!$A$2:$J$497,5,0))))</f>
        <v/>
      </c>
      <c r="J553" s="49" t="str">
        <f>+IF($B553="","",+IF(OR($F553="Si",$F553=""),IF(ISERROR(VLOOKUP($B553,padron!#REF!,10,0)),+IF(ISERROR(VLOOKUP($B553,NAfiliado_NFarmacia!$A$2:$J$497,5,0)),"Ingresa Direccion de Farmacia",VLOOKUP($B553,NAfiliado_NFarmacia!$A$2:$J$497,6,0)),VLOOKUP($B553,padron!#REF!,10,0)),+IF(ISERROR(VLOOKUP($B553,NAfiliado_NFarmacia!$A$2:$J$497,6,0)),"Ingresa Direccion de Farmacia",VLOOKUP($B553,NAfiliado_NFarmacia!$A$2:$J$497,6,0))))</f>
        <v/>
      </c>
      <c r="K553" s="49" t="str">
        <f>+IF($B553="","",+IF(OR($F553="Si",$F553=""),IF(ISERROR(VLOOKUP($B553,padron!#REF!,10,0)),+IF(ISERROR(VLOOKUP($B553,NAfiliado_NFarmacia!$A$2:$J$497,5,0)),"Ingresa Localidad de Farmacia",VLOOKUP($B553,NAfiliado_NFarmacia!$A$2:$J$497,7,0)),VLOOKUP($B553,padron!#REF!,11,0)),+IF(ISERROR(VLOOKUP($B553,NAfiliado_NFarmacia!$A$2:$J$497,7,0)),"Ingresa Localidad de Farmacia",VLOOKUP($B553,NAfiliado_NFarmacia!$A$2:$J$497,7,0))))</f>
        <v/>
      </c>
      <c r="L553" s="48" t="str">
        <f>+IF(B553="","",IF(F553="No","84005541",+IFERROR(+VLOOKUP(inicio!B553,padron!$A$2:$H$2,8,0),"84005541")))</f>
        <v/>
      </c>
      <c r="M553" s="48" t="str">
        <f>+IF(B553="","",+IFERROR(+VLOOKUP(B553,padron!A:C,3,0),"no_cargado"))</f>
        <v/>
      </c>
      <c r="N553" s="48" t="str">
        <f>+IF(C553="","",+IFERROR(+VLOOKUP($C553,materiales!$A$2:$D$5000,4,0),"9999"))</f>
        <v/>
      </c>
      <c r="O553" s="48" t="str">
        <f t="shared" si="80"/>
        <v/>
      </c>
      <c r="P553" s="48" t="str">
        <f t="shared" si="81"/>
        <v/>
      </c>
      <c r="Q553" s="48" t="str">
        <f t="shared" si="82"/>
        <v/>
      </c>
      <c r="R553" s="48" t="str">
        <f t="shared" si="83"/>
        <v/>
      </c>
      <c r="S553" s="48" t="str">
        <f t="shared" si="88"/>
        <v/>
      </c>
      <c r="T553" s="48" t="str">
        <f t="shared" ca="1" si="84"/>
        <v/>
      </c>
      <c r="U553" s="48" t="str">
        <f>+IF(M553="","",IFERROR(+VLOOKUP(C553,materiales!$B$2:$E$1000,4,0),"DSZA"))</f>
        <v/>
      </c>
      <c r="V553" s="48" t="str">
        <f t="shared" si="85"/>
        <v/>
      </c>
      <c r="W553" s="48" t="str">
        <f t="shared" si="86"/>
        <v/>
      </c>
      <c r="X553" s="48" t="str">
        <f t="shared" si="87"/>
        <v/>
      </c>
      <c r="Y553" s="49" t="str">
        <f t="shared" si="89"/>
        <v/>
      </c>
      <c r="Z553" s="49" t="str">
        <f>IF(M553="no_cargado",VLOOKUP(B553,NAfiliado_NFarmacia!A:H,8,0),"")</f>
        <v/>
      </c>
      <c r="AA553" s="50"/>
    </row>
    <row r="554" spans="1:27" x14ac:dyDescent="0.55000000000000004">
      <c r="A554" s="34"/>
      <c r="G554" s="47" t="str">
        <f>+IF($B554="","",+IFERROR(+VLOOKUP(B554,padron!$A$2:$E$2,2,0),+IFERROR(VLOOKUP(B554,NAfiliado_NFarmacia!$A:$J,10,0),"Ingresar Nuevo Afiliado")))</f>
        <v/>
      </c>
      <c r="H554" s="48" t="str">
        <f>+IF(B554="","",+IFERROR(+VLOOKUP($C554,materiales!$B$2:$D$101,2,0),"9999"))</f>
        <v/>
      </c>
      <c r="I554" s="49" t="str">
        <f>+IF($B554="","",+IF(OR($F554="Si",$F554=""),IF(ISERROR(VLOOKUP($B554,padron!#REF!,9,0)),+IF(ISERROR(VLOOKUP($B554,NAfiliado_NFarmacia!$A$2:$J$497,5,0)),"Ingresa Farmacia",VLOOKUP($B554,NAfiliado_NFarmacia!$A$2:$J$497,5,0)),VLOOKUP($B554,padron!#REF!,9,0)),+IF(ISERROR(VLOOKUP($B554,NAfiliado_NFarmacia!$A$2:$J$497,5,0)),"Ingresa Farmacia",VLOOKUP($B554,NAfiliado_NFarmacia!$A$2:$J$497,5,0))))</f>
        <v/>
      </c>
      <c r="J554" s="49" t="str">
        <f>+IF($B554="","",+IF(OR($F554="Si",$F554=""),IF(ISERROR(VLOOKUP($B554,padron!#REF!,10,0)),+IF(ISERROR(VLOOKUP($B554,NAfiliado_NFarmacia!$A$2:$J$497,5,0)),"Ingresa Direccion de Farmacia",VLOOKUP($B554,NAfiliado_NFarmacia!$A$2:$J$497,6,0)),VLOOKUP($B554,padron!#REF!,10,0)),+IF(ISERROR(VLOOKUP($B554,NAfiliado_NFarmacia!$A$2:$J$497,6,0)),"Ingresa Direccion de Farmacia",VLOOKUP($B554,NAfiliado_NFarmacia!$A$2:$J$497,6,0))))</f>
        <v/>
      </c>
      <c r="K554" s="49" t="str">
        <f>+IF($B554="","",+IF(OR($F554="Si",$F554=""),IF(ISERROR(VLOOKUP($B554,padron!#REF!,10,0)),+IF(ISERROR(VLOOKUP($B554,NAfiliado_NFarmacia!$A$2:$J$497,5,0)),"Ingresa Localidad de Farmacia",VLOOKUP($B554,NAfiliado_NFarmacia!$A$2:$J$497,7,0)),VLOOKUP($B554,padron!#REF!,11,0)),+IF(ISERROR(VLOOKUP($B554,NAfiliado_NFarmacia!$A$2:$J$497,7,0)),"Ingresa Localidad de Farmacia",VLOOKUP($B554,NAfiliado_NFarmacia!$A$2:$J$497,7,0))))</f>
        <v/>
      </c>
      <c r="L554" s="48" t="str">
        <f>+IF(B554="","",IF(F554="No","84005541",+IFERROR(+VLOOKUP(inicio!B554,padron!$A$2:$H$2,8,0),"84005541")))</f>
        <v/>
      </c>
      <c r="M554" s="48" t="str">
        <f>+IF(B554="","",+IFERROR(+VLOOKUP(B554,padron!A:C,3,0),"no_cargado"))</f>
        <v/>
      </c>
      <c r="N554" s="48" t="str">
        <f>+IF(C554="","",+IFERROR(+VLOOKUP($C554,materiales!$A$2:$D$5000,4,0),"9999"))</f>
        <v/>
      </c>
      <c r="O554" s="48" t="str">
        <f t="shared" si="80"/>
        <v/>
      </c>
      <c r="P554" s="48" t="str">
        <f t="shared" si="81"/>
        <v/>
      </c>
      <c r="Q554" s="48" t="str">
        <f t="shared" si="82"/>
        <v/>
      </c>
      <c r="R554" s="48" t="str">
        <f t="shared" si="83"/>
        <v/>
      </c>
      <c r="S554" s="48" t="str">
        <f t="shared" si="88"/>
        <v/>
      </c>
      <c r="T554" s="48" t="str">
        <f t="shared" ca="1" si="84"/>
        <v/>
      </c>
      <c r="U554" s="48" t="str">
        <f>+IF(M554="","",IFERROR(+VLOOKUP(C554,materiales!$B$2:$E$1000,4,0),"DSZA"))</f>
        <v/>
      </c>
      <c r="V554" s="48" t="str">
        <f t="shared" si="85"/>
        <v/>
      </c>
      <c r="W554" s="48" t="str">
        <f t="shared" si="86"/>
        <v/>
      </c>
      <c r="X554" s="48" t="str">
        <f t="shared" si="87"/>
        <v/>
      </c>
      <c r="Y554" s="49" t="str">
        <f t="shared" si="89"/>
        <v/>
      </c>
      <c r="Z554" s="49" t="str">
        <f>IF(M554="no_cargado",VLOOKUP(B554,NAfiliado_NFarmacia!A:H,8,0),"")</f>
        <v/>
      </c>
      <c r="AA554" s="50"/>
    </row>
    <row r="555" spans="1:27" x14ac:dyDescent="0.55000000000000004">
      <c r="A555" s="34"/>
      <c r="G555" s="47" t="str">
        <f>+IF($B555="","",+IFERROR(+VLOOKUP(B555,padron!$A$2:$E$2,2,0),+IFERROR(VLOOKUP(B555,NAfiliado_NFarmacia!$A:$J,10,0),"Ingresar Nuevo Afiliado")))</f>
        <v/>
      </c>
      <c r="H555" s="48" t="str">
        <f>+IF(B555="","",+IFERROR(+VLOOKUP($C555,materiales!$B$2:$D$101,2,0),"9999"))</f>
        <v/>
      </c>
      <c r="I555" s="49" t="str">
        <f>+IF($B555="","",+IF(OR($F555="Si",$F555=""),IF(ISERROR(VLOOKUP($B555,padron!#REF!,9,0)),+IF(ISERROR(VLOOKUP($B555,NAfiliado_NFarmacia!$A$2:$J$497,5,0)),"Ingresa Farmacia",VLOOKUP($B555,NAfiliado_NFarmacia!$A$2:$J$497,5,0)),VLOOKUP($B555,padron!#REF!,9,0)),+IF(ISERROR(VLOOKUP($B555,NAfiliado_NFarmacia!$A$2:$J$497,5,0)),"Ingresa Farmacia",VLOOKUP($B555,NAfiliado_NFarmacia!$A$2:$J$497,5,0))))</f>
        <v/>
      </c>
      <c r="J555" s="49" t="str">
        <f>+IF($B555="","",+IF(OR($F555="Si",$F555=""),IF(ISERROR(VLOOKUP($B555,padron!#REF!,10,0)),+IF(ISERROR(VLOOKUP($B555,NAfiliado_NFarmacia!$A$2:$J$497,5,0)),"Ingresa Direccion de Farmacia",VLOOKUP($B555,NAfiliado_NFarmacia!$A$2:$J$497,6,0)),VLOOKUP($B555,padron!#REF!,10,0)),+IF(ISERROR(VLOOKUP($B555,NAfiliado_NFarmacia!$A$2:$J$497,6,0)),"Ingresa Direccion de Farmacia",VLOOKUP($B555,NAfiliado_NFarmacia!$A$2:$J$497,6,0))))</f>
        <v/>
      </c>
      <c r="K555" s="49" t="str">
        <f>+IF($B555="","",+IF(OR($F555="Si",$F555=""),IF(ISERROR(VLOOKUP($B555,padron!#REF!,10,0)),+IF(ISERROR(VLOOKUP($B555,NAfiliado_NFarmacia!$A$2:$J$497,5,0)),"Ingresa Localidad de Farmacia",VLOOKUP($B555,NAfiliado_NFarmacia!$A$2:$J$497,7,0)),VLOOKUP($B555,padron!#REF!,11,0)),+IF(ISERROR(VLOOKUP($B555,NAfiliado_NFarmacia!$A$2:$J$497,7,0)),"Ingresa Localidad de Farmacia",VLOOKUP($B555,NAfiliado_NFarmacia!$A$2:$J$497,7,0))))</f>
        <v/>
      </c>
      <c r="L555" s="48" t="str">
        <f>+IF(B555="","",IF(F555="No","84005541",+IFERROR(+VLOOKUP(inicio!B555,padron!$A$2:$H$2,8,0),"84005541")))</f>
        <v/>
      </c>
      <c r="M555" s="48" t="str">
        <f>+IF(B555="","",+IFERROR(+VLOOKUP(B555,padron!A:C,3,0),"no_cargado"))</f>
        <v/>
      </c>
      <c r="N555" s="48" t="str">
        <f>+IF(C555="","",+IFERROR(+VLOOKUP($C555,materiales!$A$2:$D$5000,4,0),"9999"))</f>
        <v/>
      </c>
      <c r="O555" s="48" t="str">
        <f t="shared" si="80"/>
        <v/>
      </c>
      <c r="P555" s="48" t="str">
        <f t="shared" si="81"/>
        <v/>
      </c>
      <c r="Q555" s="48" t="str">
        <f t="shared" si="82"/>
        <v/>
      </c>
      <c r="R555" s="48" t="str">
        <f t="shared" si="83"/>
        <v/>
      </c>
      <c r="S555" s="48" t="str">
        <f t="shared" si="88"/>
        <v/>
      </c>
      <c r="T555" s="48" t="str">
        <f t="shared" ca="1" si="84"/>
        <v/>
      </c>
      <c r="U555" s="48" t="str">
        <f>+IF(M555="","",IFERROR(+VLOOKUP(C555,materiales!$B$2:$E$1000,4,0),"DSZA"))</f>
        <v/>
      </c>
      <c r="V555" s="48" t="str">
        <f t="shared" si="85"/>
        <v/>
      </c>
      <c r="W555" s="48" t="str">
        <f t="shared" si="86"/>
        <v/>
      </c>
      <c r="X555" s="48" t="str">
        <f t="shared" si="87"/>
        <v/>
      </c>
      <c r="Y555" s="49" t="str">
        <f t="shared" si="89"/>
        <v/>
      </c>
      <c r="Z555" s="49" t="str">
        <f>IF(M555="no_cargado",VLOOKUP(B555,NAfiliado_NFarmacia!A:H,8,0),"")</f>
        <v/>
      </c>
      <c r="AA555" s="50"/>
    </row>
    <row r="556" spans="1:27" x14ac:dyDescent="0.55000000000000004">
      <c r="A556" s="34"/>
      <c r="G556" s="47" t="str">
        <f>+IF($B556="","",+IFERROR(+VLOOKUP(B556,padron!$A$2:$E$2,2,0),+IFERROR(VLOOKUP(B556,NAfiliado_NFarmacia!$A:$J,10,0),"Ingresar Nuevo Afiliado")))</f>
        <v/>
      </c>
      <c r="H556" s="48" t="str">
        <f>+IF(B556="","",+IFERROR(+VLOOKUP($C556,materiales!$B$2:$D$101,2,0),"9999"))</f>
        <v/>
      </c>
      <c r="I556" s="49" t="str">
        <f>+IF($B556="","",+IF(OR($F556="Si",$F556=""),IF(ISERROR(VLOOKUP($B556,padron!#REF!,9,0)),+IF(ISERROR(VLOOKUP($B556,NAfiliado_NFarmacia!$A$2:$J$497,5,0)),"Ingresa Farmacia",VLOOKUP($B556,NAfiliado_NFarmacia!$A$2:$J$497,5,0)),VLOOKUP($B556,padron!#REF!,9,0)),+IF(ISERROR(VLOOKUP($B556,NAfiliado_NFarmacia!$A$2:$J$497,5,0)),"Ingresa Farmacia",VLOOKUP($B556,NAfiliado_NFarmacia!$A$2:$J$497,5,0))))</f>
        <v/>
      </c>
      <c r="J556" s="49" t="str">
        <f>+IF($B556="","",+IF(OR($F556="Si",$F556=""),IF(ISERROR(VLOOKUP($B556,padron!#REF!,10,0)),+IF(ISERROR(VLOOKUP($B556,NAfiliado_NFarmacia!$A$2:$J$497,5,0)),"Ingresa Direccion de Farmacia",VLOOKUP($B556,NAfiliado_NFarmacia!$A$2:$J$497,6,0)),VLOOKUP($B556,padron!#REF!,10,0)),+IF(ISERROR(VLOOKUP($B556,NAfiliado_NFarmacia!$A$2:$J$497,6,0)),"Ingresa Direccion de Farmacia",VLOOKUP($B556,NAfiliado_NFarmacia!$A$2:$J$497,6,0))))</f>
        <v/>
      </c>
      <c r="K556" s="49" t="str">
        <f>+IF($B556="","",+IF(OR($F556="Si",$F556=""),IF(ISERROR(VLOOKUP($B556,padron!#REF!,10,0)),+IF(ISERROR(VLOOKUP($B556,NAfiliado_NFarmacia!$A$2:$J$497,5,0)),"Ingresa Localidad de Farmacia",VLOOKUP($B556,NAfiliado_NFarmacia!$A$2:$J$497,7,0)),VLOOKUP($B556,padron!#REF!,11,0)),+IF(ISERROR(VLOOKUP($B556,NAfiliado_NFarmacia!$A$2:$J$497,7,0)),"Ingresa Localidad de Farmacia",VLOOKUP($B556,NAfiliado_NFarmacia!$A$2:$J$497,7,0))))</f>
        <v/>
      </c>
      <c r="L556" s="48" t="str">
        <f>+IF(B556="","",IF(F556="No","84005541",+IFERROR(+VLOOKUP(inicio!B556,padron!$A$2:$H$2,8,0),"84005541")))</f>
        <v/>
      </c>
      <c r="M556" s="48" t="str">
        <f>+IF(B556="","",+IFERROR(+VLOOKUP(B556,padron!A:C,3,0),"no_cargado"))</f>
        <v/>
      </c>
      <c r="N556" s="48" t="str">
        <f>+IF(C556="","",+IFERROR(+VLOOKUP($C556,materiales!$A$2:$D$5000,4,0),"9999"))</f>
        <v/>
      </c>
      <c r="O556" s="48" t="str">
        <f t="shared" si="80"/>
        <v/>
      </c>
      <c r="P556" s="48" t="str">
        <f t="shared" si="81"/>
        <v/>
      </c>
      <c r="Q556" s="48" t="str">
        <f t="shared" si="82"/>
        <v/>
      </c>
      <c r="R556" s="48" t="str">
        <f t="shared" si="83"/>
        <v/>
      </c>
      <c r="S556" s="48" t="str">
        <f t="shared" si="88"/>
        <v/>
      </c>
      <c r="T556" s="48" t="str">
        <f t="shared" ca="1" si="84"/>
        <v/>
      </c>
      <c r="U556" s="48" t="str">
        <f>+IF(M556="","",IFERROR(+VLOOKUP(C556,materiales!$B$2:$E$1000,4,0),"DSZA"))</f>
        <v/>
      </c>
      <c r="V556" s="48" t="str">
        <f t="shared" si="85"/>
        <v/>
      </c>
      <c r="W556" s="48" t="str">
        <f t="shared" si="86"/>
        <v/>
      </c>
      <c r="X556" s="48" t="str">
        <f t="shared" si="87"/>
        <v/>
      </c>
      <c r="Y556" s="49" t="str">
        <f t="shared" si="89"/>
        <v/>
      </c>
      <c r="Z556" s="49" t="str">
        <f>IF(M556="no_cargado",VLOOKUP(B556,NAfiliado_NFarmacia!A:H,8,0),"")</f>
        <v/>
      </c>
      <c r="AA556" s="50"/>
    </row>
    <row r="557" spans="1:27" x14ac:dyDescent="0.55000000000000004">
      <c r="A557" s="34"/>
      <c r="G557" s="47" t="str">
        <f>+IF($B557="","",+IFERROR(+VLOOKUP(B557,padron!$A$2:$E$2,2,0),+IFERROR(VLOOKUP(B557,NAfiliado_NFarmacia!$A:$J,10,0),"Ingresar Nuevo Afiliado")))</f>
        <v/>
      </c>
      <c r="H557" s="48" t="str">
        <f>+IF(B557="","",+IFERROR(+VLOOKUP($C557,materiales!$B$2:$D$101,2,0),"9999"))</f>
        <v/>
      </c>
      <c r="I557" s="49" t="str">
        <f>+IF($B557="","",+IF(OR($F557="Si",$F557=""),IF(ISERROR(VLOOKUP($B557,padron!#REF!,9,0)),+IF(ISERROR(VLOOKUP($B557,NAfiliado_NFarmacia!$A$2:$J$497,5,0)),"Ingresa Farmacia",VLOOKUP($B557,NAfiliado_NFarmacia!$A$2:$J$497,5,0)),VLOOKUP($B557,padron!#REF!,9,0)),+IF(ISERROR(VLOOKUP($B557,NAfiliado_NFarmacia!$A$2:$J$497,5,0)),"Ingresa Farmacia",VLOOKUP($B557,NAfiliado_NFarmacia!$A$2:$J$497,5,0))))</f>
        <v/>
      </c>
      <c r="J557" s="49" t="str">
        <f>+IF($B557="","",+IF(OR($F557="Si",$F557=""),IF(ISERROR(VLOOKUP($B557,padron!#REF!,10,0)),+IF(ISERROR(VLOOKUP($B557,NAfiliado_NFarmacia!$A$2:$J$497,5,0)),"Ingresa Direccion de Farmacia",VLOOKUP($B557,NAfiliado_NFarmacia!$A$2:$J$497,6,0)),VLOOKUP($B557,padron!#REF!,10,0)),+IF(ISERROR(VLOOKUP($B557,NAfiliado_NFarmacia!$A$2:$J$497,6,0)),"Ingresa Direccion de Farmacia",VLOOKUP($B557,NAfiliado_NFarmacia!$A$2:$J$497,6,0))))</f>
        <v/>
      </c>
      <c r="K557" s="49" t="str">
        <f>+IF($B557="","",+IF(OR($F557="Si",$F557=""),IF(ISERROR(VLOOKUP($B557,padron!#REF!,10,0)),+IF(ISERROR(VLOOKUP($B557,NAfiliado_NFarmacia!$A$2:$J$497,5,0)),"Ingresa Localidad de Farmacia",VLOOKUP($B557,NAfiliado_NFarmacia!$A$2:$J$497,7,0)),VLOOKUP($B557,padron!#REF!,11,0)),+IF(ISERROR(VLOOKUP($B557,NAfiliado_NFarmacia!$A$2:$J$497,7,0)),"Ingresa Localidad de Farmacia",VLOOKUP($B557,NAfiliado_NFarmacia!$A$2:$J$497,7,0))))</f>
        <v/>
      </c>
      <c r="L557" s="48" t="str">
        <f>+IF(B557="","",IF(F557="No","84005541",+IFERROR(+VLOOKUP(inicio!B557,padron!$A$2:$H$2,8,0),"84005541")))</f>
        <v/>
      </c>
      <c r="M557" s="48" t="str">
        <f>+IF(B557="","",+IFERROR(+VLOOKUP(B557,padron!A:C,3,0),"no_cargado"))</f>
        <v/>
      </c>
      <c r="N557" s="48" t="str">
        <f>+IF(C557="","",+IFERROR(+VLOOKUP($C557,materiales!$A$2:$D$5000,4,0),"9999"))</f>
        <v/>
      </c>
      <c r="O557" s="48" t="str">
        <f t="shared" si="80"/>
        <v/>
      </c>
      <c r="P557" s="48" t="str">
        <f t="shared" si="81"/>
        <v/>
      </c>
      <c r="Q557" s="48" t="str">
        <f t="shared" si="82"/>
        <v/>
      </c>
      <c r="R557" s="48" t="str">
        <f t="shared" si="83"/>
        <v/>
      </c>
      <c r="S557" s="48" t="str">
        <f t="shared" si="88"/>
        <v/>
      </c>
      <c r="T557" s="48" t="str">
        <f t="shared" ca="1" si="84"/>
        <v/>
      </c>
      <c r="U557" s="48" t="str">
        <f>+IF(M557="","",IFERROR(+VLOOKUP(C557,materiales!$B$2:$E$1000,4,0),"DSZA"))</f>
        <v/>
      </c>
      <c r="V557" s="48" t="str">
        <f t="shared" si="85"/>
        <v/>
      </c>
      <c r="W557" s="48" t="str">
        <f t="shared" si="86"/>
        <v/>
      </c>
      <c r="X557" s="48" t="str">
        <f t="shared" si="87"/>
        <v/>
      </c>
      <c r="Y557" s="49" t="str">
        <f t="shared" si="89"/>
        <v/>
      </c>
      <c r="Z557" s="49" t="str">
        <f>IF(M557="no_cargado",VLOOKUP(B557,NAfiliado_NFarmacia!A:H,8,0),"")</f>
        <v/>
      </c>
      <c r="AA557" s="50"/>
    </row>
    <row r="558" spans="1:27" x14ac:dyDescent="0.55000000000000004">
      <c r="A558" s="34"/>
      <c r="G558" s="47" t="str">
        <f>+IF($B558="","",+IFERROR(+VLOOKUP(B558,padron!$A$2:$E$2,2,0),+IFERROR(VLOOKUP(B558,NAfiliado_NFarmacia!$A:$J,10,0),"Ingresar Nuevo Afiliado")))</f>
        <v/>
      </c>
      <c r="H558" s="48" t="str">
        <f>+IF(B558="","",+IFERROR(+VLOOKUP($C558,materiales!$B$2:$D$101,2,0),"9999"))</f>
        <v/>
      </c>
      <c r="I558" s="49" t="str">
        <f>+IF($B558="","",+IF(OR($F558="Si",$F558=""),IF(ISERROR(VLOOKUP($B558,padron!#REF!,9,0)),+IF(ISERROR(VLOOKUP($B558,NAfiliado_NFarmacia!$A$2:$J$497,5,0)),"Ingresa Farmacia",VLOOKUP($B558,NAfiliado_NFarmacia!$A$2:$J$497,5,0)),VLOOKUP($B558,padron!#REF!,9,0)),+IF(ISERROR(VLOOKUP($B558,NAfiliado_NFarmacia!$A$2:$J$497,5,0)),"Ingresa Farmacia",VLOOKUP($B558,NAfiliado_NFarmacia!$A$2:$J$497,5,0))))</f>
        <v/>
      </c>
      <c r="J558" s="49" t="str">
        <f>+IF($B558="","",+IF(OR($F558="Si",$F558=""),IF(ISERROR(VLOOKUP($B558,padron!#REF!,10,0)),+IF(ISERROR(VLOOKUP($B558,NAfiliado_NFarmacia!$A$2:$J$497,5,0)),"Ingresa Direccion de Farmacia",VLOOKUP($B558,NAfiliado_NFarmacia!$A$2:$J$497,6,0)),VLOOKUP($B558,padron!#REF!,10,0)),+IF(ISERROR(VLOOKUP($B558,NAfiliado_NFarmacia!$A$2:$J$497,6,0)),"Ingresa Direccion de Farmacia",VLOOKUP($B558,NAfiliado_NFarmacia!$A$2:$J$497,6,0))))</f>
        <v/>
      </c>
      <c r="K558" s="49" t="str">
        <f>+IF($B558="","",+IF(OR($F558="Si",$F558=""),IF(ISERROR(VLOOKUP($B558,padron!#REF!,10,0)),+IF(ISERROR(VLOOKUP($B558,NAfiliado_NFarmacia!$A$2:$J$497,5,0)),"Ingresa Localidad de Farmacia",VLOOKUP($B558,NAfiliado_NFarmacia!$A$2:$J$497,7,0)),VLOOKUP($B558,padron!#REF!,11,0)),+IF(ISERROR(VLOOKUP($B558,NAfiliado_NFarmacia!$A$2:$J$497,7,0)),"Ingresa Localidad de Farmacia",VLOOKUP($B558,NAfiliado_NFarmacia!$A$2:$J$497,7,0))))</f>
        <v/>
      </c>
      <c r="L558" s="48" t="str">
        <f>+IF(B558="","",IF(F558="No","84005541",+IFERROR(+VLOOKUP(inicio!B558,padron!$A$2:$H$2,8,0),"84005541")))</f>
        <v/>
      </c>
      <c r="M558" s="48" t="str">
        <f>+IF(B558="","",+IFERROR(+VLOOKUP(B558,padron!A:C,3,0),"no_cargado"))</f>
        <v/>
      </c>
      <c r="N558" s="48" t="str">
        <f>+IF(C558="","",+IFERROR(+VLOOKUP($C558,materiales!$A$2:$D$5000,4,0),"9999"))</f>
        <v/>
      </c>
      <c r="O558" s="48" t="str">
        <f t="shared" si="80"/>
        <v/>
      </c>
      <c r="P558" s="48" t="str">
        <f t="shared" si="81"/>
        <v/>
      </c>
      <c r="Q558" s="48" t="str">
        <f t="shared" si="82"/>
        <v/>
      </c>
      <c r="R558" s="48" t="str">
        <f t="shared" si="83"/>
        <v/>
      </c>
      <c r="S558" s="48" t="str">
        <f t="shared" si="88"/>
        <v/>
      </c>
      <c r="T558" s="48" t="str">
        <f t="shared" ca="1" si="84"/>
        <v/>
      </c>
      <c r="U558" s="48" t="str">
        <f>+IF(M558="","",IFERROR(+VLOOKUP(C558,materiales!$B$2:$E$1000,4,0),"DSZA"))</f>
        <v/>
      </c>
      <c r="V558" s="48" t="str">
        <f t="shared" si="85"/>
        <v/>
      </c>
      <c r="W558" s="48" t="str">
        <f t="shared" si="86"/>
        <v/>
      </c>
      <c r="X558" s="48" t="str">
        <f t="shared" si="87"/>
        <v/>
      </c>
      <c r="Y558" s="49" t="str">
        <f t="shared" si="89"/>
        <v/>
      </c>
      <c r="Z558" s="49" t="str">
        <f>IF(M558="no_cargado",VLOOKUP(B558,NAfiliado_NFarmacia!A:H,8,0),"")</f>
        <v/>
      </c>
      <c r="AA558" s="50"/>
    </row>
    <row r="559" spans="1:27" x14ac:dyDescent="0.55000000000000004">
      <c r="A559" s="34"/>
      <c r="G559" s="47" t="str">
        <f>+IF($B559="","",+IFERROR(+VLOOKUP(B559,padron!$A$2:$E$2,2,0),+IFERROR(VLOOKUP(B559,NAfiliado_NFarmacia!$A:$J,10,0),"Ingresar Nuevo Afiliado")))</f>
        <v/>
      </c>
      <c r="H559" s="48" t="str">
        <f>+IF(B559="","",+IFERROR(+VLOOKUP($C559,materiales!$B$2:$D$101,2,0),"9999"))</f>
        <v/>
      </c>
      <c r="I559" s="49" t="str">
        <f>+IF($B559="","",+IF(OR($F559="Si",$F559=""),IF(ISERROR(VLOOKUP($B559,padron!#REF!,9,0)),+IF(ISERROR(VLOOKUP($B559,NAfiliado_NFarmacia!$A$2:$J$497,5,0)),"Ingresa Farmacia",VLOOKUP($B559,NAfiliado_NFarmacia!$A$2:$J$497,5,0)),VLOOKUP($B559,padron!#REF!,9,0)),+IF(ISERROR(VLOOKUP($B559,NAfiliado_NFarmacia!$A$2:$J$497,5,0)),"Ingresa Farmacia",VLOOKUP($B559,NAfiliado_NFarmacia!$A$2:$J$497,5,0))))</f>
        <v/>
      </c>
      <c r="J559" s="49" t="str">
        <f>+IF($B559="","",+IF(OR($F559="Si",$F559=""),IF(ISERROR(VLOOKUP($B559,padron!#REF!,10,0)),+IF(ISERROR(VLOOKUP($B559,NAfiliado_NFarmacia!$A$2:$J$497,5,0)),"Ingresa Direccion de Farmacia",VLOOKUP($B559,NAfiliado_NFarmacia!$A$2:$J$497,6,0)),VLOOKUP($B559,padron!#REF!,10,0)),+IF(ISERROR(VLOOKUP($B559,NAfiliado_NFarmacia!$A$2:$J$497,6,0)),"Ingresa Direccion de Farmacia",VLOOKUP($B559,NAfiliado_NFarmacia!$A$2:$J$497,6,0))))</f>
        <v/>
      </c>
      <c r="K559" s="49" t="str">
        <f>+IF($B559="","",+IF(OR($F559="Si",$F559=""),IF(ISERROR(VLOOKUP($B559,padron!#REF!,10,0)),+IF(ISERROR(VLOOKUP($B559,NAfiliado_NFarmacia!$A$2:$J$497,5,0)),"Ingresa Localidad de Farmacia",VLOOKUP($B559,NAfiliado_NFarmacia!$A$2:$J$497,7,0)),VLOOKUP($B559,padron!#REF!,11,0)),+IF(ISERROR(VLOOKUP($B559,NAfiliado_NFarmacia!$A$2:$J$497,7,0)),"Ingresa Localidad de Farmacia",VLOOKUP($B559,NAfiliado_NFarmacia!$A$2:$J$497,7,0))))</f>
        <v/>
      </c>
      <c r="L559" s="48" t="str">
        <f>+IF(B559="","",IF(F559="No","84005541",+IFERROR(+VLOOKUP(inicio!B559,padron!$A$2:$H$2,8,0),"84005541")))</f>
        <v/>
      </c>
      <c r="M559" s="48" t="str">
        <f>+IF(B559="","",+IFERROR(+VLOOKUP(B559,padron!A:C,3,0),"no_cargado"))</f>
        <v/>
      </c>
      <c r="N559" s="48" t="str">
        <f>+IF(C559="","",+IFERROR(+VLOOKUP($C559,materiales!$A$2:$D$5000,4,0),"9999"))</f>
        <v/>
      </c>
      <c r="O559" s="48" t="str">
        <f t="shared" si="80"/>
        <v/>
      </c>
      <c r="P559" s="48" t="str">
        <f t="shared" si="81"/>
        <v/>
      </c>
      <c r="Q559" s="48" t="str">
        <f t="shared" si="82"/>
        <v/>
      </c>
      <c r="R559" s="48" t="str">
        <f t="shared" si="83"/>
        <v/>
      </c>
      <c r="S559" s="48" t="str">
        <f t="shared" si="88"/>
        <v/>
      </c>
      <c r="T559" s="48" t="str">
        <f t="shared" ca="1" si="84"/>
        <v/>
      </c>
      <c r="U559" s="48" t="str">
        <f>+IF(M559="","",IFERROR(+VLOOKUP(C559,materiales!$B$2:$E$1000,4,0),"DSZA"))</f>
        <v/>
      </c>
      <c r="V559" s="48" t="str">
        <f t="shared" si="85"/>
        <v/>
      </c>
      <c r="W559" s="48" t="str">
        <f t="shared" si="86"/>
        <v/>
      </c>
      <c r="X559" s="48" t="str">
        <f t="shared" si="87"/>
        <v/>
      </c>
      <c r="Y559" s="49" t="str">
        <f t="shared" si="89"/>
        <v/>
      </c>
      <c r="Z559" s="49" t="str">
        <f>IF(M559="no_cargado",VLOOKUP(B559,NAfiliado_NFarmacia!A:H,8,0),"")</f>
        <v/>
      </c>
      <c r="AA559" s="50"/>
    </row>
    <row r="560" spans="1:27" x14ac:dyDescent="0.55000000000000004">
      <c r="A560" s="34"/>
      <c r="G560" s="47" t="str">
        <f>+IF($B560="","",+IFERROR(+VLOOKUP(B560,padron!$A$2:$E$2,2,0),+IFERROR(VLOOKUP(B560,NAfiliado_NFarmacia!$A:$J,10,0),"Ingresar Nuevo Afiliado")))</f>
        <v/>
      </c>
      <c r="H560" s="48" t="str">
        <f>+IF(B560="","",+IFERROR(+VLOOKUP($C560,materiales!$B$2:$D$101,2,0),"9999"))</f>
        <v/>
      </c>
      <c r="I560" s="49" t="str">
        <f>+IF($B560="","",+IF(OR($F560="Si",$F560=""),IF(ISERROR(VLOOKUP($B560,padron!#REF!,9,0)),+IF(ISERROR(VLOOKUP($B560,NAfiliado_NFarmacia!$A$2:$J$497,5,0)),"Ingresa Farmacia",VLOOKUP($B560,NAfiliado_NFarmacia!$A$2:$J$497,5,0)),VLOOKUP($B560,padron!#REF!,9,0)),+IF(ISERROR(VLOOKUP($B560,NAfiliado_NFarmacia!$A$2:$J$497,5,0)),"Ingresa Farmacia",VLOOKUP($B560,NAfiliado_NFarmacia!$A$2:$J$497,5,0))))</f>
        <v/>
      </c>
      <c r="J560" s="49" t="str">
        <f>+IF($B560="","",+IF(OR($F560="Si",$F560=""),IF(ISERROR(VLOOKUP($B560,padron!#REF!,10,0)),+IF(ISERROR(VLOOKUP($B560,NAfiliado_NFarmacia!$A$2:$J$497,5,0)),"Ingresa Direccion de Farmacia",VLOOKUP($B560,NAfiliado_NFarmacia!$A$2:$J$497,6,0)),VLOOKUP($B560,padron!#REF!,10,0)),+IF(ISERROR(VLOOKUP($B560,NAfiliado_NFarmacia!$A$2:$J$497,6,0)),"Ingresa Direccion de Farmacia",VLOOKUP($B560,NAfiliado_NFarmacia!$A$2:$J$497,6,0))))</f>
        <v/>
      </c>
      <c r="K560" s="49" t="str">
        <f>+IF($B560="","",+IF(OR($F560="Si",$F560=""),IF(ISERROR(VLOOKUP($B560,padron!#REF!,10,0)),+IF(ISERROR(VLOOKUP($B560,NAfiliado_NFarmacia!$A$2:$J$497,5,0)),"Ingresa Localidad de Farmacia",VLOOKUP($B560,NAfiliado_NFarmacia!$A$2:$J$497,7,0)),VLOOKUP($B560,padron!#REF!,11,0)),+IF(ISERROR(VLOOKUP($B560,NAfiliado_NFarmacia!$A$2:$J$497,7,0)),"Ingresa Localidad de Farmacia",VLOOKUP($B560,NAfiliado_NFarmacia!$A$2:$J$497,7,0))))</f>
        <v/>
      </c>
      <c r="L560" s="48" t="str">
        <f>+IF(B560="","",IF(F560="No","84005541",+IFERROR(+VLOOKUP(inicio!B560,padron!$A$2:$H$2,8,0),"84005541")))</f>
        <v/>
      </c>
      <c r="M560" s="48" t="str">
        <f>+IF(B560="","",+IFERROR(+VLOOKUP(B560,padron!A:C,3,0),"no_cargado"))</f>
        <v/>
      </c>
      <c r="N560" s="48" t="str">
        <f>+IF(C560="","",+IFERROR(+VLOOKUP($C560,materiales!$A$2:$D$5000,4,0),"9999"))</f>
        <v/>
      </c>
      <c r="O560" s="48" t="str">
        <f t="shared" si="80"/>
        <v/>
      </c>
      <c r="P560" s="48" t="str">
        <f t="shared" si="81"/>
        <v/>
      </c>
      <c r="Q560" s="48" t="str">
        <f t="shared" si="82"/>
        <v/>
      </c>
      <c r="R560" s="48" t="str">
        <f t="shared" si="83"/>
        <v/>
      </c>
      <c r="S560" s="48" t="str">
        <f t="shared" si="88"/>
        <v/>
      </c>
      <c r="T560" s="48" t="str">
        <f t="shared" ca="1" si="84"/>
        <v/>
      </c>
      <c r="U560" s="48" t="str">
        <f>+IF(M560="","",IFERROR(+VLOOKUP(C560,materiales!$B$2:$E$1000,4,0),"DSZA"))</f>
        <v/>
      </c>
      <c r="V560" s="48" t="str">
        <f t="shared" si="85"/>
        <v/>
      </c>
      <c r="W560" s="48" t="str">
        <f t="shared" si="86"/>
        <v/>
      </c>
      <c r="X560" s="48" t="str">
        <f t="shared" si="87"/>
        <v/>
      </c>
      <c r="Y560" s="49" t="str">
        <f t="shared" si="89"/>
        <v/>
      </c>
      <c r="Z560" s="49" t="str">
        <f>IF(M560="no_cargado",VLOOKUP(B560,NAfiliado_NFarmacia!A:H,8,0),"")</f>
        <v/>
      </c>
      <c r="AA560" s="50"/>
    </row>
    <row r="561" spans="1:27" x14ac:dyDescent="0.55000000000000004">
      <c r="A561" s="34"/>
      <c r="G561" s="47" t="str">
        <f>+IF($B561="","",+IFERROR(+VLOOKUP(B561,padron!$A$2:$E$2,2,0),+IFERROR(VLOOKUP(B561,NAfiliado_NFarmacia!$A:$J,10,0),"Ingresar Nuevo Afiliado")))</f>
        <v/>
      </c>
      <c r="H561" s="48" t="str">
        <f>+IF(B561="","",+IFERROR(+VLOOKUP($C561,materiales!$B$2:$D$101,2,0),"9999"))</f>
        <v/>
      </c>
      <c r="I561" s="49" t="str">
        <f>+IF($B561="","",+IF(OR($F561="Si",$F561=""),IF(ISERROR(VLOOKUP($B561,padron!#REF!,9,0)),+IF(ISERROR(VLOOKUP($B561,NAfiliado_NFarmacia!$A$2:$J$497,5,0)),"Ingresa Farmacia",VLOOKUP($B561,NAfiliado_NFarmacia!$A$2:$J$497,5,0)),VLOOKUP($B561,padron!#REF!,9,0)),+IF(ISERROR(VLOOKUP($B561,NAfiliado_NFarmacia!$A$2:$J$497,5,0)),"Ingresa Farmacia",VLOOKUP($B561,NAfiliado_NFarmacia!$A$2:$J$497,5,0))))</f>
        <v/>
      </c>
      <c r="J561" s="49" t="str">
        <f>+IF($B561="","",+IF(OR($F561="Si",$F561=""),IF(ISERROR(VLOOKUP($B561,padron!#REF!,10,0)),+IF(ISERROR(VLOOKUP($B561,NAfiliado_NFarmacia!$A$2:$J$497,5,0)),"Ingresa Direccion de Farmacia",VLOOKUP($B561,NAfiliado_NFarmacia!$A$2:$J$497,6,0)),VLOOKUP($B561,padron!#REF!,10,0)),+IF(ISERROR(VLOOKUP($B561,NAfiliado_NFarmacia!$A$2:$J$497,6,0)),"Ingresa Direccion de Farmacia",VLOOKUP($B561,NAfiliado_NFarmacia!$A$2:$J$497,6,0))))</f>
        <v/>
      </c>
      <c r="K561" s="49" t="str">
        <f>+IF($B561="","",+IF(OR($F561="Si",$F561=""),IF(ISERROR(VLOOKUP($B561,padron!#REF!,10,0)),+IF(ISERROR(VLOOKUP($B561,NAfiliado_NFarmacia!$A$2:$J$497,5,0)),"Ingresa Localidad de Farmacia",VLOOKUP($B561,NAfiliado_NFarmacia!$A$2:$J$497,7,0)),VLOOKUP($B561,padron!#REF!,11,0)),+IF(ISERROR(VLOOKUP($B561,NAfiliado_NFarmacia!$A$2:$J$497,7,0)),"Ingresa Localidad de Farmacia",VLOOKUP($B561,NAfiliado_NFarmacia!$A$2:$J$497,7,0))))</f>
        <v/>
      </c>
      <c r="L561" s="48" t="str">
        <f>+IF(B561="","",IF(F561="No","84005541",+IFERROR(+VLOOKUP(inicio!B561,padron!$A$2:$H$2,8,0),"84005541")))</f>
        <v/>
      </c>
      <c r="M561" s="48" t="str">
        <f>+IF(B561="","",+IFERROR(+VLOOKUP(B561,padron!A:C,3,0),"no_cargado"))</f>
        <v/>
      </c>
      <c r="N561" s="48" t="str">
        <f>+IF(C561="","",+IFERROR(+VLOOKUP($C561,materiales!$A$2:$D$5000,4,0),"9999"))</f>
        <v/>
      </c>
      <c r="O561" s="48" t="str">
        <f t="shared" si="80"/>
        <v/>
      </c>
      <c r="P561" s="48" t="str">
        <f t="shared" si="81"/>
        <v/>
      </c>
      <c r="Q561" s="48" t="str">
        <f t="shared" si="82"/>
        <v/>
      </c>
      <c r="R561" s="48" t="str">
        <f t="shared" si="83"/>
        <v/>
      </c>
      <c r="S561" s="48" t="str">
        <f t="shared" si="88"/>
        <v/>
      </c>
      <c r="T561" s="48" t="str">
        <f t="shared" ca="1" si="84"/>
        <v/>
      </c>
      <c r="U561" s="48" t="str">
        <f>+IF(M561="","",IFERROR(+VLOOKUP(C561,materiales!$B$2:$E$1000,4,0),"DSZA"))</f>
        <v/>
      </c>
      <c r="V561" s="48" t="str">
        <f t="shared" si="85"/>
        <v/>
      </c>
      <c r="W561" s="48" t="str">
        <f t="shared" si="86"/>
        <v/>
      </c>
      <c r="X561" s="48" t="str">
        <f t="shared" si="87"/>
        <v/>
      </c>
      <c r="Y561" s="49" t="str">
        <f t="shared" si="89"/>
        <v/>
      </c>
      <c r="Z561" s="49" t="str">
        <f>IF(M561="no_cargado",VLOOKUP(B561,NAfiliado_NFarmacia!A:H,8,0),"")</f>
        <v/>
      </c>
      <c r="AA561" s="50"/>
    </row>
    <row r="562" spans="1:27" x14ac:dyDescent="0.55000000000000004">
      <c r="A562" s="34"/>
      <c r="G562" s="47" t="str">
        <f>+IF($B562="","",+IFERROR(+VLOOKUP(B562,padron!$A$2:$E$2,2,0),+IFERROR(VLOOKUP(B562,NAfiliado_NFarmacia!$A:$J,10,0),"Ingresar Nuevo Afiliado")))</f>
        <v/>
      </c>
      <c r="H562" s="48" t="str">
        <f>+IF(B562="","",+IFERROR(+VLOOKUP($C562,materiales!$B$2:$D$101,2,0),"9999"))</f>
        <v/>
      </c>
      <c r="I562" s="49" t="str">
        <f>+IF($B562="","",+IF(OR($F562="Si",$F562=""),IF(ISERROR(VLOOKUP($B562,padron!#REF!,9,0)),+IF(ISERROR(VLOOKUP($B562,NAfiliado_NFarmacia!$A$2:$J$497,5,0)),"Ingresa Farmacia",VLOOKUP($B562,NAfiliado_NFarmacia!$A$2:$J$497,5,0)),VLOOKUP($B562,padron!#REF!,9,0)),+IF(ISERROR(VLOOKUP($B562,NAfiliado_NFarmacia!$A$2:$J$497,5,0)),"Ingresa Farmacia",VLOOKUP($B562,NAfiliado_NFarmacia!$A$2:$J$497,5,0))))</f>
        <v/>
      </c>
      <c r="J562" s="49" t="str">
        <f>+IF($B562="","",+IF(OR($F562="Si",$F562=""),IF(ISERROR(VLOOKUP($B562,padron!#REF!,10,0)),+IF(ISERROR(VLOOKUP($B562,NAfiliado_NFarmacia!$A$2:$J$497,5,0)),"Ingresa Direccion de Farmacia",VLOOKUP($B562,NAfiliado_NFarmacia!$A$2:$J$497,6,0)),VLOOKUP($B562,padron!#REF!,10,0)),+IF(ISERROR(VLOOKUP($B562,NAfiliado_NFarmacia!$A$2:$J$497,6,0)),"Ingresa Direccion de Farmacia",VLOOKUP($B562,NAfiliado_NFarmacia!$A$2:$J$497,6,0))))</f>
        <v/>
      </c>
      <c r="K562" s="49" t="str">
        <f>+IF($B562="","",+IF(OR($F562="Si",$F562=""),IF(ISERROR(VLOOKUP($B562,padron!#REF!,10,0)),+IF(ISERROR(VLOOKUP($B562,NAfiliado_NFarmacia!$A$2:$J$497,5,0)),"Ingresa Localidad de Farmacia",VLOOKUP($B562,NAfiliado_NFarmacia!$A$2:$J$497,7,0)),VLOOKUP($B562,padron!#REF!,11,0)),+IF(ISERROR(VLOOKUP($B562,NAfiliado_NFarmacia!$A$2:$J$497,7,0)),"Ingresa Localidad de Farmacia",VLOOKUP($B562,NAfiliado_NFarmacia!$A$2:$J$497,7,0))))</f>
        <v/>
      </c>
      <c r="L562" s="48" t="str">
        <f>+IF(B562="","",IF(F562="No","84005541",+IFERROR(+VLOOKUP(inicio!B562,padron!$A$2:$H$2,8,0),"84005541")))</f>
        <v/>
      </c>
      <c r="M562" s="48" t="str">
        <f>+IF(B562="","",+IFERROR(+VLOOKUP(B562,padron!A:C,3,0),"no_cargado"))</f>
        <v/>
      </c>
      <c r="N562" s="48" t="str">
        <f>+IF(C562="","",+IFERROR(+VLOOKUP($C562,materiales!$A$2:$D$5000,4,0),"9999"))</f>
        <v/>
      </c>
      <c r="O562" s="48" t="str">
        <f t="shared" si="80"/>
        <v/>
      </c>
      <c r="P562" s="48" t="str">
        <f t="shared" si="81"/>
        <v/>
      </c>
      <c r="Q562" s="48" t="str">
        <f t="shared" si="82"/>
        <v/>
      </c>
      <c r="R562" s="48" t="str">
        <f t="shared" si="83"/>
        <v/>
      </c>
      <c r="S562" s="48" t="str">
        <f t="shared" si="88"/>
        <v/>
      </c>
      <c r="T562" s="48" t="str">
        <f t="shared" ca="1" si="84"/>
        <v/>
      </c>
      <c r="U562" s="48" t="str">
        <f>+IF(M562="","",IFERROR(+VLOOKUP(C562,materiales!$B$2:$E$1000,4,0),"DSZA"))</f>
        <v/>
      </c>
      <c r="V562" s="48" t="str">
        <f t="shared" si="85"/>
        <v/>
      </c>
      <c r="W562" s="48" t="str">
        <f t="shared" si="86"/>
        <v/>
      </c>
      <c r="X562" s="48" t="str">
        <f t="shared" si="87"/>
        <v/>
      </c>
      <c r="Y562" s="49" t="str">
        <f t="shared" si="89"/>
        <v/>
      </c>
      <c r="Z562" s="49" t="str">
        <f>IF(M562="no_cargado",VLOOKUP(B562,NAfiliado_NFarmacia!A:H,8,0),"")</f>
        <v/>
      </c>
      <c r="AA562" s="50"/>
    </row>
    <row r="563" spans="1:27" x14ac:dyDescent="0.55000000000000004">
      <c r="A563" s="34"/>
      <c r="G563" s="47" t="str">
        <f>+IF($B563="","",+IFERROR(+VLOOKUP(B563,padron!$A$2:$E$2,2,0),+IFERROR(VLOOKUP(B563,NAfiliado_NFarmacia!$A:$J,10,0),"Ingresar Nuevo Afiliado")))</f>
        <v/>
      </c>
      <c r="H563" s="48" t="str">
        <f>+IF(B563="","",+IFERROR(+VLOOKUP($C563,materiales!$B$2:$D$101,2,0),"9999"))</f>
        <v/>
      </c>
      <c r="I563" s="49" t="str">
        <f>+IF($B563="","",+IF(OR($F563="Si",$F563=""),IF(ISERROR(VLOOKUP($B563,padron!#REF!,9,0)),+IF(ISERROR(VLOOKUP($B563,NAfiliado_NFarmacia!$A$2:$J$497,5,0)),"Ingresa Farmacia",VLOOKUP($B563,NAfiliado_NFarmacia!$A$2:$J$497,5,0)),VLOOKUP($B563,padron!#REF!,9,0)),+IF(ISERROR(VLOOKUP($B563,NAfiliado_NFarmacia!$A$2:$J$497,5,0)),"Ingresa Farmacia",VLOOKUP($B563,NAfiliado_NFarmacia!$A$2:$J$497,5,0))))</f>
        <v/>
      </c>
      <c r="J563" s="49" t="str">
        <f>+IF($B563="","",+IF(OR($F563="Si",$F563=""),IF(ISERROR(VLOOKUP($B563,padron!#REF!,10,0)),+IF(ISERROR(VLOOKUP($B563,NAfiliado_NFarmacia!$A$2:$J$497,5,0)),"Ingresa Direccion de Farmacia",VLOOKUP($B563,NAfiliado_NFarmacia!$A$2:$J$497,6,0)),VLOOKUP($B563,padron!#REF!,10,0)),+IF(ISERROR(VLOOKUP($B563,NAfiliado_NFarmacia!$A$2:$J$497,6,0)),"Ingresa Direccion de Farmacia",VLOOKUP($B563,NAfiliado_NFarmacia!$A$2:$J$497,6,0))))</f>
        <v/>
      </c>
      <c r="K563" s="49" t="str">
        <f>+IF($B563="","",+IF(OR($F563="Si",$F563=""),IF(ISERROR(VLOOKUP($B563,padron!#REF!,10,0)),+IF(ISERROR(VLOOKUP($B563,NAfiliado_NFarmacia!$A$2:$J$497,5,0)),"Ingresa Localidad de Farmacia",VLOOKUP($B563,NAfiliado_NFarmacia!$A$2:$J$497,7,0)),VLOOKUP($B563,padron!#REF!,11,0)),+IF(ISERROR(VLOOKUP($B563,NAfiliado_NFarmacia!$A$2:$J$497,7,0)),"Ingresa Localidad de Farmacia",VLOOKUP($B563,NAfiliado_NFarmacia!$A$2:$J$497,7,0))))</f>
        <v/>
      </c>
      <c r="L563" s="48" t="str">
        <f>+IF(B563="","",IF(F563="No","84005541",+IFERROR(+VLOOKUP(inicio!B563,padron!$A$2:$H$2,8,0),"84005541")))</f>
        <v/>
      </c>
      <c r="M563" s="48" t="str">
        <f>+IF(B563="","",+IFERROR(+VLOOKUP(B563,padron!A:C,3,0),"no_cargado"))</f>
        <v/>
      </c>
      <c r="N563" s="48" t="str">
        <f>+IF(C563="","",+IFERROR(+VLOOKUP($C563,materiales!$A$2:$D$5000,4,0),"9999"))</f>
        <v/>
      </c>
      <c r="O563" s="48" t="str">
        <f t="shared" si="80"/>
        <v/>
      </c>
      <c r="P563" s="48" t="str">
        <f t="shared" si="81"/>
        <v/>
      </c>
      <c r="Q563" s="48" t="str">
        <f t="shared" si="82"/>
        <v/>
      </c>
      <c r="R563" s="48" t="str">
        <f t="shared" si="83"/>
        <v/>
      </c>
      <c r="S563" s="48" t="str">
        <f t="shared" si="88"/>
        <v/>
      </c>
      <c r="T563" s="48" t="str">
        <f t="shared" ca="1" si="84"/>
        <v/>
      </c>
      <c r="U563" s="48" t="str">
        <f>+IF(M563="","",IFERROR(+VLOOKUP(C563,materiales!$B$2:$E$1000,4,0),"DSZA"))</f>
        <v/>
      </c>
      <c r="V563" s="48" t="str">
        <f t="shared" si="85"/>
        <v/>
      </c>
      <c r="W563" s="48" t="str">
        <f t="shared" si="86"/>
        <v/>
      </c>
      <c r="X563" s="48" t="str">
        <f t="shared" si="87"/>
        <v/>
      </c>
      <c r="Y563" s="49" t="str">
        <f t="shared" si="89"/>
        <v/>
      </c>
      <c r="Z563" s="49" t="str">
        <f>IF(M563="no_cargado",VLOOKUP(B563,NAfiliado_NFarmacia!A:H,8,0),"")</f>
        <v/>
      </c>
      <c r="AA563" s="50"/>
    </row>
    <row r="564" spans="1:27" x14ac:dyDescent="0.55000000000000004">
      <c r="A564" s="34"/>
      <c r="G564" s="47" t="str">
        <f>+IF($B564="","",+IFERROR(+VLOOKUP(B564,padron!$A$2:$E$2,2,0),+IFERROR(VLOOKUP(B564,NAfiliado_NFarmacia!$A:$J,10,0),"Ingresar Nuevo Afiliado")))</f>
        <v/>
      </c>
      <c r="H564" s="48" t="str">
        <f>+IF(B564="","",+IFERROR(+VLOOKUP($C564,materiales!$B$2:$D$101,2,0),"9999"))</f>
        <v/>
      </c>
      <c r="I564" s="49" t="str">
        <f>+IF($B564="","",+IF(OR($F564="Si",$F564=""),IF(ISERROR(VLOOKUP($B564,padron!#REF!,9,0)),+IF(ISERROR(VLOOKUP($B564,NAfiliado_NFarmacia!$A$2:$J$497,5,0)),"Ingresa Farmacia",VLOOKUP($B564,NAfiliado_NFarmacia!$A$2:$J$497,5,0)),VLOOKUP($B564,padron!#REF!,9,0)),+IF(ISERROR(VLOOKUP($B564,NAfiliado_NFarmacia!$A$2:$J$497,5,0)),"Ingresa Farmacia",VLOOKUP($B564,NAfiliado_NFarmacia!$A$2:$J$497,5,0))))</f>
        <v/>
      </c>
      <c r="J564" s="49" t="str">
        <f>+IF($B564="","",+IF(OR($F564="Si",$F564=""),IF(ISERROR(VLOOKUP($B564,padron!#REF!,10,0)),+IF(ISERROR(VLOOKUP($B564,NAfiliado_NFarmacia!$A$2:$J$497,5,0)),"Ingresa Direccion de Farmacia",VLOOKUP($B564,NAfiliado_NFarmacia!$A$2:$J$497,6,0)),VLOOKUP($B564,padron!#REF!,10,0)),+IF(ISERROR(VLOOKUP($B564,NAfiliado_NFarmacia!$A$2:$J$497,6,0)),"Ingresa Direccion de Farmacia",VLOOKUP($B564,NAfiliado_NFarmacia!$A$2:$J$497,6,0))))</f>
        <v/>
      </c>
      <c r="K564" s="49" t="str">
        <f>+IF($B564="","",+IF(OR($F564="Si",$F564=""),IF(ISERROR(VLOOKUP($B564,padron!#REF!,10,0)),+IF(ISERROR(VLOOKUP($B564,NAfiliado_NFarmacia!$A$2:$J$497,5,0)),"Ingresa Localidad de Farmacia",VLOOKUP($B564,NAfiliado_NFarmacia!$A$2:$J$497,7,0)),VLOOKUP($B564,padron!#REF!,11,0)),+IF(ISERROR(VLOOKUP($B564,NAfiliado_NFarmacia!$A$2:$J$497,7,0)),"Ingresa Localidad de Farmacia",VLOOKUP($B564,NAfiliado_NFarmacia!$A$2:$J$497,7,0))))</f>
        <v/>
      </c>
      <c r="L564" s="48" t="str">
        <f>+IF(B564="","",IF(F564="No","84005541",+IFERROR(+VLOOKUP(inicio!B564,padron!$A$2:$H$2,8,0),"84005541")))</f>
        <v/>
      </c>
      <c r="M564" s="48" t="str">
        <f>+IF(B564="","",+IFERROR(+VLOOKUP(B564,padron!A:C,3,0),"no_cargado"))</f>
        <v/>
      </c>
      <c r="N564" s="48" t="str">
        <f>+IF(C564="","",+IFERROR(+VLOOKUP($C564,materiales!$A$2:$D$5000,4,0),"9999"))</f>
        <v/>
      </c>
      <c r="O564" s="48" t="str">
        <f t="shared" si="80"/>
        <v/>
      </c>
      <c r="P564" s="48" t="str">
        <f t="shared" si="81"/>
        <v/>
      </c>
      <c r="Q564" s="48" t="str">
        <f t="shared" si="82"/>
        <v/>
      </c>
      <c r="R564" s="48" t="str">
        <f t="shared" si="83"/>
        <v/>
      </c>
      <c r="S564" s="48" t="str">
        <f t="shared" si="88"/>
        <v/>
      </c>
      <c r="T564" s="48" t="str">
        <f t="shared" ca="1" si="84"/>
        <v/>
      </c>
      <c r="U564" s="48" t="str">
        <f>+IF(M564="","",IFERROR(+VLOOKUP(C564,materiales!$B$2:$E$1000,4,0),"DSZA"))</f>
        <v/>
      </c>
      <c r="V564" s="48" t="str">
        <f t="shared" si="85"/>
        <v/>
      </c>
      <c r="W564" s="48" t="str">
        <f t="shared" si="86"/>
        <v/>
      </c>
      <c r="X564" s="48" t="str">
        <f t="shared" si="87"/>
        <v/>
      </c>
      <c r="Y564" s="49" t="str">
        <f t="shared" si="89"/>
        <v/>
      </c>
      <c r="Z564" s="49" t="str">
        <f>IF(M564="no_cargado",VLOOKUP(B564,NAfiliado_NFarmacia!A:H,8,0),"")</f>
        <v/>
      </c>
      <c r="AA564" s="50"/>
    </row>
    <row r="565" spans="1:27" x14ac:dyDescent="0.55000000000000004">
      <c r="A565" s="34"/>
      <c r="G565" s="47" t="str">
        <f>+IF($B565="","",+IFERROR(+VLOOKUP(B565,padron!$A$2:$E$2,2,0),+IFERROR(VLOOKUP(B565,NAfiliado_NFarmacia!$A:$J,10,0),"Ingresar Nuevo Afiliado")))</f>
        <v/>
      </c>
      <c r="H565" s="48" t="str">
        <f>+IF(B565="","",+IFERROR(+VLOOKUP($C565,materiales!$B$2:$D$101,2,0),"9999"))</f>
        <v/>
      </c>
      <c r="I565" s="49" t="str">
        <f>+IF($B565="","",+IF(OR($F565="Si",$F565=""),IF(ISERROR(VLOOKUP($B565,padron!#REF!,9,0)),+IF(ISERROR(VLOOKUP($B565,NAfiliado_NFarmacia!$A$2:$J$497,5,0)),"Ingresa Farmacia",VLOOKUP($B565,NAfiliado_NFarmacia!$A$2:$J$497,5,0)),VLOOKUP($B565,padron!#REF!,9,0)),+IF(ISERROR(VLOOKUP($B565,NAfiliado_NFarmacia!$A$2:$J$497,5,0)),"Ingresa Farmacia",VLOOKUP($B565,NAfiliado_NFarmacia!$A$2:$J$497,5,0))))</f>
        <v/>
      </c>
      <c r="J565" s="49" t="str">
        <f>+IF($B565="","",+IF(OR($F565="Si",$F565=""),IF(ISERROR(VLOOKUP($B565,padron!#REF!,10,0)),+IF(ISERROR(VLOOKUP($B565,NAfiliado_NFarmacia!$A$2:$J$497,5,0)),"Ingresa Direccion de Farmacia",VLOOKUP($B565,NAfiliado_NFarmacia!$A$2:$J$497,6,0)),VLOOKUP($B565,padron!#REF!,10,0)),+IF(ISERROR(VLOOKUP($B565,NAfiliado_NFarmacia!$A$2:$J$497,6,0)),"Ingresa Direccion de Farmacia",VLOOKUP($B565,NAfiliado_NFarmacia!$A$2:$J$497,6,0))))</f>
        <v/>
      </c>
      <c r="K565" s="49" t="str">
        <f>+IF($B565="","",+IF(OR($F565="Si",$F565=""),IF(ISERROR(VLOOKUP($B565,padron!#REF!,10,0)),+IF(ISERROR(VLOOKUP($B565,NAfiliado_NFarmacia!$A$2:$J$497,5,0)),"Ingresa Localidad de Farmacia",VLOOKUP($B565,NAfiliado_NFarmacia!$A$2:$J$497,7,0)),VLOOKUP($B565,padron!#REF!,11,0)),+IF(ISERROR(VLOOKUP($B565,NAfiliado_NFarmacia!$A$2:$J$497,7,0)),"Ingresa Localidad de Farmacia",VLOOKUP($B565,NAfiliado_NFarmacia!$A$2:$J$497,7,0))))</f>
        <v/>
      </c>
      <c r="L565" s="48" t="str">
        <f>+IF(B565="","",IF(F565="No","84005541",+IFERROR(+VLOOKUP(inicio!B565,padron!$A$2:$H$2,8,0),"84005541")))</f>
        <v/>
      </c>
      <c r="M565" s="48" t="str">
        <f>+IF(B565="","",+IFERROR(+VLOOKUP(B565,padron!A:C,3,0),"no_cargado"))</f>
        <v/>
      </c>
      <c r="N565" s="48" t="str">
        <f>+IF(C565="","",+IFERROR(+VLOOKUP($C565,materiales!$A$2:$D$5000,4,0),"9999"))</f>
        <v/>
      </c>
      <c r="O565" s="48" t="str">
        <f t="shared" si="80"/>
        <v/>
      </c>
      <c r="P565" s="48" t="str">
        <f t="shared" si="81"/>
        <v/>
      </c>
      <c r="Q565" s="48" t="str">
        <f t="shared" si="82"/>
        <v/>
      </c>
      <c r="R565" s="48" t="str">
        <f t="shared" si="83"/>
        <v/>
      </c>
      <c r="S565" s="48" t="str">
        <f t="shared" si="88"/>
        <v/>
      </c>
      <c r="T565" s="48" t="str">
        <f t="shared" ca="1" si="84"/>
        <v/>
      </c>
      <c r="U565" s="48" t="str">
        <f>+IF(M565="","",IFERROR(+VLOOKUP(C565,materiales!$B$2:$E$1000,4,0),"DSZA"))</f>
        <v/>
      </c>
      <c r="V565" s="48" t="str">
        <f t="shared" si="85"/>
        <v/>
      </c>
      <c r="W565" s="48" t="str">
        <f t="shared" si="86"/>
        <v/>
      </c>
      <c r="X565" s="48" t="str">
        <f t="shared" si="87"/>
        <v/>
      </c>
      <c r="Y565" s="49" t="str">
        <f t="shared" si="89"/>
        <v/>
      </c>
      <c r="Z565" s="49" t="str">
        <f>IF(M565="no_cargado",VLOOKUP(B565,NAfiliado_NFarmacia!A:H,8,0),"")</f>
        <v/>
      </c>
      <c r="AA565" s="50"/>
    </row>
    <row r="566" spans="1:27" x14ac:dyDescent="0.55000000000000004">
      <c r="A566" s="34"/>
      <c r="G566" s="47" t="str">
        <f>+IF($B566="","",+IFERROR(+VLOOKUP(B566,padron!$A$2:$E$2,2,0),+IFERROR(VLOOKUP(B566,NAfiliado_NFarmacia!$A:$J,10,0),"Ingresar Nuevo Afiliado")))</f>
        <v/>
      </c>
      <c r="H566" s="48" t="str">
        <f>+IF(B566="","",+IFERROR(+VLOOKUP($C566,materiales!$B$2:$D$101,2,0),"9999"))</f>
        <v/>
      </c>
      <c r="I566" s="49" t="str">
        <f>+IF($B566="","",+IF(OR($F566="Si",$F566=""),IF(ISERROR(VLOOKUP($B566,padron!#REF!,9,0)),+IF(ISERROR(VLOOKUP($B566,NAfiliado_NFarmacia!$A$2:$J$497,5,0)),"Ingresa Farmacia",VLOOKUP($B566,NAfiliado_NFarmacia!$A$2:$J$497,5,0)),VLOOKUP($B566,padron!#REF!,9,0)),+IF(ISERROR(VLOOKUP($B566,NAfiliado_NFarmacia!$A$2:$J$497,5,0)),"Ingresa Farmacia",VLOOKUP($B566,NAfiliado_NFarmacia!$A$2:$J$497,5,0))))</f>
        <v/>
      </c>
      <c r="J566" s="49" t="str">
        <f>+IF($B566="","",+IF(OR($F566="Si",$F566=""),IF(ISERROR(VLOOKUP($B566,padron!#REF!,10,0)),+IF(ISERROR(VLOOKUP($B566,NAfiliado_NFarmacia!$A$2:$J$497,5,0)),"Ingresa Direccion de Farmacia",VLOOKUP($B566,NAfiliado_NFarmacia!$A$2:$J$497,6,0)),VLOOKUP($B566,padron!#REF!,10,0)),+IF(ISERROR(VLOOKUP($B566,NAfiliado_NFarmacia!$A$2:$J$497,6,0)),"Ingresa Direccion de Farmacia",VLOOKUP($B566,NAfiliado_NFarmacia!$A$2:$J$497,6,0))))</f>
        <v/>
      </c>
      <c r="K566" s="49" t="str">
        <f>+IF($B566="","",+IF(OR($F566="Si",$F566=""),IF(ISERROR(VLOOKUP($B566,padron!#REF!,10,0)),+IF(ISERROR(VLOOKUP($B566,NAfiliado_NFarmacia!$A$2:$J$497,5,0)),"Ingresa Localidad de Farmacia",VLOOKUP($B566,NAfiliado_NFarmacia!$A$2:$J$497,7,0)),VLOOKUP($B566,padron!#REF!,11,0)),+IF(ISERROR(VLOOKUP($B566,NAfiliado_NFarmacia!$A$2:$J$497,7,0)),"Ingresa Localidad de Farmacia",VLOOKUP($B566,NAfiliado_NFarmacia!$A$2:$J$497,7,0))))</f>
        <v/>
      </c>
      <c r="L566" s="48" t="str">
        <f>+IF(B566="","",IF(F566="No","84005541",+IFERROR(+VLOOKUP(inicio!B566,padron!$A$2:$H$2,8,0),"84005541")))</f>
        <v/>
      </c>
      <c r="M566" s="48" t="str">
        <f>+IF(B566="","",+IFERROR(+VLOOKUP(B566,padron!A:C,3,0),"no_cargado"))</f>
        <v/>
      </c>
      <c r="N566" s="48" t="str">
        <f>+IF(C566="","",+IFERROR(+VLOOKUP($C566,materiales!$A$2:$D$5000,4,0),"9999"))</f>
        <v/>
      </c>
      <c r="O566" s="48" t="str">
        <f t="shared" si="80"/>
        <v/>
      </c>
      <c r="P566" s="48" t="str">
        <f t="shared" si="81"/>
        <v/>
      </c>
      <c r="Q566" s="48" t="str">
        <f t="shared" si="82"/>
        <v/>
      </c>
      <c r="R566" s="48" t="str">
        <f t="shared" si="83"/>
        <v/>
      </c>
      <c r="S566" s="48" t="str">
        <f t="shared" si="88"/>
        <v/>
      </c>
      <c r="T566" s="48" t="str">
        <f t="shared" ca="1" si="84"/>
        <v/>
      </c>
      <c r="U566" s="48" t="str">
        <f>+IF(M566="","",IFERROR(+VLOOKUP(C566,materiales!$B$2:$E$1000,4,0),"DSZA"))</f>
        <v/>
      </c>
      <c r="V566" s="48" t="str">
        <f t="shared" si="85"/>
        <v/>
      </c>
      <c r="W566" s="48" t="str">
        <f t="shared" si="86"/>
        <v/>
      </c>
      <c r="X566" s="48" t="str">
        <f t="shared" si="87"/>
        <v/>
      </c>
      <c r="Y566" s="49" t="str">
        <f t="shared" si="89"/>
        <v/>
      </c>
      <c r="Z566" s="49" t="str">
        <f>IF(M566="no_cargado",VLOOKUP(B566,NAfiliado_NFarmacia!A:H,8,0),"")</f>
        <v/>
      </c>
      <c r="AA566" s="50"/>
    </row>
    <row r="567" spans="1:27" x14ac:dyDescent="0.55000000000000004">
      <c r="A567" s="34"/>
      <c r="G567" s="47" t="str">
        <f>+IF($B567="","",+IFERROR(+VLOOKUP(B567,padron!$A$2:$E$2,2,0),+IFERROR(VLOOKUP(B567,NAfiliado_NFarmacia!$A:$J,10,0),"Ingresar Nuevo Afiliado")))</f>
        <v/>
      </c>
      <c r="H567" s="48" t="str">
        <f>+IF(B567="","",+IFERROR(+VLOOKUP($C567,materiales!$B$2:$D$101,2,0),"9999"))</f>
        <v/>
      </c>
      <c r="I567" s="49" t="str">
        <f>+IF($B567="","",+IF(OR($F567="Si",$F567=""),IF(ISERROR(VLOOKUP($B567,padron!#REF!,9,0)),+IF(ISERROR(VLOOKUP($B567,NAfiliado_NFarmacia!$A$2:$J$497,5,0)),"Ingresa Farmacia",VLOOKUP($B567,NAfiliado_NFarmacia!$A$2:$J$497,5,0)),VLOOKUP($B567,padron!#REF!,9,0)),+IF(ISERROR(VLOOKUP($B567,NAfiliado_NFarmacia!$A$2:$J$497,5,0)),"Ingresa Farmacia",VLOOKUP($B567,NAfiliado_NFarmacia!$A$2:$J$497,5,0))))</f>
        <v/>
      </c>
      <c r="J567" s="49" t="str">
        <f>+IF($B567="","",+IF(OR($F567="Si",$F567=""),IF(ISERROR(VLOOKUP($B567,padron!#REF!,10,0)),+IF(ISERROR(VLOOKUP($B567,NAfiliado_NFarmacia!$A$2:$J$497,5,0)),"Ingresa Direccion de Farmacia",VLOOKUP($B567,NAfiliado_NFarmacia!$A$2:$J$497,6,0)),VLOOKUP($B567,padron!#REF!,10,0)),+IF(ISERROR(VLOOKUP($B567,NAfiliado_NFarmacia!$A$2:$J$497,6,0)),"Ingresa Direccion de Farmacia",VLOOKUP($B567,NAfiliado_NFarmacia!$A$2:$J$497,6,0))))</f>
        <v/>
      </c>
      <c r="K567" s="49" t="str">
        <f>+IF($B567="","",+IF(OR($F567="Si",$F567=""),IF(ISERROR(VLOOKUP($B567,padron!#REF!,10,0)),+IF(ISERROR(VLOOKUP($B567,NAfiliado_NFarmacia!$A$2:$J$497,5,0)),"Ingresa Localidad de Farmacia",VLOOKUP($B567,NAfiliado_NFarmacia!$A$2:$J$497,7,0)),VLOOKUP($B567,padron!#REF!,11,0)),+IF(ISERROR(VLOOKUP($B567,NAfiliado_NFarmacia!$A$2:$J$497,7,0)),"Ingresa Localidad de Farmacia",VLOOKUP($B567,NAfiliado_NFarmacia!$A$2:$J$497,7,0))))</f>
        <v/>
      </c>
      <c r="L567" s="48" t="str">
        <f>+IF(B567="","",IF(F567="No","84005541",+IFERROR(+VLOOKUP(inicio!B567,padron!$A$2:$H$2,8,0),"84005541")))</f>
        <v/>
      </c>
      <c r="M567" s="48" t="str">
        <f>+IF(B567="","",+IFERROR(+VLOOKUP(B567,padron!A:C,3,0),"no_cargado"))</f>
        <v/>
      </c>
      <c r="N567" s="48" t="str">
        <f>+IF(C567="","",+IFERROR(+VLOOKUP($C567,materiales!$A$2:$D$5000,4,0),"9999"))</f>
        <v/>
      </c>
      <c r="O567" s="48" t="str">
        <f t="shared" si="80"/>
        <v/>
      </c>
      <c r="P567" s="48" t="str">
        <f t="shared" si="81"/>
        <v/>
      </c>
      <c r="Q567" s="48" t="str">
        <f t="shared" si="82"/>
        <v/>
      </c>
      <c r="R567" s="48" t="str">
        <f t="shared" si="83"/>
        <v/>
      </c>
      <c r="S567" s="48" t="str">
        <f t="shared" si="88"/>
        <v/>
      </c>
      <c r="T567" s="48" t="str">
        <f t="shared" ca="1" si="84"/>
        <v/>
      </c>
      <c r="U567" s="48" t="str">
        <f>+IF(M567="","",IFERROR(+VLOOKUP(C567,materiales!$B$2:$E$1000,4,0),"DSZA"))</f>
        <v/>
      </c>
      <c r="V567" s="48" t="str">
        <f t="shared" si="85"/>
        <v/>
      </c>
      <c r="W567" s="48" t="str">
        <f t="shared" si="86"/>
        <v/>
      </c>
      <c r="X567" s="48" t="str">
        <f t="shared" si="87"/>
        <v/>
      </c>
      <c r="Y567" s="49" t="str">
        <f t="shared" si="89"/>
        <v/>
      </c>
      <c r="Z567" s="49" t="str">
        <f>IF(M567="no_cargado",VLOOKUP(B567,NAfiliado_NFarmacia!A:H,8,0),"")</f>
        <v/>
      </c>
      <c r="AA567" s="50"/>
    </row>
    <row r="568" spans="1:27" x14ac:dyDescent="0.55000000000000004">
      <c r="A568" s="34"/>
      <c r="G568" s="47" t="str">
        <f>+IF($B568="","",+IFERROR(+VLOOKUP(B568,padron!$A$2:$E$2,2,0),+IFERROR(VLOOKUP(B568,NAfiliado_NFarmacia!$A:$J,10,0),"Ingresar Nuevo Afiliado")))</f>
        <v/>
      </c>
      <c r="H568" s="48" t="str">
        <f>+IF(B568="","",+IFERROR(+VLOOKUP($C568,materiales!$B$2:$D$101,2,0),"9999"))</f>
        <v/>
      </c>
      <c r="I568" s="49" t="str">
        <f>+IF($B568="","",+IF(OR($F568="Si",$F568=""),IF(ISERROR(VLOOKUP($B568,padron!#REF!,9,0)),+IF(ISERROR(VLOOKUP($B568,NAfiliado_NFarmacia!$A$2:$J$497,5,0)),"Ingresa Farmacia",VLOOKUP($B568,NAfiliado_NFarmacia!$A$2:$J$497,5,0)),VLOOKUP($B568,padron!#REF!,9,0)),+IF(ISERROR(VLOOKUP($B568,NAfiliado_NFarmacia!$A$2:$J$497,5,0)),"Ingresa Farmacia",VLOOKUP($B568,NAfiliado_NFarmacia!$A$2:$J$497,5,0))))</f>
        <v/>
      </c>
      <c r="J568" s="49" t="str">
        <f>+IF($B568="","",+IF(OR($F568="Si",$F568=""),IF(ISERROR(VLOOKUP($B568,padron!#REF!,10,0)),+IF(ISERROR(VLOOKUP($B568,NAfiliado_NFarmacia!$A$2:$J$497,5,0)),"Ingresa Direccion de Farmacia",VLOOKUP($B568,NAfiliado_NFarmacia!$A$2:$J$497,6,0)),VLOOKUP($B568,padron!#REF!,10,0)),+IF(ISERROR(VLOOKUP($B568,NAfiliado_NFarmacia!$A$2:$J$497,6,0)),"Ingresa Direccion de Farmacia",VLOOKUP($B568,NAfiliado_NFarmacia!$A$2:$J$497,6,0))))</f>
        <v/>
      </c>
      <c r="K568" s="49" t="str">
        <f>+IF($B568="","",+IF(OR($F568="Si",$F568=""),IF(ISERROR(VLOOKUP($B568,padron!#REF!,10,0)),+IF(ISERROR(VLOOKUP($B568,NAfiliado_NFarmacia!$A$2:$J$497,5,0)),"Ingresa Localidad de Farmacia",VLOOKUP($B568,NAfiliado_NFarmacia!$A$2:$J$497,7,0)),VLOOKUP($B568,padron!#REF!,11,0)),+IF(ISERROR(VLOOKUP($B568,NAfiliado_NFarmacia!$A$2:$J$497,7,0)),"Ingresa Localidad de Farmacia",VLOOKUP($B568,NAfiliado_NFarmacia!$A$2:$J$497,7,0))))</f>
        <v/>
      </c>
      <c r="L568" s="48" t="str">
        <f>+IF(B568="","",IF(F568="No","84005541",+IFERROR(+VLOOKUP(inicio!B568,padron!$A$2:$H$2,8,0),"84005541")))</f>
        <v/>
      </c>
      <c r="M568" s="48" t="str">
        <f>+IF(B568="","",+IFERROR(+VLOOKUP(B568,padron!A:C,3,0),"no_cargado"))</f>
        <v/>
      </c>
      <c r="N568" s="48" t="str">
        <f>+IF(C568="","",+IFERROR(+VLOOKUP($C568,materiales!$A$2:$D$5000,4,0),"9999"))</f>
        <v/>
      </c>
      <c r="O568" s="48" t="str">
        <f t="shared" si="80"/>
        <v/>
      </c>
      <c r="P568" s="48" t="str">
        <f t="shared" si="81"/>
        <v/>
      </c>
      <c r="Q568" s="48" t="str">
        <f t="shared" si="82"/>
        <v/>
      </c>
      <c r="R568" s="48" t="str">
        <f t="shared" si="83"/>
        <v/>
      </c>
      <c r="S568" s="48" t="str">
        <f t="shared" si="88"/>
        <v/>
      </c>
      <c r="T568" s="48" t="str">
        <f t="shared" ca="1" si="84"/>
        <v/>
      </c>
      <c r="U568" s="48" t="str">
        <f>+IF(M568="","",IFERROR(+VLOOKUP(C568,materiales!$B$2:$E$1000,4,0),"DSZA"))</f>
        <v/>
      </c>
      <c r="V568" s="48" t="str">
        <f t="shared" si="85"/>
        <v/>
      </c>
      <c r="W568" s="48" t="str">
        <f t="shared" si="86"/>
        <v/>
      </c>
      <c r="X568" s="48" t="str">
        <f t="shared" si="87"/>
        <v/>
      </c>
      <c r="Y568" s="49" t="str">
        <f t="shared" si="89"/>
        <v/>
      </c>
      <c r="Z568" s="49" t="str">
        <f>IF(M568="no_cargado",VLOOKUP(B568,NAfiliado_NFarmacia!A:H,8,0),"")</f>
        <v/>
      </c>
      <c r="AA568" s="50"/>
    </row>
    <row r="569" spans="1:27" x14ac:dyDescent="0.55000000000000004">
      <c r="A569" s="34"/>
      <c r="G569" s="47" t="str">
        <f>+IF($B569="","",+IFERROR(+VLOOKUP(B569,padron!$A$2:$E$2,2,0),+IFERROR(VLOOKUP(B569,NAfiliado_NFarmacia!$A:$J,10,0),"Ingresar Nuevo Afiliado")))</f>
        <v/>
      </c>
      <c r="H569" s="48" t="str">
        <f>+IF(B569="","",+IFERROR(+VLOOKUP($C569,materiales!$B$2:$D$101,2,0),"9999"))</f>
        <v/>
      </c>
      <c r="I569" s="49" t="str">
        <f>+IF($B569="","",+IF(OR($F569="Si",$F569=""),IF(ISERROR(VLOOKUP($B569,padron!#REF!,9,0)),+IF(ISERROR(VLOOKUP($B569,NAfiliado_NFarmacia!$A$2:$J$497,5,0)),"Ingresa Farmacia",VLOOKUP($B569,NAfiliado_NFarmacia!$A$2:$J$497,5,0)),VLOOKUP($B569,padron!#REF!,9,0)),+IF(ISERROR(VLOOKUP($B569,NAfiliado_NFarmacia!$A$2:$J$497,5,0)),"Ingresa Farmacia",VLOOKUP($B569,NAfiliado_NFarmacia!$A$2:$J$497,5,0))))</f>
        <v/>
      </c>
      <c r="J569" s="49" t="str">
        <f>+IF($B569="","",+IF(OR($F569="Si",$F569=""),IF(ISERROR(VLOOKUP($B569,padron!#REF!,10,0)),+IF(ISERROR(VLOOKUP($B569,NAfiliado_NFarmacia!$A$2:$J$497,5,0)),"Ingresa Direccion de Farmacia",VLOOKUP($B569,NAfiliado_NFarmacia!$A$2:$J$497,6,0)),VLOOKUP($B569,padron!#REF!,10,0)),+IF(ISERROR(VLOOKUP($B569,NAfiliado_NFarmacia!$A$2:$J$497,6,0)),"Ingresa Direccion de Farmacia",VLOOKUP($B569,NAfiliado_NFarmacia!$A$2:$J$497,6,0))))</f>
        <v/>
      </c>
      <c r="K569" s="49" t="str">
        <f>+IF($B569="","",+IF(OR($F569="Si",$F569=""),IF(ISERROR(VLOOKUP($B569,padron!#REF!,10,0)),+IF(ISERROR(VLOOKUP($B569,NAfiliado_NFarmacia!$A$2:$J$497,5,0)),"Ingresa Localidad de Farmacia",VLOOKUP($B569,NAfiliado_NFarmacia!$A$2:$J$497,7,0)),VLOOKUP($B569,padron!#REF!,11,0)),+IF(ISERROR(VLOOKUP($B569,NAfiliado_NFarmacia!$A$2:$J$497,7,0)),"Ingresa Localidad de Farmacia",VLOOKUP($B569,NAfiliado_NFarmacia!$A$2:$J$497,7,0))))</f>
        <v/>
      </c>
      <c r="L569" s="48" t="str">
        <f>+IF(B569="","",IF(F569="No","84005541",+IFERROR(+VLOOKUP(inicio!B569,padron!$A$2:$H$2,8,0),"84005541")))</f>
        <v/>
      </c>
      <c r="M569" s="48" t="str">
        <f>+IF(B569="","",+IFERROR(+VLOOKUP(B569,padron!A:C,3,0),"no_cargado"))</f>
        <v/>
      </c>
      <c r="N569" s="48" t="str">
        <f>+IF(C569="","",+IFERROR(+VLOOKUP($C569,materiales!$A$2:$D$5000,4,0),"9999"))</f>
        <v/>
      </c>
      <c r="O569" s="48" t="str">
        <f t="shared" si="80"/>
        <v/>
      </c>
      <c r="P569" s="48" t="str">
        <f t="shared" si="81"/>
        <v/>
      </c>
      <c r="Q569" s="48" t="str">
        <f t="shared" si="82"/>
        <v/>
      </c>
      <c r="R569" s="48" t="str">
        <f t="shared" si="83"/>
        <v/>
      </c>
      <c r="S569" s="48" t="str">
        <f t="shared" si="88"/>
        <v/>
      </c>
      <c r="T569" s="48" t="str">
        <f t="shared" ca="1" si="84"/>
        <v/>
      </c>
      <c r="U569" s="48" t="str">
        <f>+IF(M569="","",IFERROR(+VLOOKUP(C569,materiales!$B$2:$E$1000,4,0),"DSZA"))</f>
        <v/>
      </c>
      <c r="V569" s="48" t="str">
        <f t="shared" si="85"/>
        <v/>
      </c>
      <c r="W569" s="48" t="str">
        <f t="shared" si="86"/>
        <v/>
      </c>
      <c r="X569" s="48" t="str">
        <f t="shared" si="87"/>
        <v/>
      </c>
      <c r="Y569" s="49" t="str">
        <f t="shared" si="89"/>
        <v/>
      </c>
      <c r="Z569" s="49" t="str">
        <f>IF(M569="no_cargado",VLOOKUP(B569,NAfiliado_NFarmacia!A:H,8,0),"")</f>
        <v/>
      </c>
      <c r="AA569" s="50"/>
    </row>
    <row r="570" spans="1:27" x14ac:dyDescent="0.55000000000000004">
      <c r="A570" s="34"/>
      <c r="G570" s="47" t="str">
        <f>+IF($B570="","",+IFERROR(+VLOOKUP(B570,padron!$A$2:$E$2,2,0),+IFERROR(VLOOKUP(B570,NAfiliado_NFarmacia!$A:$J,10,0),"Ingresar Nuevo Afiliado")))</f>
        <v/>
      </c>
      <c r="H570" s="48" t="str">
        <f>+IF(B570="","",+IFERROR(+VLOOKUP($C570,materiales!$B$2:$D$101,2,0),"9999"))</f>
        <v/>
      </c>
      <c r="I570" s="49" t="str">
        <f>+IF($B570="","",+IF(OR($F570="Si",$F570=""),IF(ISERROR(VLOOKUP($B570,padron!#REF!,9,0)),+IF(ISERROR(VLOOKUP($B570,NAfiliado_NFarmacia!$A$2:$J$497,5,0)),"Ingresa Farmacia",VLOOKUP($B570,NAfiliado_NFarmacia!$A$2:$J$497,5,0)),VLOOKUP($B570,padron!#REF!,9,0)),+IF(ISERROR(VLOOKUP($B570,NAfiliado_NFarmacia!$A$2:$J$497,5,0)),"Ingresa Farmacia",VLOOKUP($B570,NAfiliado_NFarmacia!$A$2:$J$497,5,0))))</f>
        <v/>
      </c>
      <c r="J570" s="49" t="str">
        <f>+IF($B570="","",+IF(OR($F570="Si",$F570=""),IF(ISERROR(VLOOKUP($B570,padron!#REF!,10,0)),+IF(ISERROR(VLOOKUP($B570,NAfiliado_NFarmacia!$A$2:$J$497,5,0)),"Ingresa Direccion de Farmacia",VLOOKUP($B570,NAfiliado_NFarmacia!$A$2:$J$497,6,0)),VLOOKUP($B570,padron!#REF!,10,0)),+IF(ISERROR(VLOOKUP($B570,NAfiliado_NFarmacia!$A$2:$J$497,6,0)),"Ingresa Direccion de Farmacia",VLOOKUP($B570,NAfiliado_NFarmacia!$A$2:$J$497,6,0))))</f>
        <v/>
      </c>
      <c r="K570" s="49" t="str">
        <f>+IF($B570="","",+IF(OR($F570="Si",$F570=""),IF(ISERROR(VLOOKUP($B570,padron!#REF!,10,0)),+IF(ISERROR(VLOOKUP($B570,NAfiliado_NFarmacia!$A$2:$J$497,5,0)),"Ingresa Localidad de Farmacia",VLOOKUP($B570,NAfiliado_NFarmacia!$A$2:$J$497,7,0)),VLOOKUP($B570,padron!#REF!,11,0)),+IF(ISERROR(VLOOKUP($B570,NAfiliado_NFarmacia!$A$2:$J$497,7,0)),"Ingresa Localidad de Farmacia",VLOOKUP($B570,NAfiliado_NFarmacia!$A$2:$J$497,7,0))))</f>
        <v/>
      </c>
      <c r="L570" s="48" t="str">
        <f>+IF(B570="","",IF(F570="No","84005541",+IFERROR(+VLOOKUP(inicio!B570,padron!$A$2:$H$2,8,0),"84005541")))</f>
        <v/>
      </c>
      <c r="M570" s="48" t="str">
        <f>+IF(B570="","",+IFERROR(+VLOOKUP(B570,padron!A:C,3,0),"no_cargado"))</f>
        <v/>
      </c>
      <c r="N570" s="48" t="str">
        <f>+IF(C570="","",+IFERROR(+VLOOKUP($C570,materiales!$A$2:$D$5000,4,0),"9999"))</f>
        <v/>
      </c>
      <c r="O570" s="48" t="str">
        <f t="shared" si="80"/>
        <v/>
      </c>
      <c r="P570" s="48" t="str">
        <f t="shared" si="81"/>
        <v/>
      </c>
      <c r="Q570" s="48" t="str">
        <f t="shared" si="82"/>
        <v/>
      </c>
      <c r="R570" s="48" t="str">
        <f t="shared" si="83"/>
        <v/>
      </c>
      <c r="S570" s="48" t="str">
        <f t="shared" si="88"/>
        <v/>
      </c>
      <c r="T570" s="48" t="str">
        <f t="shared" ca="1" si="84"/>
        <v/>
      </c>
      <c r="U570" s="48" t="str">
        <f>+IF(M570="","",IFERROR(+VLOOKUP(C570,materiales!$B$2:$E$1000,4,0),"DSZA"))</f>
        <v/>
      </c>
      <c r="V570" s="48" t="str">
        <f t="shared" si="85"/>
        <v/>
      </c>
      <c r="W570" s="48" t="str">
        <f t="shared" si="86"/>
        <v/>
      </c>
      <c r="X570" s="48" t="str">
        <f t="shared" si="87"/>
        <v/>
      </c>
      <c r="Y570" s="49" t="str">
        <f t="shared" si="89"/>
        <v/>
      </c>
      <c r="Z570" s="49" t="str">
        <f>IF(M570="no_cargado",VLOOKUP(B570,NAfiliado_NFarmacia!A:H,8,0),"")</f>
        <v/>
      </c>
      <c r="AA570" s="50"/>
    </row>
    <row r="571" spans="1:27" x14ac:dyDescent="0.55000000000000004">
      <c r="A571" s="34"/>
      <c r="G571" s="47" t="str">
        <f>+IF($B571="","",+IFERROR(+VLOOKUP(B571,padron!$A$2:$E$2,2,0),+IFERROR(VLOOKUP(B571,NAfiliado_NFarmacia!$A:$J,10,0),"Ingresar Nuevo Afiliado")))</f>
        <v/>
      </c>
      <c r="H571" s="48" t="str">
        <f>+IF(B571="","",+IFERROR(+VLOOKUP($C571,materiales!$B$2:$D$101,2,0),"9999"))</f>
        <v/>
      </c>
      <c r="I571" s="49" t="str">
        <f>+IF($B571="","",+IF(OR($F571="Si",$F571=""),IF(ISERROR(VLOOKUP($B571,padron!#REF!,9,0)),+IF(ISERROR(VLOOKUP($B571,NAfiliado_NFarmacia!$A$2:$J$497,5,0)),"Ingresa Farmacia",VLOOKUP($B571,NAfiliado_NFarmacia!$A$2:$J$497,5,0)),VLOOKUP($B571,padron!#REF!,9,0)),+IF(ISERROR(VLOOKUP($B571,NAfiliado_NFarmacia!$A$2:$J$497,5,0)),"Ingresa Farmacia",VLOOKUP($B571,NAfiliado_NFarmacia!$A$2:$J$497,5,0))))</f>
        <v/>
      </c>
      <c r="J571" s="49" t="str">
        <f>+IF($B571="","",+IF(OR($F571="Si",$F571=""),IF(ISERROR(VLOOKUP($B571,padron!#REF!,10,0)),+IF(ISERROR(VLOOKUP($B571,NAfiliado_NFarmacia!$A$2:$J$497,5,0)),"Ingresa Direccion de Farmacia",VLOOKUP($B571,NAfiliado_NFarmacia!$A$2:$J$497,6,0)),VLOOKUP($B571,padron!#REF!,10,0)),+IF(ISERROR(VLOOKUP($B571,NAfiliado_NFarmacia!$A$2:$J$497,6,0)),"Ingresa Direccion de Farmacia",VLOOKUP($B571,NAfiliado_NFarmacia!$A$2:$J$497,6,0))))</f>
        <v/>
      </c>
      <c r="K571" s="49" t="str">
        <f>+IF($B571="","",+IF(OR($F571="Si",$F571=""),IF(ISERROR(VLOOKUP($B571,padron!#REF!,10,0)),+IF(ISERROR(VLOOKUP($B571,NAfiliado_NFarmacia!$A$2:$J$497,5,0)),"Ingresa Localidad de Farmacia",VLOOKUP($B571,NAfiliado_NFarmacia!$A$2:$J$497,7,0)),VLOOKUP($B571,padron!#REF!,11,0)),+IF(ISERROR(VLOOKUP($B571,NAfiliado_NFarmacia!$A$2:$J$497,7,0)),"Ingresa Localidad de Farmacia",VLOOKUP($B571,NAfiliado_NFarmacia!$A$2:$J$497,7,0))))</f>
        <v/>
      </c>
      <c r="L571" s="48" t="str">
        <f>+IF(B571="","",IF(F571="No","84005541",+IFERROR(+VLOOKUP(inicio!B571,padron!$A$2:$H$2,8,0),"84005541")))</f>
        <v/>
      </c>
      <c r="M571" s="48" t="str">
        <f>+IF(B571="","",+IFERROR(+VLOOKUP(B571,padron!A:C,3,0),"no_cargado"))</f>
        <v/>
      </c>
      <c r="N571" s="48" t="str">
        <f>+IF(C571="","",+IFERROR(+VLOOKUP($C571,materiales!$A$2:$D$5000,4,0),"9999"))</f>
        <v/>
      </c>
      <c r="O571" s="48" t="str">
        <f t="shared" si="80"/>
        <v/>
      </c>
      <c r="P571" s="48" t="str">
        <f t="shared" si="81"/>
        <v/>
      </c>
      <c r="Q571" s="48" t="str">
        <f t="shared" si="82"/>
        <v/>
      </c>
      <c r="R571" s="48" t="str">
        <f t="shared" si="83"/>
        <v/>
      </c>
      <c r="S571" s="48" t="str">
        <f t="shared" si="88"/>
        <v/>
      </c>
      <c r="T571" s="48" t="str">
        <f t="shared" ca="1" si="84"/>
        <v/>
      </c>
      <c r="U571" s="48" t="str">
        <f>+IF(M571="","",IFERROR(+VLOOKUP(C571,materiales!$B$2:$E$1000,4,0),"DSZA"))</f>
        <v/>
      </c>
      <c r="V571" s="48" t="str">
        <f t="shared" si="85"/>
        <v/>
      </c>
      <c r="W571" s="48" t="str">
        <f t="shared" si="86"/>
        <v/>
      </c>
      <c r="X571" s="48" t="str">
        <f t="shared" si="87"/>
        <v/>
      </c>
      <c r="Y571" s="49" t="str">
        <f t="shared" si="89"/>
        <v/>
      </c>
      <c r="Z571" s="49" t="str">
        <f>IF(M571="no_cargado",VLOOKUP(B571,NAfiliado_NFarmacia!A:H,8,0),"")</f>
        <v/>
      </c>
      <c r="AA571" s="50"/>
    </row>
    <row r="572" spans="1:27" x14ac:dyDescent="0.55000000000000004">
      <c r="A572" s="34"/>
      <c r="G572" s="47" t="str">
        <f>+IF($B572="","",+IFERROR(+VLOOKUP(B572,padron!$A$2:$E$2,2,0),+IFERROR(VLOOKUP(B572,NAfiliado_NFarmacia!$A:$J,10,0),"Ingresar Nuevo Afiliado")))</f>
        <v/>
      </c>
      <c r="H572" s="48" t="str">
        <f>+IF(B572="","",+IFERROR(+VLOOKUP($C572,materiales!$B$2:$D$101,2,0),"9999"))</f>
        <v/>
      </c>
      <c r="I572" s="49" t="str">
        <f>+IF($B572="","",+IF(OR($F572="Si",$F572=""),IF(ISERROR(VLOOKUP($B572,padron!#REF!,9,0)),+IF(ISERROR(VLOOKUP($B572,NAfiliado_NFarmacia!$A$2:$J$497,5,0)),"Ingresa Farmacia",VLOOKUP($B572,NAfiliado_NFarmacia!$A$2:$J$497,5,0)),VLOOKUP($B572,padron!#REF!,9,0)),+IF(ISERROR(VLOOKUP($B572,NAfiliado_NFarmacia!$A$2:$J$497,5,0)),"Ingresa Farmacia",VLOOKUP($B572,NAfiliado_NFarmacia!$A$2:$J$497,5,0))))</f>
        <v/>
      </c>
      <c r="J572" s="49" t="str">
        <f>+IF($B572="","",+IF(OR($F572="Si",$F572=""),IF(ISERROR(VLOOKUP($B572,padron!#REF!,10,0)),+IF(ISERROR(VLOOKUP($B572,NAfiliado_NFarmacia!$A$2:$J$497,5,0)),"Ingresa Direccion de Farmacia",VLOOKUP($B572,NAfiliado_NFarmacia!$A$2:$J$497,6,0)),VLOOKUP($B572,padron!#REF!,10,0)),+IF(ISERROR(VLOOKUP($B572,NAfiliado_NFarmacia!$A$2:$J$497,6,0)),"Ingresa Direccion de Farmacia",VLOOKUP($B572,NAfiliado_NFarmacia!$A$2:$J$497,6,0))))</f>
        <v/>
      </c>
      <c r="K572" s="49" t="str">
        <f>+IF($B572="","",+IF(OR($F572="Si",$F572=""),IF(ISERROR(VLOOKUP($B572,padron!#REF!,10,0)),+IF(ISERROR(VLOOKUP($B572,NAfiliado_NFarmacia!$A$2:$J$497,5,0)),"Ingresa Localidad de Farmacia",VLOOKUP($B572,NAfiliado_NFarmacia!$A$2:$J$497,7,0)),VLOOKUP($B572,padron!#REF!,11,0)),+IF(ISERROR(VLOOKUP($B572,NAfiliado_NFarmacia!$A$2:$J$497,7,0)),"Ingresa Localidad de Farmacia",VLOOKUP($B572,NAfiliado_NFarmacia!$A$2:$J$497,7,0))))</f>
        <v/>
      </c>
      <c r="L572" s="48" t="str">
        <f>+IF(B572="","",IF(F572="No","84005541",+IFERROR(+VLOOKUP(inicio!B572,padron!$A$2:$H$2,8,0),"84005541")))</f>
        <v/>
      </c>
      <c r="M572" s="48" t="str">
        <f>+IF(B572="","",+IFERROR(+VLOOKUP(B572,padron!A:C,3,0),"no_cargado"))</f>
        <v/>
      </c>
      <c r="N572" s="48" t="str">
        <f>+IF(C572="","",+IFERROR(+VLOOKUP($C572,materiales!$A$2:$D$5000,4,0),"9999"))</f>
        <v/>
      </c>
      <c r="O572" s="48" t="str">
        <f t="shared" si="80"/>
        <v/>
      </c>
      <c r="P572" s="48" t="str">
        <f t="shared" si="81"/>
        <v/>
      </c>
      <c r="Q572" s="48" t="str">
        <f t="shared" si="82"/>
        <v/>
      </c>
      <c r="R572" s="48" t="str">
        <f t="shared" si="83"/>
        <v/>
      </c>
      <c r="S572" s="48" t="str">
        <f t="shared" si="88"/>
        <v/>
      </c>
      <c r="T572" s="48" t="str">
        <f t="shared" ca="1" si="84"/>
        <v/>
      </c>
      <c r="U572" s="48" t="str">
        <f>+IF(M572="","",IFERROR(+VLOOKUP(C572,materiales!$B$2:$E$1000,4,0),"DSZA"))</f>
        <v/>
      </c>
      <c r="V572" s="48" t="str">
        <f t="shared" si="85"/>
        <v/>
      </c>
      <c r="W572" s="48" t="str">
        <f t="shared" si="86"/>
        <v/>
      </c>
      <c r="X572" s="48" t="str">
        <f t="shared" si="87"/>
        <v/>
      </c>
      <c r="Y572" s="49" t="str">
        <f t="shared" si="89"/>
        <v/>
      </c>
      <c r="Z572" s="49" t="str">
        <f>IF(M572="no_cargado",VLOOKUP(B572,NAfiliado_NFarmacia!A:H,8,0),"")</f>
        <v/>
      </c>
      <c r="AA572" s="50"/>
    </row>
    <row r="573" spans="1:27" x14ac:dyDescent="0.55000000000000004">
      <c r="A573" s="34"/>
      <c r="G573" s="47" t="str">
        <f>+IF($B573="","",+IFERROR(+VLOOKUP(B573,padron!$A$2:$E$2,2,0),+IFERROR(VLOOKUP(B573,NAfiliado_NFarmacia!$A:$J,10,0),"Ingresar Nuevo Afiliado")))</f>
        <v/>
      </c>
      <c r="H573" s="48" t="str">
        <f>+IF(B573="","",+IFERROR(+VLOOKUP($C573,materiales!$B$2:$D$101,2,0),"9999"))</f>
        <v/>
      </c>
      <c r="I573" s="49" t="str">
        <f>+IF($B573="","",+IF(OR($F573="Si",$F573=""),IF(ISERROR(VLOOKUP($B573,padron!#REF!,9,0)),+IF(ISERROR(VLOOKUP($B573,NAfiliado_NFarmacia!$A$2:$J$497,5,0)),"Ingresa Farmacia",VLOOKUP($B573,NAfiliado_NFarmacia!$A$2:$J$497,5,0)),VLOOKUP($B573,padron!#REF!,9,0)),+IF(ISERROR(VLOOKUP($B573,NAfiliado_NFarmacia!$A$2:$J$497,5,0)),"Ingresa Farmacia",VLOOKUP($B573,NAfiliado_NFarmacia!$A$2:$J$497,5,0))))</f>
        <v/>
      </c>
      <c r="J573" s="49" t="str">
        <f>+IF($B573="","",+IF(OR($F573="Si",$F573=""),IF(ISERROR(VLOOKUP($B573,padron!#REF!,10,0)),+IF(ISERROR(VLOOKUP($B573,NAfiliado_NFarmacia!$A$2:$J$497,5,0)),"Ingresa Direccion de Farmacia",VLOOKUP($B573,NAfiliado_NFarmacia!$A$2:$J$497,6,0)),VLOOKUP($B573,padron!#REF!,10,0)),+IF(ISERROR(VLOOKUP($B573,NAfiliado_NFarmacia!$A$2:$J$497,6,0)),"Ingresa Direccion de Farmacia",VLOOKUP($B573,NAfiliado_NFarmacia!$A$2:$J$497,6,0))))</f>
        <v/>
      </c>
      <c r="K573" s="49" t="str">
        <f>+IF($B573="","",+IF(OR($F573="Si",$F573=""),IF(ISERROR(VLOOKUP($B573,padron!#REF!,10,0)),+IF(ISERROR(VLOOKUP($B573,NAfiliado_NFarmacia!$A$2:$J$497,5,0)),"Ingresa Localidad de Farmacia",VLOOKUP($B573,NAfiliado_NFarmacia!$A$2:$J$497,7,0)),VLOOKUP($B573,padron!#REF!,11,0)),+IF(ISERROR(VLOOKUP($B573,NAfiliado_NFarmacia!$A$2:$J$497,7,0)),"Ingresa Localidad de Farmacia",VLOOKUP($B573,NAfiliado_NFarmacia!$A$2:$J$497,7,0))))</f>
        <v/>
      </c>
      <c r="L573" s="48" t="str">
        <f>+IF(B573="","",IF(F573="No","84005541",+IFERROR(+VLOOKUP(inicio!B573,padron!$A$2:$H$2,8,0),"84005541")))</f>
        <v/>
      </c>
      <c r="M573" s="48" t="str">
        <f>+IF(B573="","",+IFERROR(+VLOOKUP(B573,padron!A:C,3,0),"no_cargado"))</f>
        <v/>
      </c>
      <c r="N573" s="48" t="str">
        <f>+IF(C573="","",+IFERROR(+VLOOKUP($C573,materiales!$A$2:$D$5000,4,0),"9999"))</f>
        <v/>
      </c>
      <c r="O573" s="48" t="str">
        <f t="shared" si="80"/>
        <v/>
      </c>
      <c r="P573" s="48" t="str">
        <f t="shared" si="81"/>
        <v/>
      </c>
      <c r="Q573" s="48" t="str">
        <f t="shared" si="82"/>
        <v/>
      </c>
      <c r="R573" s="48" t="str">
        <f t="shared" si="83"/>
        <v/>
      </c>
      <c r="S573" s="48" t="str">
        <f t="shared" si="88"/>
        <v/>
      </c>
      <c r="T573" s="48" t="str">
        <f t="shared" ca="1" si="84"/>
        <v/>
      </c>
      <c r="U573" s="48" t="str">
        <f>+IF(M573="","",IFERROR(+VLOOKUP(C573,materiales!$B$2:$E$1000,4,0),"DSZA"))</f>
        <v/>
      </c>
      <c r="V573" s="48" t="str">
        <f t="shared" si="85"/>
        <v/>
      </c>
      <c r="W573" s="48" t="str">
        <f t="shared" si="86"/>
        <v/>
      </c>
      <c r="X573" s="48" t="str">
        <f t="shared" si="87"/>
        <v/>
      </c>
      <c r="Y573" s="49" t="str">
        <f t="shared" si="89"/>
        <v/>
      </c>
      <c r="Z573" s="49" t="str">
        <f>IF(M573="no_cargado",VLOOKUP(B573,NAfiliado_NFarmacia!A:H,8,0),"")</f>
        <v/>
      </c>
      <c r="AA573" s="50"/>
    </row>
    <row r="574" spans="1:27" x14ac:dyDescent="0.55000000000000004">
      <c r="A574" s="34"/>
      <c r="G574" s="47" t="str">
        <f>+IF($B574="","",+IFERROR(+VLOOKUP(B574,padron!$A$2:$E$2,2,0),+IFERROR(VLOOKUP(B574,NAfiliado_NFarmacia!$A:$J,10,0),"Ingresar Nuevo Afiliado")))</f>
        <v/>
      </c>
      <c r="H574" s="48" t="str">
        <f>+IF(B574="","",+IFERROR(+VLOOKUP($C574,materiales!$B$2:$D$101,2,0),"9999"))</f>
        <v/>
      </c>
      <c r="I574" s="49" t="str">
        <f>+IF($B574="","",+IF(OR($F574="Si",$F574=""),IF(ISERROR(VLOOKUP($B574,padron!#REF!,9,0)),+IF(ISERROR(VLOOKUP($B574,NAfiliado_NFarmacia!$A$2:$J$497,5,0)),"Ingresa Farmacia",VLOOKUP($B574,NAfiliado_NFarmacia!$A$2:$J$497,5,0)),VLOOKUP($B574,padron!#REF!,9,0)),+IF(ISERROR(VLOOKUP($B574,NAfiliado_NFarmacia!$A$2:$J$497,5,0)),"Ingresa Farmacia",VLOOKUP($B574,NAfiliado_NFarmacia!$A$2:$J$497,5,0))))</f>
        <v/>
      </c>
      <c r="J574" s="49" t="str">
        <f>+IF($B574="","",+IF(OR($F574="Si",$F574=""),IF(ISERROR(VLOOKUP($B574,padron!#REF!,10,0)),+IF(ISERROR(VLOOKUP($B574,NAfiliado_NFarmacia!$A$2:$J$497,5,0)),"Ingresa Direccion de Farmacia",VLOOKUP($B574,NAfiliado_NFarmacia!$A$2:$J$497,6,0)),VLOOKUP($B574,padron!#REF!,10,0)),+IF(ISERROR(VLOOKUP($B574,NAfiliado_NFarmacia!$A$2:$J$497,6,0)),"Ingresa Direccion de Farmacia",VLOOKUP($B574,NAfiliado_NFarmacia!$A$2:$J$497,6,0))))</f>
        <v/>
      </c>
      <c r="K574" s="49" t="str">
        <f>+IF($B574="","",+IF(OR($F574="Si",$F574=""),IF(ISERROR(VLOOKUP($B574,padron!#REF!,10,0)),+IF(ISERROR(VLOOKUP($B574,NAfiliado_NFarmacia!$A$2:$J$497,5,0)),"Ingresa Localidad de Farmacia",VLOOKUP($B574,NAfiliado_NFarmacia!$A$2:$J$497,7,0)),VLOOKUP($B574,padron!#REF!,11,0)),+IF(ISERROR(VLOOKUP($B574,NAfiliado_NFarmacia!$A$2:$J$497,7,0)),"Ingresa Localidad de Farmacia",VLOOKUP($B574,NAfiliado_NFarmacia!$A$2:$J$497,7,0))))</f>
        <v/>
      </c>
      <c r="L574" s="48" t="str">
        <f>+IF(B574="","",IF(F574="No","84005541",+IFERROR(+VLOOKUP(inicio!B574,padron!$A$2:$H$2,8,0),"84005541")))</f>
        <v/>
      </c>
      <c r="M574" s="48" t="str">
        <f>+IF(B574="","",+IFERROR(+VLOOKUP(B574,padron!A:C,3,0),"no_cargado"))</f>
        <v/>
      </c>
      <c r="N574" s="48" t="str">
        <f>+IF(C574="","",+IFERROR(+VLOOKUP($C574,materiales!$A$2:$D$5000,4,0),"9999"))</f>
        <v/>
      </c>
      <c r="O574" s="48" t="str">
        <f t="shared" si="80"/>
        <v/>
      </c>
      <c r="P574" s="48" t="str">
        <f t="shared" si="81"/>
        <v/>
      </c>
      <c r="Q574" s="48" t="str">
        <f t="shared" si="82"/>
        <v/>
      </c>
      <c r="R574" s="48" t="str">
        <f t="shared" si="83"/>
        <v/>
      </c>
      <c r="S574" s="48" t="str">
        <f t="shared" si="88"/>
        <v/>
      </c>
      <c r="T574" s="48" t="str">
        <f t="shared" ca="1" si="84"/>
        <v/>
      </c>
      <c r="U574" s="48" t="str">
        <f>+IF(M574="","",IFERROR(+VLOOKUP(C574,materiales!$B$2:$E$1000,4,0),"DSZA"))</f>
        <v/>
      </c>
      <c r="V574" s="48" t="str">
        <f t="shared" si="85"/>
        <v/>
      </c>
      <c r="W574" s="48" t="str">
        <f t="shared" si="86"/>
        <v/>
      </c>
      <c r="X574" s="48" t="str">
        <f t="shared" si="87"/>
        <v/>
      </c>
      <c r="Y574" s="49" t="str">
        <f t="shared" si="89"/>
        <v/>
      </c>
      <c r="Z574" s="49" t="str">
        <f>IF(M574="no_cargado",VLOOKUP(B574,NAfiliado_NFarmacia!A:H,8,0),"")</f>
        <v/>
      </c>
      <c r="AA574" s="50"/>
    </row>
    <row r="575" spans="1:27" x14ac:dyDescent="0.55000000000000004">
      <c r="A575" s="34"/>
      <c r="G575" s="47" t="str">
        <f>+IF($B575="","",+IFERROR(+VLOOKUP(B575,padron!$A$2:$E$2,2,0),+IFERROR(VLOOKUP(B575,NAfiliado_NFarmacia!$A:$J,10,0),"Ingresar Nuevo Afiliado")))</f>
        <v/>
      </c>
      <c r="H575" s="48" t="str">
        <f>+IF(B575="","",+IFERROR(+VLOOKUP($C575,materiales!$B$2:$D$101,2,0),"9999"))</f>
        <v/>
      </c>
      <c r="I575" s="49" t="str">
        <f>+IF($B575="","",+IF(OR($F575="Si",$F575=""),IF(ISERROR(VLOOKUP($B575,padron!#REF!,9,0)),+IF(ISERROR(VLOOKUP($B575,NAfiliado_NFarmacia!$A$2:$J$497,5,0)),"Ingresa Farmacia",VLOOKUP($B575,NAfiliado_NFarmacia!$A$2:$J$497,5,0)),VLOOKUP($B575,padron!#REF!,9,0)),+IF(ISERROR(VLOOKUP($B575,NAfiliado_NFarmacia!$A$2:$J$497,5,0)),"Ingresa Farmacia",VLOOKUP($B575,NAfiliado_NFarmacia!$A$2:$J$497,5,0))))</f>
        <v/>
      </c>
      <c r="J575" s="49" t="str">
        <f>+IF($B575="","",+IF(OR($F575="Si",$F575=""),IF(ISERROR(VLOOKUP($B575,padron!#REF!,10,0)),+IF(ISERROR(VLOOKUP($B575,NAfiliado_NFarmacia!$A$2:$J$497,5,0)),"Ingresa Direccion de Farmacia",VLOOKUP($B575,NAfiliado_NFarmacia!$A$2:$J$497,6,0)),VLOOKUP($B575,padron!#REF!,10,0)),+IF(ISERROR(VLOOKUP($B575,NAfiliado_NFarmacia!$A$2:$J$497,6,0)),"Ingresa Direccion de Farmacia",VLOOKUP($B575,NAfiliado_NFarmacia!$A$2:$J$497,6,0))))</f>
        <v/>
      </c>
      <c r="K575" s="49" t="str">
        <f>+IF($B575="","",+IF(OR($F575="Si",$F575=""),IF(ISERROR(VLOOKUP($B575,padron!#REF!,10,0)),+IF(ISERROR(VLOOKUP($B575,NAfiliado_NFarmacia!$A$2:$J$497,5,0)),"Ingresa Localidad de Farmacia",VLOOKUP($B575,NAfiliado_NFarmacia!$A$2:$J$497,7,0)),VLOOKUP($B575,padron!#REF!,11,0)),+IF(ISERROR(VLOOKUP($B575,NAfiliado_NFarmacia!$A$2:$J$497,7,0)),"Ingresa Localidad de Farmacia",VLOOKUP($B575,NAfiliado_NFarmacia!$A$2:$J$497,7,0))))</f>
        <v/>
      </c>
      <c r="L575" s="48" t="str">
        <f>+IF(B575="","",IF(F575="No","84005541",+IFERROR(+VLOOKUP(inicio!B575,padron!$A$2:$H$2,8,0),"84005541")))</f>
        <v/>
      </c>
      <c r="M575" s="48" t="str">
        <f>+IF(B575="","",+IFERROR(+VLOOKUP(B575,padron!A:C,3,0),"no_cargado"))</f>
        <v/>
      </c>
      <c r="N575" s="48" t="str">
        <f>+IF(C575="","",+IFERROR(+VLOOKUP($C575,materiales!$A$2:$D$5000,4,0),"9999"))</f>
        <v/>
      </c>
      <c r="O575" s="48" t="str">
        <f t="shared" si="80"/>
        <v/>
      </c>
      <c r="P575" s="48" t="str">
        <f t="shared" si="81"/>
        <v/>
      </c>
      <c r="Q575" s="48" t="str">
        <f t="shared" si="82"/>
        <v/>
      </c>
      <c r="R575" s="48" t="str">
        <f t="shared" si="83"/>
        <v/>
      </c>
      <c r="S575" s="48" t="str">
        <f t="shared" si="88"/>
        <v/>
      </c>
      <c r="T575" s="48" t="str">
        <f t="shared" ca="1" si="84"/>
        <v/>
      </c>
      <c r="U575" s="48" t="str">
        <f>+IF(M575="","",IFERROR(+VLOOKUP(C575,materiales!$B$2:$E$1000,4,0),"DSZA"))</f>
        <v/>
      </c>
      <c r="V575" s="48" t="str">
        <f t="shared" si="85"/>
        <v/>
      </c>
      <c r="W575" s="48" t="str">
        <f t="shared" si="86"/>
        <v/>
      </c>
      <c r="X575" s="48" t="str">
        <f t="shared" si="87"/>
        <v/>
      </c>
      <c r="Y575" s="49" t="str">
        <f t="shared" si="89"/>
        <v/>
      </c>
      <c r="Z575" s="49" t="str">
        <f>IF(M575="no_cargado",VLOOKUP(B575,NAfiliado_NFarmacia!A:H,8,0),"")</f>
        <v/>
      </c>
      <c r="AA575" s="50"/>
    </row>
    <row r="576" spans="1:27" x14ac:dyDescent="0.55000000000000004">
      <c r="A576" s="34"/>
      <c r="G576" s="47" t="str">
        <f>+IF($B576="","",+IFERROR(+VLOOKUP(B576,padron!$A$2:$E$2,2,0),+IFERROR(VLOOKUP(B576,NAfiliado_NFarmacia!$A:$J,10,0),"Ingresar Nuevo Afiliado")))</f>
        <v/>
      </c>
      <c r="H576" s="48" t="str">
        <f>+IF(B576="","",+IFERROR(+VLOOKUP($C576,materiales!$B$2:$D$101,2,0),"9999"))</f>
        <v/>
      </c>
      <c r="I576" s="49" t="str">
        <f>+IF($B576="","",+IF(OR($F576="Si",$F576=""),IF(ISERROR(VLOOKUP($B576,padron!#REF!,9,0)),+IF(ISERROR(VLOOKUP($B576,NAfiliado_NFarmacia!$A$2:$J$497,5,0)),"Ingresa Farmacia",VLOOKUP($B576,NAfiliado_NFarmacia!$A$2:$J$497,5,0)),VLOOKUP($B576,padron!#REF!,9,0)),+IF(ISERROR(VLOOKUP($B576,NAfiliado_NFarmacia!$A$2:$J$497,5,0)),"Ingresa Farmacia",VLOOKUP($B576,NAfiliado_NFarmacia!$A$2:$J$497,5,0))))</f>
        <v/>
      </c>
      <c r="J576" s="49" t="str">
        <f>+IF($B576="","",+IF(OR($F576="Si",$F576=""),IF(ISERROR(VLOOKUP($B576,padron!#REF!,10,0)),+IF(ISERROR(VLOOKUP($B576,NAfiliado_NFarmacia!$A$2:$J$497,5,0)),"Ingresa Direccion de Farmacia",VLOOKUP($B576,NAfiliado_NFarmacia!$A$2:$J$497,6,0)),VLOOKUP($B576,padron!#REF!,10,0)),+IF(ISERROR(VLOOKUP($B576,NAfiliado_NFarmacia!$A$2:$J$497,6,0)),"Ingresa Direccion de Farmacia",VLOOKUP($B576,NAfiliado_NFarmacia!$A$2:$J$497,6,0))))</f>
        <v/>
      </c>
      <c r="K576" s="49" t="str">
        <f>+IF($B576="","",+IF(OR($F576="Si",$F576=""),IF(ISERROR(VLOOKUP($B576,padron!#REF!,10,0)),+IF(ISERROR(VLOOKUP($B576,NAfiliado_NFarmacia!$A$2:$J$497,5,0)),"Ingresa Localidad de Farmacia",VLOOKUP($B576,NAfiliado_NFarmacia!$A$2:$J$497,7,0)),VLOOKUP($B576,padron!#REF!,11,0)),+IF(ISERROR(VLOOKUP($B576,NAfiliado_NFarmacia!$A$2:$J$497,7,0)),"Ingresa Localidad de Farmacia",VLOOKUP($B576,NAfiliado_NFarmacia!$A$2:$J$497,7,0))))</f>
        <v/>
      </c>
      <c r="L576" s="48" t="str">
        <f>+IF(B576="","",IF(F576="No","84005541",+IFERROR(+VLOOKUP(inicio!B576,padron!$A$2:$H$2,8,0),"84005541")))</f>
        <v/>
      </c>
      <c r="M576" s="48" t="str">
        <f>+IF(B576="","",+IFERROR(+VLOOKUP(B576,padron!A:C,3,0),"no_cargado"))</f>
        <v/>
      </c>
      <c r="N576" s="48" t="str">
        <f>+IF(C576="","",+IFERROR(+VLOOKUP($C576,materiales!$A$2:$D$5000,4,0),"9999"))</f>
        <v/>
      </c>
      <c r="O576" s="48" t="str">
        <f t="shared" si="80"/>
        <v/>
      </c>
      <c r="P576" s="48" t="str">
        <f t="shared" si="81"/>
        <v/>
      </c>
      <c r="Q576" s="48" t="str">
        <f t="shared" si="82"/>
        <v/>
      </c>
      <c r="R576" s="48" t="str">
        <f t="shared" si="83"/>
        <v/>
      </c>
      <c r="S576" s="48" t="str">
        <f t="shared" si="88"/>
        <v/>
      </c>
      <c r="T576" s="48" t="str">
        <f t="shared" ca="1" si="84"/>
        <v/>
      </c>
      <c r="U576" s="48" t="str">
        <f>+IF(M576="","",IFERROR(+VLOOKUP(C576,materiales!$B$2:$E$1000,4,0),"DSZA"))</f>
        <v/>
      </c>
      <c r="V576" s="48" t="str">
        <f t="shared" si="85"/>
        <v/>
      </c>
      <c r="W576" s="48" t="str">
        <f t="shared" si="86"/>
        <v/>
      </c>
      <c r="X576" s="48" t="str">
        <f t="shared" si="87"/>
        <v/>
      </c>
      <c r="Y576" s="49" t="str">
        <f t="shared" si="89"/>
        <v/>
      </c>
      <c r="Z576" s="49" t="str">
        <f>IF(M576="no_cargado",VLOOKUP(B576,NAfiliado_NFarmacia!A:H,8,0),"")</f>
        <v/>
      </c>
      <c r="AA576" s="50"/>
    </row>
    <row r="577" spans="1:27" x14ac:dyDescent="0.55000000000000004">
      <c r="A577" s="34"/>
      <c r="G577" s="47" t="str">
        <f>+IF($B577="","",+IFERROR(+VLOOKUP(B577,padron!$A$2:$E$2,2,0),+IFERROR(VLOOKUP(B577,NAfiliado_NFarmacia!$A:$J,10,0),"Ingresar Nuevo Afiliado")))</f>
        <v/>
      </c>
      <c r="H577" s="48" t="str">
        <f>+IF(B577="","",+IFERROR(+VLOOKUP($C577,materiales!$B$2:$D$101,2,0),"9999"))</f>
        <v/>
      </c>
      <c r="I577" s="49" t="str">
        <f>+IF($B577="","",+IF(OR($F577="Si",$F577=""),IF(ISERROR(VLOOKUP($B577,padron!#REF!,9,0)),+IF(ISERROR(VLOOKUP($B577,NAfiliado_NFarmacia!$A$2:$J$497,5,0)),"Ingresa Farmacia",VLOOKUP($B577,NAfiliado_NFarmacia!$A$2:$J$497,5,0)),VLOOKUP($B577,padron!#REF!,9,0)),+IF(ISERROR(VLOOKUP($B577,NAfiliado_NFarmacia!$A$2:$J$497,5,0)),"Ingresa Farmacia",VLOOKUP($B577,NAfiliado_NFarmacia!$A$2:$J$497,5,0))))</f>
        <v/>
      </c>
      <c r="J577" s="49" t="str">
        <f>+IF($B577="","",+IF(OR($F577="Si",$F577=""),IF(ISERROR(VLOOKUP($B577,padron!#REF!,10,0)),+IF(ISERROR(VLOOKUP($B577,NAfiliado_NFarmacia!$A$2:$J$497,5,0)),"Ingresa Direccion de Farmacia",VLOOKUP($B577,NAfiliado_NFarmacia!$A$2:$J$497,6,0)),VLOOKUP($B577,padron!#REF!,10,0)),+IF(ISERROR(VLOOKUP($B577,NAfiliado_NFarmacia!$A$2:$J$497,6,0)),"Ingresa Direccion de Farmacia",VLOOKUP($B577,NAfiliado_NFarmacia!$A$2:$J$497,6,0))))</f>
        <v/>
      </c>
      <c r="K577" s="49" t="str">
        <f>+IF($B577="","",+IF(OR($F577="Si",$F577=""),IF(ISERROR(VLOOKUP($B577,padron!#REF!,10,0)),+IF(ISERROR(VLOOKUP($B577,NAfiliado_NFarmacia!$A$2:$J$497,5,0)),"Ingresa Localidad de Farmacia",VLOOKUP($B577,NAfiliado_NFarmacia!$A$2:$J$497,7,0)),VLOOKUP($B577,padron!#REF!,11,0)),+IF(ISERROR(VLOOKUP($B577,NAfiliado_NFarmacia!$A$2:$J$497,7,0)),"Ingresa Localidad de Farmacia",VLOOKUP($B577,NAfiliado_NFarmacia!$A$2:$J$497,7,0))))</f>
        <v/>
      </c>
      <c r="L577" s="48" t="str">
        <f>+IF(B577="","",IF(F577="No","84005541",+IFERROR(+VLOOKUP(inicio!B577,padron!$A$2:$H$2,8,0),"84005541")))</f>
        <v/>
      </c>
      <c r="M577" s="48" t="str">
        <f>+IF(B577="","",+IFERROR(+VLOOKUP(B577,padron!A:C,3,0),"no_cargado"))</f>
        <v/>
      </c>
      <c r="N577" s="48" t="str">
        <f>+IF(C577="","",+IFERROR(+VLOOKUP($C577,materiales!$A$2:$D$5000,4,0),"9999"))</f>
        <v/>
      </c>
      <c r="O577" s="48" t="str">
        <f t="shared" si="80"/>
        <v/>
      </c>
      <c r="P577" s="48" t="str">
        <f t="shared" si="81"/>
        <v/>
      </c>
      <c r="Q577" s="48" t="str">
        <f t="shared" si="82"/>
        <v/>
      </c>
      <c r="R577" s="48" t="str">
        <f t="shared" si="83"/>
        <v/>
      </c>
      <c r="S577" s="48" t="str">
        <f t="shared" si="88"/>
        <v/>
      </c>
      <c r="T577" s="48" t="str">
        <f t="shared" ca="1" si="84"/>
        <v/>
      </c>
      <c r="U577" s="48" t="str">
        <f>+IF(M577="","",IFERROR(+VLOOKUP(C577,materiales!$B$2:$E$1000,4,0),"DSZA"))</f>
        <v/>
      </c>
      <c r="V577" s="48" t="str">
        <f t="shared" si="85"/>
        <v/>
      </c>
      <c r="W577" s="48" t="str">
        <f t="shared" si="86"/>
        <v/>
      </c>
      <c r="X577" s="48" t="str">
        <f t="shared" si="87"/>
        <v/>
      </c>
      <c r="Y577" s="49" t="str">
        <f t="shared" si="89"/>
        <v/>
      </c>
      <c r="Z577" s="49" t="str">
        <f>IF(M577="no_cargado",VLOOKUP(B577,NAfiliado_NFarmacia!A:H,8,0),"")</f>
        <v/>
      </c>
      <c r="AA577" s="50"/>
    </row>
    <row r="578" spans="1:27" x14ac:dyDescent="0.55000000000000004">
      <c r="A578" s="34"/>
      <c r="G578" s="47" t="str">
        <f>+IF($B578="","",+IFERROR(+VLOOKUP(B578,padron!$A$2:$E$2,2,0),+IFERROR(VLOOKUP(B578,NAfiliado_NFarmacia!$A:$J,10,0),"Ingresar Nuevo Afiliado")))</f>
        <v/>
      </c>
      <c r="H578" s="48" t="str">
        <f>+IF(B578="","",+IFERROR(+VLOOKUP($C578,materiales!$B$2:$D$101,2,0),"9999"))</f>
        <v/>
      </c>
      <c r="I578" s="49" t="str">
        <f>+IF($B578="","",+IF(OR($F578="Si",$F578=""),IF(ISERROR(VLOOKUP($B578,padron!#REF!,9,0)),+IF(ISERROR(VLOOKUP($B578,NAfiliado_NFarmacia!$A$2:$J$497,5,0)),"Ingresa Farmacia",VLOOKUP($B578,NAfiliado_NFarmacia!$A$2:$J$497,5,0)),VLOOKUP($B578,padron!#REF!,9,0)),+IF(ISERROR(VLOOKUP($B578,NAfiliado_NFarmacia!$A$2:$J$497,5,0)),"Ingresa Farmacia",VLOOKUP($B578,NAfiliado_NFarmacia!$A$2:$J$497,5,0))))</f>
        <v/>
      </c>
      <c r="J578" s="49" t="str">
        <f>+IF($B578="","",+IF(OR($F578="Si",$F578=""),IF(ISERROR(VLOOKUP($B578,padron!#REF!,10,0)),+IF(ISERROR(VLOOKUP($B578,NAfiliado_NFarmacia!$A$2:$J$497,5,0)),"Ingresa Direccion de Farmacia",VLOOKUP($B578,NAfiliado_NFarmacia!$A$2:$J$497,6,0)),VLOOKUP($B578,padron!#REF!,10,0)),+IF(ISERROR(VLOOKUP($B578,NAfiliado_NFarmacia!$A$2:$J$497,6,0)),"Ingresa Direccion de Farmacia",VLOOKUP($B578,NAfiliado_NFarmacia!$A$2:$J$497,6,0))))</f>
        <v/>
      </c>
      <c r="K578" s="49" t="str">
        <f>+IF($B578="","",+IF(OR($F578="Si",$F578=""),IF(ISERROR(VLOOKUP($B578,padron!#REF!,10,0)),+IF(ISERROR(VLOOKUP($B578,NAfiliado_NFarmacia!$A$2:$J$497,5,0)),"Ingresa Localidad de Farmacia",VLOOKUP($B578,NAfiliado_NFarmacia!$A$2:$J$497,7,0)),VLOOKUP($B578,padron!#REF!,11,0)),+IF(ISERROR(VLOOKUP($B578,NAfiliado_NFarmacia!$A$2:$J$497,7,0)),"Ingresa Localidad de Farmacia",VLOOKUP($B578,NAfiliado_NFarmacia!$A$2:$J$497,7,0))))</f>
        <v/>
      </c>
      <c r="L578" s="48" t="str">
        <f>+IF(B578="","",IF(F578="No","84005541",+IFERROR(+VLOOKUP(inicio!B578,padron!$A$2:$H$2,8,0),"84005541")))</f>
        <v/>
      </c>
      <c r="M578" s="48" t="str">
        <f>+IF(B578="","",+IFERROR(+VLOOKUP(B578,padron!A:C,3,0),"no_cargado"))</f>
        <v/>
      </c>
      <c r="N578" s="48" t="str">
        <f>+IF(C578="","",+IFERROR(+VLOOKUP($C578,materiales!$A$2:$D$5000,4,0),"9999"))</f>
        <v/>
      </c>
      <c r="O578" s="48" t="str">
        <f t="shared" si="80"/>
        <v/>
      </c>
      <c r="P578" s="48" t="str">
        <f t="shared" si="81"/>
        <v/>
      </c>
      <c r="Q578" s="48" t="str">
        <f t="shared" si="82"/>
        <v/>
      </c>
      <c r="R578" s="48" t="str">
        <f t="shared" si="83"/>
        <v/>
      </c>
      <c r="S578" s="48" t="str">
        <f t="shared" si="88"/>
        <v/>
      </c>
      <c r="T578" s="48" t="str">
        <f t="shared" ca="1" si="84"/>
        <v/>
      </c>
      <c r="U578" s="48" t="str">
        <f>+IF(M578="","",IFERROR(+VLOOKUP(C578,materiales!$B$2:$E$1000,4,0),"DSZA"))</f>
        <v/>
      </c>
      <c r="V578" s="48" t="str">
        <f t="shared" si="85"/>
        <v/>
      </c>
      <c r="W578" s="48" t="str">
        <f t="shared" si="86"/>
        <v/>
      </c>
      <c r="X578" s="48" t="str">
        <f t="shared" si="87"/>
        <v/>
      </c>
      <c r="Y578" s="49" t="str">
        <f t="shared" si="89"/>
        <v/>
      </c>
      <c r="Z578" s="49" t="str">
        <f>IF(M578="no_cargado",VLOOKUP(B578,NAfiliado_NFarmacia!A:H,8,0),"")</f>
        <v/>
      </c>
      <c r="AA578" s="50"/>
    </row>
    <row r="579" spans="1:27" x14ac:dyDescent="0.55000000000000004">
      <c r="A579" s="34"/>
      <c r="G579" s="47" t="str">
        <f>+IF($B579="","",+IFERROR(+VLOOKUP(B579,padron!$A$2:$E$2,2,0),+IFERROR(VLOOKUP(B579,NAfiliado_NFarmacia!$A:$J,10,0),"Ingresar Nuevo Afiliado")))</f>
        <v/>
      </c>
      <c r="H579" s="48" t="str">
        <f>+IF(B579="","",+IFERROR(+VLOOKUP($C579,materiales!$B$2:$D$101,2,0),"9999"))</f>
        <v/>
      </c>
      <c r="I579" s="49" t="str">
        <f>+IF($B579="","",+IF(OR($F579="Si",$F579=""),IF(ISERROR(VLOOKUP($B579,padron!#REF!,9,0)),+IF(ISERROR(VLOOKUP($B579,NAfiliado_NFarmacia!$A$2:$J$497,5,0)),"Ingresa Farmacia",VLOOKUP($B579,NAfiliado_NFarmacia!$A$2:$J$497,5,0)),VLOOKUP($B579,padron!#REF!,9,0)),+IF(ISERROR(VLOOKUP($B579,NAfiliado_NFarmacia!$A$2:$J$497,5,0)),"Ingresa Farmacia",VLOOKUP($B579,NAfiliado_NFarmacia!$A$2:$J$497,5,0))))</f>
        <v/>
      </c>
      <c r="J579" s="49" t="str">
        <f>+IF($B579="","",+IF(OR($F579="Si",$F579=""),IF(ISERROR(VLOOKUP($B579,padron!#REF!,10,0)),+IF(ISERROR(VLOOKUP($B579,NAfiliado_NFarmacia!$A$2:$J$497,5,0)),"Ingresa Direccion de Farmacia",VLOOKUP($B579,NAfiliado_NFarmacia!$A$2:$J$497,6,0)),VLOOKUP($B579,padron!#REF!,10,0)),+IF(ISERROR(VLOOKUP($B579,NAfiliado_NFarmacia!$A$2:$J$497,6,0)),"Ingresa Direccion de Farmacia",VLOOKUP($B579,NAfiliado_NFarmacia!$A$2:$J$497,6,0))))</f>
        <v/>
      </c>
      <c r="K579" s="49" t="str">
        <f>+IF($B579="","",+IF(OR($F579="Si",$F579=""),IF(ISERROR(VLOOKUP($B579,padron!#REF!,10,0)),+IF(ISERROR(VLOOKUP($B579,NAfiliado_NFarmacia!$A$2:$J$497,5,0)),"Ingresa Localidad de Farmacia",VLOOKUP($B579,NAfiliado_NFarmacia!$A$2:$J$497,7,0)),VLOOKUP($B579,padron!#REF!,11,0)),+IF(ISERROR(VLOOKUP($B579,NAfiliado_NFarmacia!$A$2:$J$497,7,0)),"Ingresa Localidad de Farmacia",VLOOKUP($B579,NAfiliado_NFarmacia!$A$2:$J$497,7,0))))</f>
        <v/>
      </c>
      <c r="L579" s="48" t="str">
        <f>+IF(B579="","",IF(F579="No","84005541",+IFERROR(+VLOOKUP(inicio!B579,padron!$A$2:$H$2,8,0),"84005541")))</f>
        <v/>
      </c>
      <c r="M579" s="48" t="str">
        <f>+IF(B579="","",+IFERROR(+VLOOKUP(B579,padron!A:C,3,0),"no_cargado"))</f>
        <v/>
      </c>
      <c r="N579" s="48" t="str">
        <f>+IF(C579="","",+IFERROR(+VLOOKUP($C579,materiales!$A$2:$D$5000,4,0),"9999"))</f>
        <v/>
      </c>
      <c r="O579" s="48" t="str">
        <f t="shared" si="80"/>
        <v/>
      </c>
      <c r="P579" s="48" t="str">
        <f t="shared" si="81"/>
        <v/>
      </c>
      <c r="Q579" s="48" t="str">
        <f t="shared" si="82"/>
        <v/>
      </c>
      <c r="R579" s="48" t="str">
        <f t="shared" si="83"/>
        <v/>
      </c>
      <c r="S579" s="48" t="str">
        <f t="shared" si="88"/>
        <v/>
      </c>
      <c r="T579" s="48" t="str">
        <f t="shared" ca="1" si="84"/>
        <v/>
      </c>
      <c r="U579" s="48" t="str">
        <f>+IF(M579="","",IFERROR(+VLOOKUP(C579,materiales!$B$2:$E$1000,4,0),"DSZA"))</f>
        <v/>
      </c>
      <c r="V579" s="48" t="str">
        <f t="shared" si="85"/>
        <v/>
      </c>
      <c r="W579" s="48" t="str">
        <f t="shared" si="86"/>
        <v/>
      </c>
      <c r="X579" s="48" t="str">
        <f t="shared" si="87"/>
        <v/>
      </c>
      <c r="Y579" s="49" t="str">
        <f t="shared" si="89"/>
        <v/>
      </c>
      <c r="Z579" s="49" t="str">
        <f>IF(M579="no_cargado",VLOOKUP(B579,NAfiliado_NFarmacia!A:H,8,0),"")</f>
        <v/>
      </c>
      <c r="AA579" s="50"/>
    </row>
    <row r="580" spans="1:27" x14ac:dyDescent="0.55000000000000004">
      <c r="A580" s="34"/>
      <c r="G580" s="47" t="str">
        <f>+IF($B580="","",+IFERROR(+VLOOKUP(B580,padron!$A$2:$E$2,2,0),+IFERROR(VLOOKUP(B580,NAfiliado_NFarmacia!$A:$J,10,0),"Ingresar Nuevo Afiliado")))</f>
        <v/>
      </c>
      <c r="H580" s="48" t="str">
        <f>+IF(B580="","",+IFERROR(+VLOOKUP($C580,materiales!$B$2:$D$101,2,0),"9999"))</f>
        <v/>
      </c>
      <c r="I580" s="49" t="str">
        <f>+IF($B580="","",+IF(OR($F580="Si",$F580=""),IF(ISERROR(VLOOKUP($B580,padron!#REF!,9,0)),+IF(ISERROR(VLOOKUP($B580,NAfiliado_NFarmacia!$A$2:$J$497,5,0)),"Ingresa Farmacia",VLOOKUP($B580,NAfiliado_NFarmacia!$A$2:$J$497,5,0)),VLOOKUP($B580,padron!#REF!,9,0)),+IF(ISERROR(VLOOKUP($B580,NAfiliado_NFarmacia!$A$2:$J$497,5,0)),"Ingresa Farmacia",VLOOKUP($B580,NAfiliado_NFarmacia!$A$2:$J$497,5,0))))</f>
        <v/>
      </c>
      <c r="J580" s="49" t="str">
        <f>+IF($B580="","",+IF(OR($F580="Si",$F580=""),IF(ISERROR(VLOOKUP($B580,padron!#REF!,10,0)),+IF(ISERROR(VLOOKUP($B580,NAfiliado_NFarmacia!$A$2:$J$497,5,0)),"Ingresa Direccion de Farmacia",VLOOKUP($B580,NAfiliado_NFarmacia!$A$2:$J$497,6,0)),VLOOKUP($B580,padron!#REF!,10,0)),+IF(ISERROR(VLOOKUP($B580,NAfiliado_NFarmacia!$A$2:$J$497,6,0)),"Ingresa Direccion de Farmacia",VLOOKUP($B580,NAfiliado_NFarmacia!$A$2:$J$497,6,0))))</f>
        <v/>
      </c>
      <c r="K580" s="49" t="str">
        <f>+IF($B580="","",+IF(OR($F580="Si",$F580=""),IF(ISERROR(VLOOKUP($B580,padron!#REF!,10,0)),+IF(ISERROR(VLOOKUP($B580,NAfiliado_NFarmacia!$A$2:$J$497,5,0)),"Ingresa Localidad de Farmacia",VLOOKUP($B580,NAfiliado_NFarmacia!$A$2:$J$497,7,0)),VLOOKUP($B580,padron!#REF!,11,0)),+IF(ISERROR(VLOOKUP($B580,NAfiliado_NFarmacia!$A$2:$J$497,7,0)),"Ingresa Localidad de Farmacia",VLOOKUP($B580,NAfiliado_NFarmacia!$A$2:$J$497,7,0))))</f>
        <v/>
      </c>
      <c r="L580" s="48" t="str">
        <f>+IF(B580="","",IF(F580="No","84005541",+IFERROR(+VLOOKUP(inicio!B580,padron!$A$2:$H$2,8,0),"84005541")))</f>
        <v/>
      </c>
      <c r="M580" s="48" t="str">
        <f>+IF(B580="","",+IFERROR(+VLOOKUP(B580,padron!A:C,3,0),"no_cargado"))</f>
        <v/>
      </c>
      <c r="N580" s="48" t="str">
        <f>+IF(C580="","",+IFERROR(+VLOOKUP($C580,materiales!$A$2:$D$5000,4,0),"9999"))</f>
        <v/>
      </c>
      <c r="O580" s="48" t="str">
        <f t="shared" si="80"/>
        <v/>
      </c>
      <c r="P580" s="48" t="str">
        <f t="shared" si="81"/>
        <v/>
      </c>
      <c r="Q580" s="48" t="str">
        <f t="shared" si="82"/>
        <v/>
      </c>
      <c r="R580" s="48" t="str">
        <f t="shared" si="83"/>
        <v/>
      </c>
      <c r="S580" s="48" t="str">
        <f t="shared" si="88"/>
        <v/>
      </c>
      <c r="T580" s="48" t="str">
        <f t="shared" ca="1" si="84"/>
        <v/>
      </c>
      <c r="U580" s="48" t="str">
        <f>+IF(M580="","",IFERROR(+VLOOKUP(C580,materiales!$B$2:$E$1000,4,0),"DSZA"))</f>
        <v/>
      </c>
      <c r="V580" s="48" t="str">
        <f t="shared" si="85"/>
        <v/>
      </c>
      <c r="W580" s="48" t="str">
        <f t="shared" si="86"/>
        <v/>
      </c>
      <c r="X580" s="48" t="str">
        <f t="shared" si="87"/>
        <v/>
      </c>
      <c r="Y580" s="49" t="str">
        <f t="shared" si="89"/>
        <v/>
      </c>
      <c r="Z580" s="49" t="str">
        <f>IF(M580="no_cargado",VLOOKUP(B580,NAfiliado_NFarmacia!A:H,8,0),"")</f>
        <v/>
      </c>
      <c r="AA580" s="50"/>
    </row>
    <row r="581" spans="1:27" x14ac:dyDescent="0.55000000000000004">
      <c r="A581" s="34"/>
      <c r="G581" s="47" t="str">
        <f>+IF($B581="","",+IFERROR(+VLOOKUP(B581,padron!$A$2:$E$2,2,0),+IFERROR(VLOOKUP(B581,NAfiliado_NFarmacia!$A:$J,10,0),"Ingresar Nuevo Afiliado")))</f>
        <v/>
      </c>
      <c r="H581" s="48" t="str">
        <f>+IF(B581="","",+IFERROR(+VLOOKUP($C581,materiales!$B$2:$D$101,2,0),"9999"))</f>
        <v/>
      </c>
      <c r="I581" s="49" t="str">
        <f>+IF($B581="","",+IF(OR($F581="Si",$F581=""),IF(ISERROR(VLOOKUP($B581,padron!#REF!,9,0)),+IF(ISERROR(VLOOKUP($B581,NAfiliado_NFarmacia!$A$2:$J$497,5,0)),"Ingresa Farmacia",VLOOKUP($B581,NAfiliado_NFarmacia!$A$2:$J$497,5,0)),VLOOKUP($B581,padron!#REF!,9,0)),+IF(ISERROR(VLOOKUP($B581,NAfiliado_NFarmacia!$A$2:$J$497,5,0)),"Ingresa Farmacia",VLOOKUP($B581,NAfiliado_NFarmacia!$A$2:$J$497,5,0))))</f>
        <v/>
      </c>
      <c r="J581" s="49" t="str">
        <f>+IF($B581="","",+IF(OR($F581="Si",$F581=""),IF(ISERROR(VLOOKUP($B581,padron!#REF!,10,0)),+IF(ISERROR(VLOOKUP($B581,NAfiliado_NFarmacia!$A$2:$J$497,5,0)),"Ingresa Direccion de Farmacia",VLOOKUP($B581,NAfiliado_NFarmacia!$A$2:$J$497,6,0)),VLOOKUP($B581,padron!#REF!,10,0)),+IF(ISERROR(VLOOKUP($B581,NAfiliado_NFarmacia!$A$2:$J$497,6,0)),"Ingresa Direccion de Farmacia",VLOOKUP($B581,NAfiliado_NFarmacia!$A$2:$J$497,6,0))))</f>
        <v/>
      </c>
      <c r="K581" s="49" t="str">
        <f>+IF($B581="","",+IF(OR($F581="Si",$F581=""),IF(ISERROR(VLOOKUP($B581,padron!#REF!,10,0)),+IF(ISERROR(VLOOKUP($B581,NAfiliado_NFarmacia!$A$2:$J$497,5,0)),"Ingresa Localidad de Farmacia",VLOOKUP($B581,NAfiliado_NFarmacia!$A$2:$J$497,7,0)),VLOOKUP($B581,padron!#REF!,11,0)),+IF(ISERROR(VLOOKUP($B581,NAfiliado_NFarmacia!$A$2:$J$497,7,0)),"Ingresa Localidad de Farmacia",VLOOKUP($B581,NAfiliado_NFarmacia!$A$2:$J$497,7,0))))</f>
        <v/>
      </c>
      <c r="L581" s="48" t="str">
        <f>+IF(B581="","",IF(F581="No","84005541",+IFERROR(+VLOOKUP(inicio!B581,padron!$A$2:$H$2,8,0),"84005541")))</f>
        <v/>
      </c>
      <c r="M581" s="48" t="str">
        <f>+IF(B581="","",+IFERROR(+VLOOKUP(B581,padron!A:C,3,0),"no_cargado"))</f>
        <v/>
      </c>
      <c r="N581" s="48" t="str">
        <f>+IF(C581="","",+IFERROR(+VLOOKUP($C581,materiales!$A$2:$D$5000,4,0),"9999"))</f>
        <v/>
      </c>
      <c r="O581" s="48" t="str">
        <f t="shared" si="80"/>
        <v/>
      </c>
      <c r="P581" s="48" t="str">
        <f t="shared" si="81"/>
        <v/>
      </c>
      <c r="Q581" s="48" t="str">
        <f t="shared" si="82"/>
        <v/>
      </c>
      <c r="R581" s="48" t="str">
        <f t="shared" si="83"/>
        <v/>
      </c>
      <c r="S581" s="48" t="str">
        <f t="shared" si="88"/>
        <v/>
      </c>
      <c r="T581" s="48" t="str">
        <f t="shared" ca="1" si="84"/>
        <v/>
      </c>
      <c r="U581" s="48" t="str">
        <f>+IF(M581="","",IFERROR(+VLOOKUP(C581,materiales!$B$2:$E$1000,4,0),"DSZA"))</f>
        <v/>
      </c>
      <c r="V581" s="48" t="str">
        <f t="shared" si="85"/>
        <v/>
      </c>
      <c r="W581" s="48" t="str">
        <f t="shared" si="86"/>
        <v/>
      </c>
      <c r="X581" s="48" t="str">
        <f t="shared" si="87"/>
        <v/>
      </c>
      <c r="Y581" s="49" t="str">
        <f t="shared" si="89"/>
        <v/>
      </c>
      <c r="Z581" s="49" t="str">
        <f>IF(M581="no_cargado",VLOOKUP(B581,NAfiliado_NFarmacia!A:H,8,0),"")</f>
        <v/>
      </c>
      <c r="AA581" s="50"/>
    </row>
    <row r="582" spans="1:27" x14ac:dyDescent="0.55000000000000004">
      <c r="A582" s="34"/>
      <c r="G582" s="47" t="str">
        <f>+IF($B582="","",+IFERROR(+VLOOKUP(B582,padron!$A$2:$E$2,2,0),+IFERROR(VLOOKUP(B582,NAfiliado_NFarmacia!$A:$J,10,0),"Ingresar Nuevo Afiliado")))</f>
        <v/>
      </c>
      <c r="H582" s="48" t="str">
        <f>+IF(B582="","",+IFERROR(+VLOOKUP($C582,materiales!$B$2:$D$101,2,0),"9999"))</f>
        <v/>
      </c>
      <c r="I582" s="49" t="str">
        <f>+IF($B582="","",+IF(OR($F582="Si",$F582=""),IF(ISERROR(VLOOKUP($B582,padron!#REF!,9,0)),+IF(ISERROR(VLOOKUP($B582,NAfiliado_NFarmacia!$A$2:$J$497,5,0)),"Ingresa Farmacia",VLOOKUP($B582,NAfiliado_NFarmacia!$A$2:$J$497,5,0)),VLOOKUP($B582,padron!#REF!,9,0)),+IF(ISERROR(VLOOKUP($B582,NAfiliado_NFarmacia!$A$2:$J$497,5,0)),"Ingresa Farmacia",VLOOKUP($B582,NAfiliado_NFarmacia!$A$2:$J$497,5,0))))</f>
        <v/>
      </c>
      <c r="J582" s="49" t="str">
        <f>+IF($B582="","",+IF(OR($F582="Si",$F582=""),IF(ISERROR(VLOOKUP($B582,padron!#REF!,10,0)),+IF(ISERROR(VLOOKUP($B582,NAfiliado_NFarmacia!$A$2:$J$497,5,0)),"Ingresa Direccion de Farmacia",VLOOKUP($B582,NAfiliado_NFarmacia!$A$2:$J$497,6,0)),VLOOKUP($B582,padron!#REF!,10,0)),+IF(ISERROR(VLOOKUP($B582,NAfiliado_NFarmacia!$A$2:$J$497,6,0)),"Ingresa Direccion de Farmacia",VLOOKUP($B582,NAfiliado_NFarmacia!$A$2:$J$497,6,0))))</f>
        <v/>
      </c>
      <c r="K582" s="49" t="str">
        <f>+IF($B582="","",+IF(OR($F582="Si",$F582=""),IF(ISERROR(VLOOKUP($B582,padron!#REF!,10,0)),+IF(ISERROR(VLOOKUP($B582,NAfiliado_NFarmacia!$A$2:$J$497,5,0)),"Ingresa Localidad de Farmacia",VLOOKUP($B582,NAfiliado_NFarmacia!$A$2:$J$497,7,0)),VLOOKUP($B582,padron!#REF!,11,0)),+IF(ISERROR(VLOOKUP($B582,NAfiliado_NFarmacia!$A$2:$J$497,7,0)),"Ingresa Localidad de Farmacia",VLOOKUP($B582,NAfiliado_NFarmacia!$A$2:$J$497,7,0))))</f>
        <v/>
      </c>
      <c r="L582" s="48" t="str">
        <f>+IF(B582="","",IF(F582="No","84005541",+IFERROR(+VLOOKUP(inicio!B582,padron!$A$2:$H$2,8,0),"84005541")))</f>
        <v/>
      </c>
      <c r="M582" s="48" t="str">
        <f>+IF(B582="","",+IFERROR(+VLOOKUP(B582,padron!A:C,3,0),"no_cargado"))</f>
        <v/>
      </c>
      <c r="N582" s="48" t="str">
        <f>+IF(C582="","",+IFERROR(+VLOOKUP($C582,materiales!$A$2:$D$5000,4,0),"9999"))</f>
        <v/>
      </c>
      <c r="O582" s="48" t="str">
        <f t="shared" si="80"/>
        <v/>
      </c>
      <c r="P582" s="48" t="str">
        <f t="shared" si="81"/>
        <v/>
      </c>
      <c r="Q582" s="48" t="str">
        <f t="shared" si="82"/>
        <v/>
      </c>
      <c r="R582" s="48" t="str">
        <f t="shared" si="83"/>
        <v/>
      </c>
      <c r="S582" s="48" t="str">
        <f t="shared" si="88"/>
        <v/>
      </c>
      <c r="T582" s="48" t="str">
        <f t="shared" ca="1" si="84"/>
        <v/>
      </c>
      <c r="U582" s="48" t="str">
        <f>+IF(M582="","",IFERROR(+VLOOKUP(C582,materiales!$B$2:$E$1000,4,0),"DSZA"))</f>
        <v/>
      </c>
      <c r="V582" s="48" t="str">
        <f t="shared" si="85"/>
        <v/>
      </c>
      <c r="W582" s="48" t="str">
        <f t="shared" si="86"/>
        <v/>
      </c>
      <c r="X582" s="48" t="str">
        <f t="shared" si="87"/>
        <v/>
      </c>
      <c r="Y582" s="49" t="str">
        <f t="shared" si="89"/>
        <v/>
      </c>
      <c r="Z582" s="49" t="str">
        <f>IF(M582="no_cargado",VLOOKUP(B582,NAfiliado_NFarmacia!A:H,8,0),"")</f>
        <v/>
      </c>
      <c r="AA582" s="50"/>
    </row>
    <row r="583" spans="1:27" x14ac:dyDescent="0.55000000000000004">
      <c r="A583" s="34"/>
      <c r="G583" s="47" t="str">
        <f>+IF($B583="","",+IFERROR(+VLOOKUP(B583,padron!$A$2:$E$2,2,0),+IFERROR(VLOOKUP(B583,NAfiliado_NFarmacia!$A:$J,10,0),"Ingresar Nuevo Afiliado")))</f>
        <v/>
      </c>
      <c r="H583" s="48" t="str">
        <f>+IF(B583="","",+IFERROR(+VLOOKUP($C583,materiales!$B$2:$D$101,2,0),"9999"))</f>
        <v/>
      </c>
      <c r="I583" s="49" t="str">
        <f>+IF($B583="","",+IF(OR($F583="Si",$F583=""),IF(ISERROR(VLOOKUP($B583,padron!#REF!,9,0)),+IF(ISERROR(VLOOKUP($B583,NAfiliado_NFarmacia!$A$2:$J$497,5,0)),"Ingresa Farmacia",VLOOKUP($B583,NAfiliado_NFarmacia!$A$2:$J$497,5,0)),VLOOKUP($B583,padron!#REF!,9,0)),+IF(ISERROR(VLOOKUP($B583,NAfiliado_NFarmacia!$A$2:$J$497,5,0)),"Ingresa Farmacia",VLOOKUP($B583,NAfiliado_NFarmacia!$A$2:$J$497,5,0))))</f>
        <v/>
      </c>
      <c r="J583" s="49" t="str">
        <f>+IF($B583="","",+IF(OR($F583="Si",$F583=""),IF(ISERROR(VLOOKUP($B583,padron!#REF!,10,0)),+IF(ISERROR(VLOOKUP($B583,NAfiliado_NFarmacia!$A$2:$J$497,5,0)),"Ingresa Direccion de Farmacia",VLOOKUP($B583,NAfiliado_NFarmacia!$A$2:$J$497,6,0)),VLOOKUP($B583,padron!#REF!,10,0)),+IF(ISERROR(VLOOKUP($B583,NAfiliado_NFarmacia!$A$2:$J$497,6,0)),"Ingresa Direccion de Farmacia",VLOOKUP($B583,NAfiliado_NFarmacia!$A$2:$J$497,6,0))))</f>
        <v/>
      </c>
      <c r="K583" s="49" t="str">
        <f>+IF($B583="","",+IF(OR($F583="Si",$F583=""),IF(ISERROR(VLOOKUP($B583,padron!#REF!,10,0)),+IF(ISERROR(VLOOKUP($B583,NAfiliado_NFarmacia!$A$2:$J$497,5,0)),"Ingresa Localidad de Farmacia",VLOOKUP($B583,NAfiliado_NFarmacia!$A$2:$J$497,7,0)),VLOOKUP($B583,padron!#REF!,11,0)),+IF(ISERROR(VLOOKUP($B583,NAfiliado_NFarmacia!$A$2:$J$497,7,0)),"Ingresa Localidad de Farmacia",VLOOKUP($B583,NAfiliado_NFarmacia!$A$2:$J$497,7,0))))</f>
        <v/>
      </c>
      <c r="L583" s="48" t="str">
        <f>+IF(B583="","",IF(F583="No","84005541",+IFERROR(+VLOOKUP(inicio!B583,padron!$A$2:$H$2,8,0),"84005541")))</f>
        <v/>
      </c>
      <c r="M583" s="48" t="str">
        <f>+IF(B583="","",+IFERROR(+VLOOKUP(B583,padron!A:C,3,0),"no_cargado"))</f>
        <v/>
      </c>
      <c r="N583" s="48" t="str">
        <f>+IF(C583="","",+IFERROR(+VLOOKUP($C583,materiales!$A$2:$D$5000,4,0),"9999"))</f>
        <v/>
      </c>
      <c r="O583" s="48" t="str">
        <f t="shared" si="80"/>
        <v/>
      </c>
      <c r="P583" s="48" t="str">
        <f t="shared" si="81"/>
        <v/>
      </c>
      <c r="Q583" s="48" t="str">
        <f t="shared" si="82"/>
        <v/>
      </c>
      <c r="R583" s="48" t="str">
        <f t="shared" si="83"/>
        <v/>
      </c>
      <c r="S583" s="48" t="str">
        <f t="shared" si="88"/>
        <v/>
      </c>
      <c r="T583" s="48" t="str">
        <f t="shared" ca="1" si="84"/>
        <v/>
      </c>
      <c r="U583" s="48" t="str">
        <f>+IF(M583="","",IFERROR(+VLOOKUP(C583,materiales!$B$2:$E$1000,4,0),"DSZA"))</f>
        <v/>
      </c>
      <c r="V583" s="48" t="str">
        <f t="shared" si="85"/>
        <v/>
      </c>
      <c r="W583" s="48" t="str">
        <f t="shared" si="86"/>
        <v/>
      </c>
      <c r="X583" s="48" t="str">
        <f t="shared" si="87"/>
        <v/>
      </c>
      <c r="Y583" s="49" t="str">
        <f t="shared" si="89"/>
        <v/>
      </c>
      <c r="Z583" s="49" t="str">
        <f>IF(M583="no_cargado",VLOOKUP(B583,NAfiliado_NFarmacia!A:H,8,0),"")</f>
        <v/>
      </c>
      <c r="AA583" s="50"/>
    </row>
    <row r="584" spans="1:27" x14ac:dyDescent="0.55000000000000004">
      <c r="A584" s="34"/>
      <c r="G584" s="47" t="str">
        <f>+IF($B584="","",+IFERROR(+VLOOKUP(B584,padron!$A$2:$E$2,2,0),+IFERROR(VLOOKUP(B584,NAfiliado_NFarmacia!$A:$J,10,0),"Ingresar Nuevo Afiliado")))</f>
        <v/>
      </c>
      <c r="H584" s="48" t="str">
        <f>+IF(B584="","",+IFERROR(+VLOOKUP($C584,materiales!$B$2:$D$101,2,0),"9999"))</f>
        <v/>
      </c>
      <c r="I584" s="49" t="str">
        <f>+IF($B584="","",+IF(OR($F584="Si",$F584=""),IF(ISERROR(VLOOKUP($B584,padron!#REF!,9,0)),+IF(ISERROR(VLOOKUP($B584,NAfiliado_NFarmacia!$A$2:$J$497,5,0)),"Ingresa Farmacia",VLOOKUP($B584,NAfiliado_NFarmacia!$A$2:$J$497,5,0)),VLOOKUP($B584,padron!#REF!,9,0)),+IF(ISERROR(VLOOKUP($B584,NAfiliado_NFarmacia!$A$2:$J$497,5,0)),"Ingresa Farmacia",VLOOKUP($B584,NAfiliado_NFarmacia!$A$2:$J$497,5,0))))</f>
        <v/>
      </c>
      <c r="J584" s="49" t="str">
        <f>+IF($B584="","",+IF(OR($F584="Si",$F584=""),IF(ISERROR(VLOOKUP($B584,padron!#REF!,10,0)),+IF(ISERROR(VLOOKUP($B584,NAfiliado_NFarmacia!$A$2:$J$497,5,0)),"Ingresa Direccion de Farmacia",VLOOKUP($B584,NAfiliado_NFarmacia!$A$2:$J$497,6,0)),VLOOKUP($B584,padron!#REF!,10,0)),+IF(ISERROR(VLOOKUP($B584,NAfiliado_NFarmacia!$A$2:$J$497,6,0)),"Ingresa Direccion de Farmacia",VLOOKUP($B584,NAfiliado_NFarmacia!$A$2:$J$497,6,0))))</f>
        <v/>
      </c>
      <c r="K584" s="49" t="str">
        <f>+IF($B584="","",+IF(OR($F584="Si",$F584=""),IF(ISERROR(VLOOKUP($B584,padron!#REF!,10,0)),+IF(ISERROR(VLOOKUP($B584,NAfiliado_NFarmacia!$A$2:$J$497,5,0)),"Ingresa Localidad de Farmacia",VLOOKUP($B584,NAfiliado_NFarmacia!$A$2:$J$497,7,0)),VLOOKUP($B584,padron!#REF!,11,0)),+IF(ISERROR(VLOOKUP($B584,NAfiliado_NFarmacia!$A$2:$J$497,7,0)),"Ingresa Localidad de Farmacia",VLOOKUP($B584,NAfiliado_NFarmacia!$A$2:$J$497,7,0))))</f>
        <v/>
      </c>
      <c r="L584" s="48" t="str">
        <f>+IF(B584="","",IF(F584="No","84005541",+IFERROR(+VLOOKUP(inicio!B584,padron!$A$2:$H$2,8,0),"84005541")))</f>
        <v/>
      </c>
      <c r="M584" s="48" t="str">
        <f>+IF(B584="","",+IFERROR(+VLOOKUP(B584,padron!A:C,3,0),"no_cargado"))</f>
        <v/>
      </c>
      <c r="N584" s="48" t="str">
        <f>+IF(C584="","",+IFERROR(+VLOOKUP($C584,materiales!$A$2:$D$5000,4,0),"9999"))</f>
        <v/>
      </c>
      <c r="O584" s="48" t="str">
        <f t="shared" si="80"/>
        <v/>
      </c>
      <c r="P584" s="48" t="str">
        <f t="shared" si="81"/>
        <v/>
      </c>
      <c r="Q584" s="48" t="str">
        <f t="shared" si="82"/>
        <v/>
      </c>
      <c r="R584" s="48" t="str">
        <f t="shared" si="83"/>
        <v/>
      </c>
      <c r="S584" s="48" t="str">
        <f t="shared" si="88"/>
        <v/>
      </c>
      <c r="T584" s="48" t="str">
        <f t="shared" ca="1" si="84"/>
        <v/>
      </c>
      <c r="U584" s="48" t="str">
        <f>+IF(M584="","",IFERROR(+VLOOKUP(C584,materiales!$B$2:$E$1000,4,0),"DSZA"))</f>
        <v/>
      </c>
      <c r="V584" s="48" t="str">
        <f t="shared" si="85"/>
        <v/>
      </c>
      <c r="W584" s="48" t="str">
        <f t="shared" si="86"/>
        <v/>
      </c>
      <c r="X584" s="48" t="str">
        <f t="shared" si="87"/>
        <v/>
      </c>
      <c r="Y584" s="49" t="str">
        <f t="shared" si="89"/>
        <v/>
      </c>
      <c r="Z584" s="49" t="str">
        <f>IF(M584="no_cargado",VLOOKUP(B584,NAfiliado_NFarmacia!A:H,8,0),"")</f>
        <v/>
      </c>
      <c r="AA584" s="50"/>
    </row>
    <row r="585" spans="1:27" x14ac:dyDescent="0.55000000000000004">
      <c r="A585" s="34"/>
      <c r="G585" s="47" t="str">
        <f>+IF($B585="","",+IFERROR(+VLOOKUP(B585,padron!$A$2:$E$2,2,0),+IFERROR(VLOOKUP(B585,NAfiliado_NFarmacia!$A:$J,10,0),"Ingresar Nuevo Afiliado")))</f>
        <v/>
      </c>
      <c r="H585" s="48" t="str">
        <f>+IF(B585="","",+IFERROR(+VLOOKUP($C585,materiales!$B$2:$D$101,2,0),"9999"))</f>
        <v/>
      </c>
      <c r="I585" s="49" t="str">
        <f>+IF($B585="","",+IF(OR($F585="Si",$F585=""),IF(ISERROR(VLOOKUP($B585,padron!#REF!,9,0)),+IF(ISERROR(VLOOKUP($B585,NAfiliado_NFarmacia!$A$2:$J$497,5,0)),"Ingresa Farmacia",VLOOKUP($B585,NAfiliado_NFarmacia!$A$2:$J$497,5,0)),VLOOKUP($B585,padron!#REF!,9,0)),+IF(ISERROR(VLOOKUP($B585,NAfiliado_NFarmacia!$A$2:$J$497,5,0)),"Ingresa Farmacia",VLOOKUP($B585,NAfiliado_NFarmacia!$A$2:$J$497,5,0))))</f>
        <v/>
      </c>
      <c r="J585" s="49" t="str">
        <f>+IF($B585="","",+IF(OR($F585="Si",$F585=""),IF(ISERROR(VLOOKUP($B585,padron!#REF!,10,0)),+IF(ISERROR(VLOOKUP($B585,NAfiliado_NFarmacia!$A$2:$J$497,5,0)),"Ingresa Direccion de Farmacia",VLOOKUP($B585,NAfiliado_NFarmacia!$A$2:$J$497,6,0)),VLOOKUP($B585,padron!#REF!,10,0)),+IF(ISERROR(VLOOKUP($B585,NAfiliado_NFarmacia!$A$2:$J$497,6,0)),"Ingresa Direccion de Farmacia",VLOOKUP($B585,NAfiliado_NFarmacia!$A$2:$J$497,6,0))))</f>
        <v/>
      </c>
      <c r="K585" s="49" t="str">
        <f>+IF($B585="","",+IF(OR($F585="Si",$F585=""),IF(ISERROR(VLOOKUP($B585,padron!#REF!,10,0)),+IF(ISERROR(VLOOKUP($B585,NAfiliado_NFarmacia!$A$2:$J$497,5,0)),"Ingresa Localidad de Farmacia",VLOOKUP($B585,NAfiliado_NFarmacia!$A$2:$J$497,7,0)),VLOOKUP($B585,padron!#REF!,11,0)),+IF(ISERROR(VLOOKUP($B585,NAfiliado_NFarmacia!$A$2:$J$497,7,0)),"Ingresa Localidad de Farmacia",VLOOKUP($B585,NAfiliado_NFarmacia!$A$2:$J$497,7,0))))</f>
        <v/>
      </c>
      <c r="L585" s="48" t="str">
        <f>+IF(B585="","",IF(F585="No","84005541",+IFERROR(+VLOOKUP(inicio!B585,padron!$A$2:$H$2,8,0),"84005541")))</f>
        <v/>
      </c>
      <c r="M585" s="48" t="str">
        <f>+IF(B585="","",+IFERROR(+VLOOKUP(B585,padron!A:C,3,0),"no_cargado"))</f>
        <v/>
      </c>
      <c r="N585" s="48" t="str">
        <f>+IF(C585="","",+IFERROR(+VLOOKUP($C585,materiales!$A$2:$D$5000,4,0),"9999"))</f>
        <v/>
      </c>
      <c r="O585" s="48" t="str">
        <f t="shared" ref="O585:O648" si="90">+IF(D585="","","01")</f>
        <v/>
      </c>
      <c r="P585" s="48" t="str">
        <f t="shared" ref="P585:P648" si="91">+IF(B585="","","CONVENIO 100%")</f>
        <v/>
      </c>
      <c r="Q585" s="48" t="str">
        <f t="shared" ref="Q585:Q648" si="92">+IF(I585="","","ZTRA")</f>
        <v/>
      </c>
      <c r="R585" s="48" t="str">
        <f t="shared" ref="R585:R648" si="93">+IF(J585="","",+IFERROR(+IF(U585="DSZA","ALMA","1004"),"ALMA"))</f>
        <v/>
      </c>
      <c r="S585" s="48" t="str">
        <f t="shared" si="88"/>
        <v/>
      </c>
      <c r="T585" s="48" t="str">
        <f t="shared" ref="T585:T648" ca="1" si="94">+IF(L585="","",+DAY(TODAY())&amp;"."&amp;TEXT(+TODAY(),"MM")&amp;"."&amp;+YEAR(TODAY()))</f>
        <v/>
      </c>
      <c r="U585" s="48" t="str">
        <f>+IF(M585="","",IFERROR(+VLOOKUP(C585,materiales!$B$2:$E$1000,4,0),"DSZA"))</f>
        <v/>
      </c>
      <c r="V585" s="48" t="str">
        <f t="shared" ref="V585:V648" si="95">+IF(N585="","","MAN")</f>
        <v/>
      </c>
      <c r="W585" s="48" t="str">
        <f t="shared" ref="W585:W648" si="96">IF(B585="","","02")</f>
        <v/>
      </c>
      <c r="X585" s="48" t="str">
        <f t="shared" ref="X585:X648" si="97">IF(B585="","","01")</f>
        <v/>
      </c>
      <c r="Y585" s="49" t="str">
        <f t="shared" si="89"/>
        <v/>
      </c>
      <c r="Z585" s="49" t="str">
        <f>IF(M585="no_cargado",VLOOKUP(B585,NAfiliado_NFarmacia!A:H,8,0),"")</f>
        <v/>
      </c>
      <c r="AA585" s="50"/>
    </row>
    <row r="586" spans="1:27" x14ac:dyDescent="0.55000000000000004">
      <c r="A586" s="34"/>
      <c r="G586" s="47" t="str">
        <f>+IF($B586="","",+IFERROR(+VLOOKUP(B586,padron!$A$2:$E$2,2,0),+IFERROR(VLOOKUP(B586,NAfiliado_NFarmacia!$A:$J,10,0),"Ingresar Nuevo Afiliado")))</f>
        <v/>
      </c>
      <c r="H586" s="48" t="str">
        <f>+IF(B586="","",+IFERROR(+VLOOKUP($C586,materiales!$B$2:$D$101,2,0),"9999"))</f>
        <v/>
      </c>
      <c r="I586" s="49" t="str">
        <f>+IF($B586="","",+IF(OR($F586="Si",$F586=""),IF(ISERROR(VLOOKUP($B586,padron!#REF!,9,0)),+IF(ISERROR(VLOOKUP($B586,NAfiliado_NFarmacia!$A$2:$J$497,5,0)),"Ingresa Farmacia",VLOOKUP($B586,NAfiliado_NFarmacia!$A$2:$J$497,5,0)),VLOOKUP($B586,padron!#REF!,9,0)),+IF(ISERROR(VLOOKUP($B586,NAfiliado_NFarmacia!$A$2:$J$497,5,0)),"Ingresa Farmacia",VLOOKUP($B586,NAfiliado_NFarmacia!$A$2:$J$497,5,0))))</f>
        <v/>
      </c>
      <c r="J586" s="49" t="str">
        <f>+IF($B586="","",+IF(OR($F586="Si",$F586=""),IF(ISERROR(VLOOKUP($B586,padron!#REF!,10,0)),+IF(ISERROR(VLOOKUP($B586,NAfiliado_NFarmacia!$A$2:$J$497,5,0)),"Ingresa Direccion de Farmacia",VLOOKUP($B586,NAfiliado_NFarmacia!$A$2:$J$497,6,0)),VLOOKUP($B586,padron!#REF!,10,0)),+IF(ISERROR(VLOOKUP($B586,NAfiliado_NFarmacia!$A$2:$J$497,6,0)),"Ingresa Direccion de Farmacia",VLOOKUP($B586,NAfiliado_NFarmacia!$A$2:$J$497,6,0))))</f>
        <v/>
      </c>
      <c r="K586" s="49" t="str">
        <f>+IF($B586="","",+IF(OR($F586="Si",$F586=""),IF(ISERROR(VLOOKUP($B586,padron!#REF!,10,0)),+IF(ISERROR(VLOOKUP($B586,NAfiliado_NFarmacia!$A$2:$J$497,5,0)),"Ingresa Localidad de Farmacia",VLOOKUP($B586,NAfiliado_NFarmacia!$A$2:$J$497,7,0)),VLOOKUP($B586,padron!#REF!,11,0)),+IF(ISERROR(VLOOKUP($B586,NAfiliado_NFarmacia!$A$2:$J$497,7,0)),"Ingresa Localidad de Farmacia",VLOOKUP($B586,NAfiliado_NFarmacia!$A$2:$J$497,7,0))))</f>
        <v/>
      </c>
      <c r="L586" s="48" t="str">
        <f>+IF(B586="","",IF(F586="No","84005541",+IFERROR(+VLOOKUP(inicio!B586,padron!$A$2:$H$2,8,0),"84005541")))</f>
        <v/>
      </c>
      <c r="M586" s="48" t="str">
        <f>+IF(B586="","",+IFERROR(+VLOOKUP(B586,padron!A:C,3,0),"no_cargado"))</f>
        <v/>
      </c>
      <c r="N586" s="48" t="str">
        <f>+IF(C586="","",+IFERROR(+VLOOKUP($C586,materiales!$A$2:$D$5000,4,0),"9999"))</f>
        <v/>
      </c>
      <c r="O586" s="48" t="str">
        <f t="shared" si="90"/>
        <v/>
      </c>
      <c r="P586" s="48" t="str">
        <f t="shared" si="91"/>
        <v/>
      </c>
      <c r="Q586" s="48" t="str">
        <f t="shared" si="92"/>
        <v/>
      </c>
      <c r="R586" s="48" t="str">
        <f t="shared" si="93"/>
        <v/>
      </c>
      <c r="S586" s="48" t="str">
        <f t="shared" ref="S586:S649" si="98">+IF(K586="","","20000123")</f>
        <v/>
      </c>
      <c r="T586" s="48" t="str">
        <f t="shared" ca="1" si="94"/>
        <v/>
      </c>
      <c r="U586" s="48" t="str">
        <f>+IF(M586="","",IFERROR(+VLOOKUP(C586,materiales!$B$2:$E$1000,4,0),"DSZA"))</f>
        <v/>
      </c>
      <c r="V586" s="48" t="str">
        <f t="shared" si="95"/>
        <v/>
      </c>
      <c r="W586" s="48" t="str">
        <f t="shared" si="96"/>
        <v/>
      </c>
      <c r="X586" s="48" t="str">
        <f t="shared" si="97"/>
        <v/>
      </c>
      <c r="Y586" s="49" t="str">
        <f t="shared" ref="Y586:Y649" si="99">+RIGHT(B586,8)</f>
        <v/>
      </c>
      <c r="Z586" s="49" t="str">
        <f>IF(M586="no_cargado",VLOOKUP(B586,NAfiliado_NFarmacia!A:H,8,0),"")</f>
        <v/>
      </c>
      <c r="AA586" s="50"/>
    </row>
    <row r="587" spans="1:27" x14ac:dyDescent="0.55000000000000004">
      <c r="A587" s="34"/>
      <c r="G587" s="47" t="str">
        <f>+IF($B587="","",+IFERROR(+VLOOKUP(B587,padron!$A$2:$E$2,2,0),+IFERROR(VLOOKUP(B587,NAfiliado_NFarmacia!$A:$J,10,0),"Ingresar Nuevo Afiliado")))</f>
        <v/>
      </c>
      <c r="H587" s="48" t="str">
        <f>+IF(B587="","",+IFERROR(+VLOOKUP($C587,materiales!$B$2:$D$101,2,0),"9999"))</f>
        <v/>
      </c>
      <c r="I587" s="49" t="str">
        <f>+IF($B587="","",+IF(OR($F587="Si",$F587=""),IF(ISERROR(VLOOKUP($B587,padron!#REF!,9,0)),+IF(ISERROR(VLOOKUP($B587,NAfiliado_NFarmacia!$A$2:$J$497,5,0)),"Ingresa Farmacia",VLOOKUP($B587,NAfiliado_NFarmacia!$A$2:$J$497,5,0)),VLOOKUP($B587,padron!#REF!,9,0)),+IF(ISERROR(VLOOKUP($B587,NAfiliado_NFarmacia!$A$2:$J$497,5,0)),"Ingresa Farmacia",VLOOKUP($B587,NAfiliado_NFarmacia!$A$2:$J$497,5,0))))</f>
        <v/>
      </c>
      <c r="J587" s="49" t="str">
        <f>+IF($B587="","",+IF(OR($F587="Si",$F587=""),IF(ISERROR(VLOOKUP($B587,padron!#REF!,10,0)),+IF(ISERROR(VLOOKUP($B587,NAfiliado_NFarmacia!$A$2:$J$497,5,0)),"Ingresa Direccion de Farmacia",VLOOKUP($B587,NAfiliado_NFarmacia!$A$2:$J$497,6,0)),VLOOKUP($B587,padron!#REF!,10,0)),+IF(ISERROR(VLOOKUP($B587,NAfiliado_NFarmacia!$A$2:$J$497,6,0)),"Ingresa Direccion de Farmacia",VLOOKUP($B587,NAfiliado_NFarmacia!$A$2:$J$497,6,0))))</f>
        <v/>
      </c>
      <c r="K587" s="49" t="str">
        <f>+IF($B587="","",+IF(OR($F587="Si",$F587=""),IF(ISERROR(VLOOKUP($B587,padron!#REF!,10,0)),+IF(ISERROR(VLOOKUP($B587,NAfiliado_NFarmacia!$A$2:$J$497,5,0)),"Ingresa Localidad de Farmacia",VLOOKUP($B587,NAfiliado_NFarmacia!$A$2:$J$497,7,0)),VLOOKUP($B587,padron!#REF!,11,0)),+IF(ISERROR(VLOOKUP($B587,NAfiliado_NFarmacia!$A$2:$J$497,7,0)),"Ingresa Localidad de Farmacia",VLOOKUP($B587,NAfiliado_NFarmacia!$A$2:$J$497,7,0))))</f>
        <v/>
      </c>
      <c r="L587" s="48" t="str">
        <f>+IF(B587="","",IF(F587="No","84005541",+IFERROR(+VLOOKUP(inicio!B587,padron!$A$2:$H$2,8,0),"84005541")))</f>
        <v/>
      </c>
      <c r="M587" s="48" t="str">
        <f>+IF(B587="","",+IFERROR(+VLOOKUP(B587,padron!A:C,3,0),"no_cargado"))</f>
        <v/>
      </c>
      <c r="N587" s="48" t="str">
        <f>+IF(C587="","",+IFERROR(+VLOOKUP($C587,materiales!$A$2:$D$5000,4,0),"9999"))</f>
        <v/>
      </c>
      <c r="O587" s="48" t="str">
        <f t="shared" si="90"/>
        <v/>
      </c>
      <c r="P587" s="48" t="str">
        <f t="shared" si="91"/>
        <v/>
      </c>
      <c r="Q587" s="48" t="str">
        <f t="shared" si="92"/>
        <v/>
      </c>
      <c r="R587" s="48" t="str">
        <f t="shared" si="93"/>
        <v/>
      </c>
      <c r="S587" s="48" t="str">
        <f t="shared" si="98"/>
        <v/>
      </c>
      <c r="T587" s="48" t="str">
        <f t="shared" ca="1" si="94"/>
        <v/>
      </c>
      <c r="U587" s="48" t="str">
        <f>+IF(M587="","",IFERROR(+VLOOKUP(C587,materiales!$B$2:$E$1000,4,0),"DSZA"))</f>
        <v/>
      </c>
      <c r="V587" s="48" t="str">
        <f t="shared" si="95"/>
        <v/>
      </c>
      <c r="W587" s="48" t="str">
        <f t="shared" si="96"/>
        <v/>
      </c>
      <c r="X587" s="48" t="str">
        <f t="shared" si="97"/>
        <v/>
      </c>
      <c r="Y587" s="49" t="str">
        <f t="shared" si="99"/>
        <v/>
      </c>
      <c r="Z587" s="49" t="str">
        <f>IF(M587="no_cargado",VLOOKUP(B587,NAfiliado_NFarmacia!A:H,8,0),"")</f>
        <v/>
      </c>
      <c r="AA587" s="50"/>
    </row>
    <row r="588" spans="1:27" x14ac:dyDescent="0.55000000000000004">
      <c r="A588" s="34"/>
      <c r="G588" s="47" t="str">
        <f>+IF($B588="","",+IFERROR(+VLOOKUP(B588,padron!$A$2:$E$2,2,0),+IFERROR(VLOOKUP(B588,NAfiliado_NFarmacia!$A:$J,10,0),"Ingresar Nuevo Afiliado")))</f>
        <v/>
      </c>
      <c r="H588" s="48" t="str">
        <f>+IF(B588="","",+IFERROR(+VLOOKUP($C588,materiales!$B$2:$D$101,2,0),"9999"))</f>
        <v/>
      </c>
      <c r="I588" s="49" t="str">
        <f>+IF($B588="","",+IF(OR($F588="Si",$F588=""),IF(ISERROR(VLOOKUP($B588,padron!#REF!,9,0)),+IF(ISERROR(VLOOKUP($B588,NAfiliado_NFarmacia!$A$2:$J$497,5,0)),"Ingresa Farmacia",VLOOKUP($B588,NAfiliado_NFarmacia!$A$2:$J$497,5,0)),VLOOKUP($B588,padron!#REF!,9,0)),+IF(ISERROR(VLOOKUP($B588,NAfiliado_NFarmacia!$A$2:$J$497,5,0)),"Ingresa Farmacia",VLOOKUP($B588,NAfiliado_NFarmacia!$A$2:$J$497,5,0))))</f>
        <v/>
      </c>
      <c r="J588" s="49" t="str">
        <f>+IF($B588="","",+IF(OR($F588="Si",$F588=""),IF(ISERROR(VLOOKUP($B588,padron!#REF!,10,0)),+IF(ISERROR(VLOOKUP($B588,NAfiliado_NFarmacia!$A$2:$J$497,5,0)),"Ingresa Direccion de Farmacia",VLOOKUP($B588,NAfiliado_NFarmacia!$A$2:$J$497,6,0)),VLOOKUP($B588,padron!#REF!,10,0)),+IF(ISERROR(VLOOKUP($B588,NAfiliado_NFarmacia!$A$2:$J$497,6,0)),"Ingresa Direccion de Farmacia",VLOOKUP($B588,NAfiliado_NFarmacia!$A$2:$J$497,6,0))))</f>
        <v/>
      </c>
      <c r="K588" s="49" t="str">
        <f>+IF($B588="","",+IF(OR($F588="Si",$F588=""),IF(ISERROR(VLOOKUP($B588,padron!#REF!,10,0)),+IF(ISERROR(VLOOKUP($B588,NAfiliado_NFarmacia!$A$2:$J$497,5,0)),"Ingresa Localidad de Farmacia",VLOOKUP($B588,NAfiliado_NFarmacia!$A$2:$J$497,7,0)),VLOOKUP($B588,padron!#REF!,11,0)),+IF(ISERROR(VLOOKUP($B588,NAfiliado_NFarmacia!$A$2:$J$497,7,0)),"Ingresa Localidad de Farmacia",VLOOKUP($B588,NAfiliado_NFarmacia!$A$2:$J$497,7,0))))</f>
        <v/>
      </c>
      <c r="L588" s="48" t="str">
        <f>+IF(B588="","",IF(F588="No","84005541",+IFERROR(+VLOOKUP(inicio!B588,padron!$A$2:$H$2,8,0),"84005541")))</f>
        <v/>
      </c>
      <c r="M588" s="48" t="str">
        <f>+IF(B588="","",+IFERROR(+VLOOKUP(B588,padron!A:C,3,0),"no_cargado"))</f>
        <v/>
      </c>
      <c r="N588" s="48" t="str">
        <f>+IF(C588="","",+IFERROR(+VLOOKUP($C588,materiales!$A$2:$D$5000,4,0),"9999"))</f>
        <v/>
      </c>
      <c r="O588" s="48" t="str">
        <f t="shared" si="90"/>
        <v/>
      </c>
      <c r="P588" s="48" t="str">
        <f t="shared" si="91"/>
        <v/>
      </c>
      <c r="Q588" s="48" t="str">
        <f t="shared" si="92"/>
        <v/>
      </c>
      <c r="R588" s="48" t="str">
        <f t="shared" si="93"/>
        <v/>
      </c>
      <c r="S588" s="48" t="str">
        <f t="shared" si="98"/>
        <v/>
      </c>
      <c r="T588" s="48" t="str">
        <f t="shared" ca="1" si="94"/>
        <v/>
      </c>
      <c r="U588" s="48" t="str">
        <f>+IF(M588="","",IFERROR(+VLOOKUP(C588,materiales!$B$2:$E$1000,4,0),"DSZA"))</f>
        <v/>
      </c>
      <c r="V588" s="48" t="str">
        <f t="shared" si="95"/>
        <v/>
      </c>
      <c r="W588" s="48" t="str">
        <f t="shared" si="96"/>
        <v/>
      </c>
      <c r="X588" s="48" t="str">
        <f t="shared" si="97"/>
        <v/>
      </c>
      <c r="Y588" s="49" t="str">
        <f t="shared" si="99"/>
        <v/>
      </c>
      <c r="Z588" s="49" t="str">
        <f>IF(M588="no_cargado",VLOOKUP(B588,NAfiliado_NFarmacia!A:H,8,0),"")</f>
        <v/>
      </c>
      <c r="AA588" s="50"/>
    </row>
    <row r="589" spans="1:27" x14ac:dyDescent="0.55000000000000004">
      <c r="A589" s="34"/>
      <c r="G589" s="47" t="str">
        <f>+IF($B589="","",+IFERROR(+VLOOKUP(B589,padron!$A$2:$E$2,2,0),+IFERROR(VLOOKUP(B589,NAfiliado_NFarmacia!$A:$J,10,0),"Ingresar Nuevo Afiliado")))</f>
        <v/>
      </c>
      <c r="H589" s="48" t="str">
        <f>+IF(B589="","",+IFERROR(+VLOOKUP($C589,materiales!$B$2:$D$101,2,0),"9999"))</f>
        <v/>
      </c>
      <c r="I589" s="49" t="str">
        <f>+IF($B589="","",+IF(OR($F589="Si",$F589=""),IF(ISERROR(VLOOKUP($B589,padron!#REF!,9,0)),+IF(ISERROR(VLOOKUP($B589,NAfiliado_NFarmacia!$A$2:$J$497,5,0)),"Ingresa Farmacia",VLOOKUP($B589,NAfiliado_NFarmacia!$A$2:$J$497,5,0)),VLOOKUP($B589,padron!#REF!,9,0)),+IF(ISERROR(VLOOKUP($B589,NAfiliado_NFarmacia!$A$2:$J$497,5,0)),"Ingresa Farmacia",VLOOKUP($B589,NAfiliado_NFarmacia!$A$2:$J$497,5,0))))</f>
        <v/>
      </c>
      <c r="J589" s="49" t="str">
        <f>+IF($B589="","",+IF(OR($F589="Si",$F589=""),IF(ISERROR(VLOOKUP($B589,padron!#REF!,10,0)),+IF(ISERROR(VLOOKUP($B589,NAfiliado_NFarmacia!$A$2:$J$497,5,0)),"Ingresa Direccion de Farmacia",VLOOKUP($B589,NAfiliado_NFarmacia!$A$2:$J$497,6,0)),VLOOKUP($B589,padron!#REF!,10,0)),+IF(ISERROR(VLOOKUP($B589,NAfiliado_NFarmacia!$A$2:$J$497,6,0)),"Ingresa Direccion de Farmacia",VLOOKUP($B589,NAfiliado_NFarmacia!$A$2:$J$497,6,0))))</f>
        <v/>
      </c>
      <c r="K589" s="49" t="str">
        <f>+IF($B589="","",+IF(OR($F589="Si",$F589=""),IF(ISERROR(VLOOKUP($B589,padron!#REF!,10,0)),+IF(ISERROR(VLOOKUP($B589,NAfiliado_NFarmacia!$A$2:$J$497,5,0)),"Ingresa Localidad de Farmacia",VLOOKUP($B589,NAfiliado_NFarmacia!$A$2:$J$497,7,0)),VLOOKUP($B589,padron!#REF!,11,0)),+IF(ISERROR(VLOOKUP($B589,NAfiliado_NFarmacia!$A$2:$J$497,7,0)),"Ingresa Localidad de Farmacia",VLOOKUP($B589,NAfiliado_NFarmacia!$A$2:$J$497,7,0))))</f>
        <v/>
      </c>
      <c r="L589" s="48" t="str">
        <f>+IF(B589="","",IF(F589="No","84005541",+IFERROR(+VLOOKUP(inicio!B589,padron!$A$2:$H$2,8,0),"84005541")))</f>
        <v/>
      </c>
      <c r="M589" s="48" t="str">
        <f>+IF(B589="","",+IFERROR(+VLOOKUP(B589,padron!A:C,3,0),"no_cargado"))</f>
        <v/>
      </c>
      <c r="N589" s="48" t="str">
        <f>+IF(C589="","",+IFERROR(+VLOOKUP($C589,materiales!$A$2:$D$5000,4,0),"9999"))</f>
        <v/>
      </c>
      <c r="O589" s="48" t="str">
        <f t="shared" si="90"/>
        <v/>
      </c>
      <c r="P589" s="48" t="str">
        <f t="shared" si="91"/>
        <v/>
      </c>
      <c r="Q589" s="48" t="str">
        <f t="shared" si="92"/>
        <v/>
      </c>
      <c r="R589" s="48" t="str">
        <f t="shared" si="93"/>
        <v/>
      </c>
      <c r="S589" s="48" t="str">
        <f t="shared" si="98"/>
        <v/>
      </c>
      <c r="T589" s="48" t="str">
        <f t="shared" ca="1" si="94"/>
        <v/>
      </c>
      <c r="U589" s="48" t="str">
        <f>+IF(M589="","",IFERROR(+VLOOKUP(C589,materiales!$B$2:$E$1000,4,0),"DSZA"))</f>
        <v/>
      </c>
      <c r="V589" s="48" t="str">
        <f t="shared" si="95"/>
        <v/>
      </c>
      <c r="W589" s="48" t="str">
        <f t="shared" si="96"/>
        <v/>
      </c>
      <c r="X589" s="48" t="str">
        <f t="shared" si="97"/>
        <v/>
      </c>
      <c r="Y589" s="49" t="str">
        <f t="shared" si="99"/>
        <v/>
      </c>
      <c r="Z589" s="49" t="str">
        <f>IF(M589="no_cargado",VLOOKUP(B589,NAfiliado_NFarmacia!A:H,8,0),"")</f>
        <v/>
      </c>
      <c r="AA589" s="50"/>
    </row>
    <row r="590" spans="1:27" x14ac:dyDescent="0.55000000000000004">
      <c r="A590" s="34"/>
      <c r="G590" s="47" t="str">
        <f>+IF($B590="","",+IFERROR(+VLOOKUP(B590,padron!$A$2:$E$2,2,0),+IFERROR(VLOOKUP(B590,NAfiliado_NFarmacia!$A:$J,10,0),"Ingresar Nuevo Afiliado")))</f>
        <v/>
      </c>
      <c r="H590" s="48" t="str">
        <f>+IF(B590="","",+IFERROR(+VLOOKUP($C590,materiales!$B$2:$D$101,2,0),"9999"))</f>
        <v/>
      </c>
      <c r="I590" s="49" t="str">
        <f>+IF($B590="","",+IF(OR($F590="Si",$F590=""),IF(ISERROR(VLOOKUP($B590,padron!#REF!,9,0)),+IF(ISERROR(VLOOKUP($B590,NAfiliado_NFarmacia!$A$2:$J$497,5,0)),"Ingresa Farmacia",VLOOKUP($B590,NAfiliado_NFarmacia!$A$2:$J$497,5,0)),VLOOKUP($B590,padron!#REF!,9,0)),+IF(ISERROR(VLOOKUP($B590,NAfiliado_NFarmacia!$A$2:$J$497,5,0)),"Ingresa Farmacia",VLOOKUP($B590,NAfiliado_NFarmacia!$A$2:$J$497,5,0))))</f>
        <v/>
      </c>
      <c r="J590" s="49" t="str">
        <f>+IF($B590="","",+IF(OR($F590="Si",$F590=""),IF(ISERROR(VLOOKUP($B590,padron!#REF!,10,0)),+IF(ISERROR(VLOOKUP($B590,NAfiliado_NFarmacia!$A$2:$J$497,5,0)),"Ingresa Direccion de Farmacia",VLOOKUP($B590,NAfiliado_NFarmacia!$A$2:$J$497,6,0)),VLOOKUP($B590,padron!#REF!,10,0)),+IF(ISERROR(VLOOKUP($B590,NAfiliado_NFarmacia!$A$2:$J$497,6,0)),"Ingresa Direccion de Farmacia",VLOOKUP($B590,NAfiliado_NFarmacia!$A$2:$J$497,6,0))))</f>
        <v/>
      </c>
      <c r="K590" s="49" t="str">
        <f>+IF($B590="","",+IF(OR($F590="Si",$F590=""),IF(ISERROR(VLOOKUP($B590,padron!#REF!,10,0)),+IF(ISERROR(VLOOKUP($B590,NAfiliado_NFarmacia!$A$2:$J$497,5,0)),"Ingresa Localidad de Farmacia",VLOOKUP($B590,NAfiliado_NFarmacia!$A$2:$J$497,7,0)),VLOOKUP($B590,padron!#REF!,11,0)),+IF(ISERROR(VLOOKUP($B590,NAfiliado_NFarmacia!$A$2:$J$497,7,0)),"Ingresa Localidad de Farmacia",VLOOKUP($B590,NAfiliado_NFarmacia!$A$2:$J$497,7,0))))</f>
        <v/>
      </c>
      <c r="L590" s="48" t="str">
        <f>+IF(B590="","",IF(F590="No","84005541",+IFERROR(+VLOOKUP(inicio!B590,padron!$A$2:$H$2,8,0),"84005541")))</f>
        <v/>
      </c>
      <c r="M590" s="48" t="str">
        <f>+IF(B590="","",+IFERROR(+VLOOKUP(B590,padron!A:C,3,0),"no_cargado"))</f>
        <v/>
      </c>
      <c r="N590" s="48" t="str">
        <f>+IF(C590="","",+IFERROR(+VLOOKUP($C590,materiales!$A$2:$D$5000,4,0),"9999"))</f>
        <v/>
      </c>
      <c r="O590" s="48" t="str">
        <f t="shared" si="90"/>
        <v/>
      </c>
      <c r="P590" s="48" t="str">
        <f t="shared" si="91"/>
        <v/>
      </c>
      <c r="Q590" s="48" t="str">
        <f t="shared" si="92"/>
        <v/>
      </c>
      <c r="R590" s="48" t="str">
        <f t="shared" si="93"/>
        <v/>
      </c>
      <c r="S590" s="48" t="str">
        <f t="shared" si="98"/>
        <v/>
      </c>
      <c r="T590" s="48" t="str">
        <f t="shared" ca="1" si="94"/>
        <v/>
      </c>
      <c r="U590" s="48" t="str">
        <f>+IF(M590="","",IFERROR(+VLOOKUP(C590,materiales!$B$2:$E$1000,4,0),"DSZA"))</f>
        <v/>
      </c>
      <c r="V590" s="48" t="str">
        <f t="shared" si="95"/>
        <v/>
      </c>
      <c r="W590" s="48" t="str">
        <f t="shared" si="96"/>
        <v/>
      </c>
      <c r="X590" s="48" t="str">
        <f t="shared" si="97"/>
        <v/>
      </c>
      <c r="Y590" s="49" t="str">
        <f t="shared" si="99"/>
        <v/>
      </c>
      <c r="Z590" s="49" t="str">
        <f>IF(M590="no_cargado",VLOOKUP(B590,NAfiliado_NFarmacia!A:H,8,0),"")</f>
        <v/>
      </c>
      <c r="AA590" s="50"/>
    </row>
    <row r="591" spans="1:27" x14ac:dyDescent="0.55000000000000004">
      <c r="A591" s="34"/>
      <c r="G591" s="47" t="str">
        <f>+IF($B591="","",+IFERROR(+VLOOKUP(B591,padron!$A$2:$E$2,2,0),+IFERROR(VLOOKUP(B591,NAfiliado_NFarmacia!$A:$J,10,0),"Ingresar Nuevo Afiliado")))</f>
        <v/>
      </c>
      <c r="H591" s="48" t="str">
        <f>+IF(B591="","",+IFERROR(+VLOOKUP($C591,materiales!$B$2:$D$101,2,0),"9999"))</f>
        <v/>
      </c>
      <c r="I591" s="49" t="str">
        <f>+IF($B591="","",+IF(OR($F591="Si",$F591=""),IF(ISERROR(VLOOKUP($B591,padron!#REF!,9,0)),+IF(ISERROR(VLOOKUP($B591,NAfiliado_NFarmacia!$A$2:$J$497,5,0)),"Ingresa Farmacia",VLOOKUP($B591,NAfiliado_NFarmacia!$A$2:$J$497,5,0)),VLOOKUP($B591,padron!#REF!,9,0)),+IF(ISERROR(VLOOKUP($B591,NAfiliado_NFarmacia!$A$2:$J$497,5,0)),"Ingresa Farmacia",VLOOKUP($B591,NAfiliado_NFarmacia!$A$2:$J$497,5,0))))</f>
        <v/>
      </c>
      <c r="J591" s="49" t="str">
        <f>+IF($B591="","",+IF(OR($F591="Si",$F591=""),IF(ISERROR(VLOOKUP($B591,padron!#REF!,10,0)),+IF(ISERROR(VLOOKUP($B591,NAfiliado_NFarmacia!$A$2:$J$497,5,0)),"Ingresa Direccion de Farmacia",VLOOKUP($B591,NAfiliado_NFarmacia!$A$2:$J$497,6,0)),VLOOKUP($B591,padron!#REF!,10,0)),+IF(ISERROR(VLOOKUP($B591,NAfiliado_NFarmacia!$A$2:$J$497,6,0)),"Ingresa Direccion de Farmacia",VLOOKUP($B591,NAfiliado_NFarmacia!$A$2:$J$497,6,0))))</f>
        <v/>
      </c>
      <c r="K591" s="49" t="str">
        <f>+IF($B591="","",+IF(OR($F591="Si",$F591=""),IF(ISERROR(VLOOKUP($B591,padron!#REF!,10,0)),+IF(ISERROR(VLOOKUP($B591,NAfiliado_NFarmacia!$A$2:$J$497,5,0)),"Ingresa Localidad de Farmacia",VLOOKUP($B591,NAfiliado_NFarmacia!$A$2:$J$497,7,0)),VLOOKUP($B591,padron!#REF!,11,0)),+IF(ISERROR(VLOOKUP($B591,NAfiliado_NFarmacia!$A$2:$J$497,7,0)),"Ingresa Localidad de Farmacia",VLOOKUP($B591,NAfiliado_NFarmacia!$A$2:$J$497,7,0))))</f>
        <v/>
      </c>
      <c r="L591" s="48" t="str">
        <f>+IF(B591="","",IF(F591="No","84005541",+IFERROR(+VLOOKUP(inicio!B591,padron!$A$2:$H$2,8,0),"84005541")))</f>
        <v/>
      </c>
      <c r="M591" s="48" t="str">
        <f>+IF(B591="","",+IFERROR(+VLOOKUP(B591,padron!A:C,3,0),"no_cargado"))</f>
        <v/>
      </c>
      <c r="N591" s="48" t="str">
        <f>+IF(C591="","",+IFERROR(+VLOOKUP($C591,materiales!$A$2:$D$5000,4,0),"9999"))</f>
        <v/>
      </c>
      <c r="O591" s="48" t="str">
        <f t="shared" si="90"/>
        <v/>
      </c>
      <c r="P591" s="48" t="str">
        <f t="shared" si="91"/>
        <v/>
      </c>
      <c r="Q591" s="48" t="str">
        <f t="shared" si="92"/>
        <v/>
      </c>
      <c r="R591" s="48" t="str">
        <f t="shared" si="93"/>
        <v/>
      </c>
      <c r="S591" s="48" t="str">
        <f t="shared" si="98"/>
        <v/>
      </c>
      <c r="T591" s="48" t="str">
        <f t="shared" ca="1" si="94"/>
        <v/>
      </c>
      <c r="U591" s="48" t="str">
        <f>+IF(M591="","",IFERROR(+VLOOKUP(C591,materiales!$B$2:$E$1000,4,0),"DSZA"))</f>
        <v/>
      </c>
      <c r="V591" s="48" t="str">
        <f t="shared" si="95"/>
        <v/>
      </c>
      <c r="W591" s="48" t="str">
        <f t="shared" si="96"/>
        <v/>
      </c>
      <c r="X591" s="48" t="str">
        <f t="shared" si="97"/>
        <v/>
      </c>
      <c r="Y591" s="49" t="str">
        <f t="shared" si="99"/>
        <v/>
      </c>
      <c r="Z591" s="49" t="str">
        <f>IF(M591="no_cargado",VLOOKUP(B591,NAfiliado_NFarmacia!A:H,8,0),"")</f>
        <v/>
      </c>
      <c r="AA591" s="50"/>
    </row>
    <row r="592" spans="1:27" x14ac:dyDescent="0.55000000000000004">
      <c r="A592" s="34"/>
      <c r="G592" s="47" t="str">
        <f>+IF($B592="","",+IFERROR(+VLOOKUP(B592,padron!$A$2:$E$2,2,0),+IFERROR(VLOOKUP(B592,NAfiliado_NFarmacia!$A:$J,10,0),"Ingresar Nuevo Afiliado")))</f>
        <v/>
      </c>
      <c r="H592" s="48" t="str">
        <f>+IF(B592="","",+IFERROR(+VLOOKUP($C592,materiales!$B$2:$D$101,2,0),"9999"))</f>
        <v/>
      </c>
      <c r="I592" s="49" t="str">
        <f>+IF($B592="","",+IF(OR($F592="Si",$F592=""),IF(ISERROR(VLOOKUP($B592,padron!#REF!,9,0)),+IF(ISERROR(VLOOKUP($B592,NAfiliado_NFarmacia!$A$2:$J$497,5,0)),"Ingresa Farmacia",VLOOKUP($B592,NAfiliado_NFarmacia!$A$2:$J$497,5,0)),VLOOKUP($B592,padron!#REF!,9,0)),+IF(ISERROR(VLOOKUP($B592,NAfiliado_NFarmacia!$A$2:$J$497,5,0)),"Ingresa Farmacia",VLOOKUP($B592,NAfiliado_NFarmacia!$A$2:$J$497,5,0))))</f>
        <v/>
      </c>
      <c r="J592" s="49" t="str">
        <f>+IF($B592="","",+IF(OR($F592="Si",$F592=""),IF(ISERROR(VLOOKUP($B592,padron!#REF!,10,0)),+IF(ISERROR(VLOOKUP($B592,NAfiliado_NFarmacia!$A$2:$J$497,5,0)),"Ingresa Direccion de Farmacia",VLOOKUP($B592,NAfiliado_NFarmacia!$A$2:$J$497,6,0)),VLOOKUP($B592,padron!#REF!,10,0)),+IF(ISERROR(VLOOKUP($B592,NAfiliado_NFarmacia!$A$2:$J$497,6,0)),"Ingresa Direccion de Farmacia",VLOOKUP($B592,NAfiliado_NFarmacia!$A$2:$J$497,6,0))))</f>
        <v/>
      </c>
      <c r="K592" s="49" t="str">
        <f>+IF($B592="","",+IF(OR($F592="Si",$F592=""),IF(ISERROR(VLOOKUP($B592,padron!#REF!,10,0)),+IF(ISERROR(VLOOKUP($B592,NAfiliado_NFarmacia!$A$2:$J$497,5,0)),"Ingresa Localidad de Farmacia",VLOOKUP($B592,NAfiliado_NFarmacia!$A$2:$J$497,7,0)),VLOOKUP($B592,padron!#REF!,11,0)),+IF(ISERROR(VLOOKUP($B592,NAfiliado_NFarmacia!$A$2:$J$497,7,0)),"Ingresa Localidad de Farmacia",VLOOKUP($B592,NAfiliado_NFarmacia!$A$2:$J$497,7,0))))</f>
        <v/>
      </c>
      <c r="L592" s="48" t="str">
        <f>+IF(B592="","",IF(F592="No","84005541",+IFERROR(+VLOOKUP(inicio!B592,padron!$A$2:$H$2,8,0),"84005541")))</f>
        <v/>
      </c>
      <c r="M592" s="48" t="str">
        <f>+IF(B592="","",+IFERROR(+VLOOKUP(B592,padron!A:C,3,0),"no_cargado"))</f>
        <v/>
      </c>
      <c r="N592" s="48" t="str">
        <f>+IF(C592="","",+IFERROR(+VLOOKUP($C592,materiales!$A$2:$D$5000,4,0),"9999"))</f>
        <v/>
      </c>
      <c r="O592" s="48" t="str">
        <f t="shared" si="90"/>
        <v/>
      </c>
      <c r="P592" s="48" t="str">
        <f t="shared" si="91"/>
        <v/>
      </c>
      <c r="Q592" s="48" t="str">
        <f t="shared" si="92"/>
        <v/>
      </c>
      <c r="R592" s="48" t="str">
        <f t="shared" si="93"/>
        <v/>
      </c>
      <c r="S592" s="48" t="str">
        <f t="shared" si="98"/>
        <v/>
      </c>
      <c r="T592" s="48" t="str">
        <f t="shared" ca="1" si="94"/>
        <v/>
      </c>
      <c r="U592" s="48" t="str">
        <f>+IF(M592="","",IFERROR(+VLOOKUP(C592,materiales!$B$2:$E$1000,4,0),"DSZA"))</f>
        <v/>
      </c>
      <c r="V592" s="48" t="str">
        <f t="shared" si="95"/>
        <v/>
      </c>
      <c r="W592" s="48" t="str">
        <f t="shared" si="96"/>
        <v/>
      </c>
      <c r="X592" s="48" t="str">
        <f t="shared" si="97"/>
        <v/>
      </c>
      <c r="Y592" s="49" t="str">
        <f t="shared" si="99"/>
        <v/>
      </c>
      <c r="Z592" s="49" t="str">
        <f>IF(M592="no_cargado",VLOOKUP(B592,NAfiliado_NFarmacia!A:H,8,0),"")</f>
        <v/>
      </c>
      <c r="AA592" s="50"/>
    </row>
    <row r="593" spans="1:27" x14ac:dyDescent="0.55000000000000004">
      <c r="A593" s="34"/>
      <c r="G593" s="47" t="str">
        <f>+IF($B593="","",+IFERROR(+VLOOKUP(B593,padron!$A$2:$E$2,2,0),+IFERROR(VLOOKUP(B593,NAfiliado_NFarmacia!$A:$J,10,0),"Ingresar Nuevo Afiliado")))</f>
        <v/>
      </c>
      <c r="H593" s="48" t="str">
        <f>+IF(B593="","",+IFERROR(+VLOOKUP($C593,materiales!$B$2:$D$101,2,0),"9999"))</f>
        <v/>
      </c>
      <c r="I593" s="49" t="str">
        <f>+IF($B593="","",+IF(OR($F593="Si",$F593=""),IF(ISERROR(VLOOKUP($B593,padron!#REF!,9,0)),+IF(ISERROR(VLOOKUP($B593,NAfiliado_NFarmacia!$A$2:$J$497,5,0)),"Ingresa Farmacia",VLOOKUP($B593,NAfiliado_NFarmacia!$A$2:$J$497,5,0)),VLOOKUP($B593,padron!#REF!,9,0)),+IF(ISERROR(VLOOKUP($B593,NAfiliado_NFarmacia!$A$2:$J$497,5,0)),"Ingresa Farmacia",VLOOKUP($B593,NAfiliado_NFarmacia!$A$2:$J$497,5,0))))</f>
        <v/>
      </c>
      <c r="J593" s="49" t="str">
        <f>+IF($B593="","",+IF(OR($F593="Si",$F593=""),IF(ISERROR(VLOOKUP($B593,padron!#REF!,10,0)),+IF(ISERROR(VLOOKUP($B593,NAfiliado_NFarmacia!$A$2:$J$497,5,0)),"Ingresa Direccion de Farmacia",VLOOKUP($B593,NAfiliado_NFarmacia!$A$2:$J$497,6,0)),VLOOKUP($B593,padron!#REF!,10,0)),+IF(ISERROR(VLOOKUP($B593,NAfiliado_NFarmacia!$A$2:$J$497,6,0)),"Ingresa Direccion de Farmacia",VLOOKUP($B593,NAfiliado_NFarmacia!$A$2:$J$497,6,0))))</f>
        <v/>
      </c>
      <c r="K593" s="49" t="str">
        <f>+IF($B593="","",+IF(OR($F593="Si",$F593=""),IF(ISERROR(VLOOKUP($B593,padron!#REF!,10,0)),+IF(ISERROR(VLOOKUP($B593,NAfiliado_NFarmacia!$A$2:$J$497,5,0)),"Ingresa Localidad de Farmacia",VLOOKUP($B593,NAfiliado_NFarmacia!$A$2:$J$497,7,0)),VLOOKUP($B593,padron!#REF!,11,0)),+IF(ISERROR(VLOOKUP($B593,NAfiliado_NFarmacia!$A$2:$J$497,7,0)),"Ingresa Localidad de Farmacia",VLOOKUP($B593,NAfiliado_NFarmacia!$A$2:$J$497,7,0))))</f>
        <v/>
      </c>
      <c r="L593" s="48" t="str">
        <f>+IF(B593="","",IF(F593="No","84005541",+IFERROR(+VLOOKUP(inicio!B593,padron!$A$2:$H$2,8,0),"84005541")))</f>
        <v/>
      </c>
      <c r="M593" s="48" t="str">
        <f>+IF(B593="","",+IFERROR(+VLOOKUP(B593,padron!A:C,3,0),"no_cargado"))</f>
        <v/>
      </c>
      <c r="N593" s="48" t="str">
        <f>+IF(C593="","",+IFERROR(+VLOOKUP($C593,materiales!$A$2:$D$5000,4,0),"9999"))</f>
        <v/>
      </c>
      <c r="O593" s="48" t="str">
        <f t="shared" si="90"/>
        <v/>
      </c>
      <c r="P593" s="48" t="str">
        <f t="shared" si="91"/>
        <v/>
      </c>
      <c r="Q593" s="48" t="str">
        <f t="shared" si="92"/>
        <v/>
      </c>
      <c r="R593" s="48" t="str">
        <f t="shared" si="93"/>
        <v/>
      </c>
      <c r="S593" s="48" t="str">
        <f t="shared" si="98"/>
        <v/>
      </c>
      <c r="T593" s="48" t="str">
        <f t="shared" ca="1" si="94"/>
        <v/>
      </c>
      <c r="U593" s="48" t="str">
        <f>+IF(M593="","",IFERROR(+VLOOKUP(C593,materiales!$B$2:$E$1000,4,0),"DSZA"))</f>
        <v/>
      </c>
      <c r="V593" s="48" t="str">
        <f t="shared" si="95"/>
        <v/>
      </c>
      <c r="W593" s="48" t="str">
        <f t="shared" si="96"/>
        <v/>
      </c>
      <c r="X593" s="48" t="str">
        <f t="shared" si="97"/>
        <v/>
      </c>
      <c r="Y593" s="49" t="str">
        <f t="shared" si="99"/>
        <v/>
      </c>
      <c r="Z593" s="49" t="str">
        <f>IF(M593="no_cargado",VLOOKUP(B593,NAfiliado_NFarmacia!A:H,8,0),"")</f>
        <v/>
      </c>
      <c r="AA593" s="50"/>
    </row>
    <row r="594" spans="1:27" x14ac:dyDescent="0.55000000000000004">
      <c r="A594" s="34"/>
      <c r="G594" s="47" t="str">
        <f>+IF($B594="","",+IFERROR(+VLOOKUP(B594,padron!$A$2:$E$2,2,0),+IFERROR(VLOOKUP(B594,NAfiliado_NFarmacia!$A:$J,10,0),"Ingresar Nuevo Afiliado")))</f>
        <v/>
      </c>
      <c r="H594" s="48" t="str">
        <f>+IF(B594="","",+IFERROR(+VLOOKUP($C594,materiales!$B$2:$D$101,2,0),"9999"))</f>
        <v/>
      </c>
      <c r="I594" s="49" t="str">
        <f>+IF($B594="","",+IF(OR($F594="Si",$F594=""),IF(ISERROR(VLOOKUP($B594,padron!#REF!,9,0)),+IF(ISERROR(VLOOKUP($B594,NAfiliado_NFarmacia!$A$2:$J$497,5,0)),"Ingresa Farmacia",VLOOKUP($B594,NAfiliado_NFarmacia!$A$2:$J$497,5,0)),VLOOKUP($B594,padron!#REF!,9,0)),+IF(ISERROR(VLOOKUP($B594,NAfiliado_NFarmacia!$A$2:$J$497,5,0)),"Ingresa Farmacia",VLOOKUP($B594,NAfiliado_NFarmacia!$A$2:$J$497,5,0))))</f>
        <v/>
      </c>
      <c r="J594" s="49" t="str">
        <f>+IF($B594="","",+IF(OR($F594="Si",$F594=""),IF(ISERROR(VLOOKUP($B594,padron!#REF!,10,0)),+IF(ISERROR(VLOOKUP($B594,NAfiliado_NFarmacia!$A$2:$J$497,5,0)),"Ingresa Direccion de Farmacia",VLOOKUP($B594,NAfiliado_NFarmacia!$A$2:$J$497,6,0)),VLOOKUP($B594,padron!#REF!,10,0)),+IF(ISERROR(VLOOKUP($B594,NAfiliado_NFarmacia!$A$2:$J$497,6,0)),"Ingresa Direccion de Farmacia",VLOOKUP($B594,NAfiliado_NFarmacia!$A$2:$J$497,6,0))))</f>
        <v/>
      </c>
      <c r="K594" s="49" t="str">
        <f>+IF($B594="","",+IF(OR($F594="Si",$F594=""),IF(ISERROR(VLOOKUP($B594,padron!#REF!,10,0)),+IF(ISERROR(VLOOKUP($B594,NAfiliado_NFarmacia!$A$2:$J$497,5,0)),"Ingresa Localidad de Farmacia",VLOOKUP($B594,NAfiliado_NFarmacia!$A$2:$J$497,7,0)),VLOOKUP($B594,padron!#REF!,11,0)),+IF(ISERROR(VLOOKUP($B594,NAfiliado_NFarmacia!$A$2:$J$497,7,0)),"Ingresa Localidad de Farmacia",VLOOKUP($B594,NAfiliado_NFarmacia!$A$2:$J$497,7,0))))</f>
        <v/>
      </c>
      <c r="L594" s="48" t="str">
        <f>+IF(B594="","",IF(F594="No","84005541",+IFERROR(+VLOOKUP(inicio!B594,padron!$A$2:$H$2,8,0),"84005541")))</f>
        <v/>
      </c>
      <c r="M594" s="48" t="str">
        <f>+IF(B594="","",+IFERROR(+VLOOKUP(B594,padron!A:C,3,0),"no_cargado"))</f>
        <v/>
      </c>
      <c r="N594" s="48" t="str">
        <f>+IF(C594="","",+IFERROR(+VLOOKUP($C594,materiales!$A$2:$D$5000,4,0),"9999"))</f>
        <v/>
      </c>
      <c r="O594" s="48" t="str">
        <f t="shared" si="90"/>
        <v/>
      </c>
      <c r="P594" s="48" t="str">
        <f t="shared" si="91"/>
        <v/>
      </c>
      <c r="Q594" s="48" t="str">
        <f t="shared" si="92"/>
        <v/>
      </c>
      <c r="R594" s="48" t="str">
        <f t="shared" si="93"/>
        <v/>
      </c>
      <c r="S594" s="48" t="str">
        <f t="shared" si="98"/>
        <v/>
      </c>
      <c r="T594" s="48" t="str">
        <f t="shared" ca="1" si="94"/>
        <v/>
      </c>
      <c r="U594" s="48" t="str">
        <f>+IF(M594="","",IFERROR(+VLOOKUP(C594,materiales!$B$2:$E$1000,4,0),"DSZA"))</f>
        <v/>
      </c>
      <c r="V594" s="48" t="str">
        <f t="shared" si="95"/>
        <v/>
      </c>
      <c r="W594" s="48" t="str">
        <f t="shared" si="96"/>
        <v/>
      </c>
      <c r="X594" s="48" t="str">
        <f t="shared" si="97"/>
        <v/>
      </c>
      <c r="Y594" s="49" t="str">
        <f t="shared" si="99"/>
        <v/>
      </c>
      <c r="Z594" s="49" t="str">
        <f>IF(M594="no_cargado",VLOOKUP(B594,NAfiliado_NFarmacia!A:H,8,0),"")</f>
        <v/>
      </c>
      <c r="AA594" s="50"/>
    </row>
    <row r="595" spans="1:27" x14ac:dyDescent="0.55000000000000004">
      <c r="A595" s="34"/>
      <c r="G595" s="47" t="str">
        <f>+IF($B595="","",+IFERROR(+VLOOKUP(B595,padron!$A$2:$E$2,2,0),+IFERROR(VLOOKUP(B595,NAfiliado_NFarmacia!$A:$J,10,0),"Ingresar Nuevo Afiliado")))</f>
        <v/>
      </c>
      <c r="H595" s="48" t="str">
        <f>+IF(B595="","",+IFERROR(+VLOOKUP($C595,materiales!$B$2:$D$101,2,0),"9999"))</f>
        <v/>
      </c>
      <c r="I595" s="49" t="str">
        <f>+IF($B595="","",+IF(OR($F595="Si",$F595=""),IF(ISERROR(VLOOKUP($B595,padron!#REF!,9,0)),+IF(ISERROR(VLOOKUP($B595,NAfiliado_NFarmacia!$A$2:$J$497,5,0)),"Ingresa Farmacia",VLOOKUP($B595,NAfiliado_NFarmacia!$A$2:$J$497,5,0)),VLOOKUP($B595,padron!#REF!,9,0)),+IF(ISERROR(VLOOKUP($B595,NAfiliado_NFarmacia!$A$2:$J$497,5,0)),"Ingresa Farmacia",VLOOKUP($B595,NAfiliado_NFarmacia!$A$2:$J$497,5,0))))</f>
        <v/>
      </c>
      <c r="J595" s="49" t="str">
        <f>+IF($B595="","",+IF(OR($F595="Si",$F595=""),IF(ISERROR(VLOOKUP($B595,padron!#REF!,10,0)),+IF(ISERROR(VLOOKUP($B595,NAfiliado_NFarmacia!$A$2:$J$497,5,0)),"Ingresa Direccion de Farmacia",VLOOKUP($B595,NAfiliado_NFarmacia!$A$2:$J$497,6,0)),VLOOKUP($B595,padron!#REF!,10,0)),+IF(ISERROR(VLOOKUP($B595,NAfiliado_NFarmacia!$A$2:$J$497,6,0)),"Ingresa Direccion de Farmacia",VLOOKUP($B595,NAfiliado_NFarmacia!$A$2:$J$497,6,0))))</f>
        <v/>
      </c>
      <c r="K595" s="49" t="str">
        <f>+IF($B595="","",+IF(OR($F595="Si",$F595=""),IF(ISERROR(VLOOKUP($B595,padron!#REF!,10,0)),+IF(ISERROR(VLOOKUP($B595,NAfiliado_NFarmacia!$A$2:$J$497,5,0)),"Ingresa Localidad de Farmacia",VLOOKUP($B595,NAfiliado_NFarmacia!$A$2:$J$497,7,0)),VLOOKUP($B595,padron!#REF!,11,0)),+IF(ISERROR(VLOOKUP($B595,NAfiliado_NFarmacia!$A$2:$J$497,7,0)),"Ingresa Localidad de Farmacia",VLOOKUP($B595,NAfiliado_NFarmacia!$A$2:$J$497,7,0))))</f>
        <v/>
      </c>
      <c r="L595" s="48" t="str">
        <f>+IF(B595="","",IF(F595="No","84005541",+IFERROR(+VLOOKUP(inicio!B595,padron!$A$2:$H$2,8,0),"84005541")))</f>
        <v/>
      </c>
      <c r="M595" s="48" t="str">
        <f>+IF(B595="","",+IFERROR(+VLOOKUP(B595,padron!A:C,3,0),"no_cargado"))</f>
        <v/>
      </c>
      <c r="N595" s="48" t="str">
        <f>+IF(C595="","",+IFERROR(+VLOOKUP($C595,materiales!$A$2:$D$5000,4,0),"9999"))</f>
        <v/>
      </c>
      <c r="O595" s="48" t="str">
        <f t="shared" si="90"/>
        <v/>
      </c>
      <c r="P595" s="48" t="str">
        <f t="shared" si="91"/>
        <v/>
      </c>
      <c r="Q595" s="48" t="str">
        <f t="shared" si="92"/>
        <v/>
      </c>
      <c r="R595" s="48" t="str">
        <f t="shared" si="93"/>
        <v/>
      </c>
      <c r="S595" s="48" t="str">
        <f t="shared" si="98"/>
        <v/>
      </c>
      <c r="T595" s="48" t="str">
        <f t="shared" ca="1" si="94"/>
        <v/>
      </c>
      <c r="U595" s="48" t="str">
        <f>+IF(M595="","",IFERROR(+VLOOKUP(C595,materiales!$B$2:$E$1000,4,0),"DSZA"))</f>
        <v/>
      </c>
      <c r="V595" s="48" t="str">
        <f t="shared" si="95"/>
        <v/>
      </c>
      <c r="W595" s="48" t="str">
        <f t="shared" si="96"/>
        <v/>
      </c>
      <c r="X595" s="48" t="str">
        <f t="shared" si="97"/>
        <v/>
      </c>
      <c r="Y595" s="49" t="str">
        <f t="shared" si="99"/>
        <v/>
      </c>
      <c r="Z595" s="49" t="str">
        <f>IF(M595="no_cargado",VLOOKUP(B595,NAfiliado_NFarmacia!A:H,8,0),"")</f>
        <v/>
      </c>
      <c r="AA595" s="50"/>
    </row>
    <row r="596" spans="1:27" x14ac:dyDescent="0.55000000000000004">
      <c r="A596" s="34"/>
      <c r="G596" s="47" t="str">
        <f>+IF($B596="","",+IFERROR(+VLOOKUP(B596,padron!$A$2:$E$2,2,0),+IFERROR(VLOOKUP(B596,NAfiliado_NFarmacia!$A:$J,10,0),"Ingresar Nuevo Afiliado")))</f>
        <v/>
      </c>
      <c r="H596" s="48" t="str">
        <f>+IF(B596="","",+IFERROR(+VLOOKUP($C596,materiales!$B$2:$D$101,2,0),"9999"))</f>
        <v/>
      </c>
      <c r="I596" s="49" t="str">
        <f>+IF($B596="","",+IF(OR($F596="Si",$F596=""),IF(ISERROR(VLOOKUP($B596,padron!#REF!,9,0)),+IF(ISERROR(VLOOKUP($B596,NAfiliado_NFarmacia!$A$2:$J$497,5,0)),"Ingresa Farmacia",VLOOKUP($B596,NAfiliado_NFarmacia!$A$2:$J$497,5,0)),VLOOKUP($B596,padron!#REF!,9,0)),+IF(ISERROR(VLOOKUP($B596,NAfiliado_NFarmacia!$A$2:$J$497,5,0)),"Ingresa Farmacia",VLOOKUP($B596,NAfiliado_NFarmacia!$A$2:$J$497,5,0))))</f>
        <v/>
      </c>
      <c r="J596" s="49" t="str">
        <f>+IF($B596="","",+IF(OR($F596="Si",$F596=""),IF(ISERROR(VLOOKUP($B596,padron!#REF!,10,0)),+IF(ISERROR(VLOOKUP($B596,NAfiliado_NFarmacia!$A$2:$J$497,5,0)),"Ingresa Direccion de Farmacia",VLOOKUP($B596,NAfiliado_NFarmacia!$A$2:$J$497,6,0)),VLOOKUP($B596,padron!#REF!,10,0)),+IF(ISERROR(VLOOKUP($B596,NAfiliado_NFarmacia!$A$2:$J$497,6,0)),"Ingresa Direccion de Farmacia",VLOOKUP($B596,NAfiliado_NFarmacia!$A$2:$J$497,6,0))))</f>
        <v/>
      </c>
      <c r="K596" s="49" t="str">
        <f>+IF($B596="","",+IF(OR($F596="Si",$F596=""),IF(ISERROR(VLOOKUP($B596,padron!#REF!,10,0)),+IF(ISERROR(VLOOKUP($B596,NAfiliado_NFarmacia!$A$2:$J$497,5,0)),"Ingresa Localidad de Farmacia",VLOOKUP($B596,NAfiliado_NFarmacia!$A$2:$J$497,7,0)),VLOOKUP($B596,padron!#REF!,11,0)),+IF(ISERROR(VLOOKUP($B596,NAfiliado_NFarmacia!$A$2:$J$497,7,0)),"Ingresa Localidad de Farmacia",VLOOKUP($B596,NAfiliado_NFarmacia!$A$2:$J$497,7,0))))</f>
        <v/>
      </c>
      <c r="L596" s="48" t="str">
        <f>+IF(B596="","",IF(F596="No","84005541",+IFERROR(+VLOOKUP(inicio!B596,padron!$A$2:$H$2,8,0),"84005541")))</f>
        <v/>
      </c>
      <c r="M596" s="48" t="str">
        <f>+IF(B596="","",+IFERROR(+VLOOKUP(B596,padron!A:C,3,0),"no_cargado"))</f>
        <v/>
      </c>
      <c r="N596" s="48" t="str">
        <f>+IF(C596="","",+IFERROR(+VLOOKUP($C596,materiales!$A$2:$D$5000,4,0),"9999"))</f>
        <v/>
      </c>
      <c r="O596" s="48" t="str">
        <f t="shared" si="90"/>
        <v/>
      </c>
      <c r="P596" s="48" t="str">
        <f t="shared" si="91"/>
        <v/>
      </c>
      <c r="Q596" s="48" t="str">
        <f t="shared" si="92"/>
        <v/>
      </c>
      <c r="R596" s="48" t="str">
        <f t="shared" si="93"/>
        <v/>
      </c>
      <c r="S596" s="48" t="str">
        <f t="shared" si="98"/>
        <v/>
      </c>
      <c r="T596" s="48" t="str">
        <f t="shared" ca="1" si="94"/>
        <v/>
      </c>
      <c r="U596" s="48" t="str">
        <f>+IF(M596="","",IFERROR(+VLOOKUP(C596,materiales!$B$2:$E$1000,4,0),"DSZA"))</f>
        <v/>
      </c>
      <c r="V596" s="48" t="str">
        <f t="shared" si="95"/>
        <v/>
      </c>
      <c r="W596" s="48" t="str">
        <f t="shared" si="96"/>
        <v/>
      </c>
      <c r="X596" s="48" t="str">
        <f t="shared" si="97"/>
        <v/>
      </c>
      <c r="Y596" s="49" t="str">
        <f t="shared" si="99"/>
        <v/>
      </c>
      <c r="Z596" s="49" t="str">
        <f>IF(M596="no_cargado",VLOOKUP(B596,NAfiliado_NFarmacia!A:H,8,0),"")</f>
        <v/>
      </c>
      <c r="AA596" s="50"/>
    </row>
    <row r="597" spans="1:27" x14ac:dyDescent="0.55000000000000004">
      <c r="A597" s="34"/>
      <c r="G597" s="47" t="str">
        <f>+IF($B597="","",+IFERROR(+VLOOKUP(B597,padron!$A$2:$E$2,2,0),+IFERROR(VLOOKUP(B597,NAfiliado_NFarmacia!$A:$J,10,0),"Ingresar Nuevo Afiliado")))</f>
        <v/>
      </c>
      <c r="H597" s="48" t="str">
        <f>+IF(B597="","",+IFERROR(+VLOOKUP($C597,materiales!$B$2:$D$101,2,0),"9999"))</f>
        <v/>
      </c>
      <c r="I597" s="49" t="str">
        <f>+IF($B597="","",+IF(OR($F597="Si",$F597=""),IF(ISERROR(VLOOKUP($B597,padron!#REF!,9,0)),+IF(ISERROR(VLOOKUP($B597,NAfiliado_NFarmacia!$A$2:$J$497,5,0)),"Ingresa Farmacia",VLOOKUP($B597,NAfiliado_NFarmacia!$A$2:$J$497,5,0)),VLOOKUP($B597,padron!#REF!,9,0)),+IF(ISERROR(VLOOKUP($B597,NAfiliado_NFarmacia!$A$2:$J$497,5,0)),"Ingresa Farmacia",VLOOKUP($B597,NAfiliado_NFarmacia!$A$2:$J$497,5,0))))</f>
        <v/>
      </c>
      <c r="J597" s="49" t="str">
        <f>+IF($B597="","",+IF(OR($F597="Si",$F597=""),IF(ISERROR(VLOOKUP($B597,padron!#REF!,10,0)),+IF(ISERROR(VLOOKUP($B597,NAfiliado_NFarmacia!$A$2:$J$497,5,0)),"Ingresa Direccion de Farmacia",VLOOKUP($B597,NAfiliado_NFarmacia!$A$2:$J$497,6,0)),VLOOKUP($B597,padron!#REF!,10,0)),+IF(ISERROR(VLOOKUP($B597,NAfiliado_NFarmacia!$A$2:$J$497,6,0)),"Ingresa Direccion de Farmacia",VLOOKUP($B597,NAfiliado_NFarmacia!$A$2:$J$497,6,0))))</f>
        <v/>
      </c>
      <c r="K597" s="49" t="str">
        <f>+IF($B597="","",+IF(OR($F597="Si",$F597=""),IF(ISERROR(VLOOKUP($B597,padron!#REF!,10,0)),+IF(ISERROR(VLOOKUP($B597,NAfiliado_NFarmacia!$A$2:$J$497,5,0)),"Ingresa Localidad de Farmacia",VLOOKUP($B597,NAfiliado_NFarmacia!$A$2:$J$497,7,0)),VLOOKUP($B597,padron!#REF!,11,0)),+IF(ISERROR(VLOOKUP($B597,NAfiliado_NFarmacia!$A$2:$J$497,7,0)),"Ingresa Localidad de Farmacia",VLOOKUP($B597,NAfiliado_NFarmacia!$A$2:$J$497,7,0))))</f>
        <v/>
      </c>
      <c r="L597" s="48" t="str">
        <f>+IF(B597="","",IF(F597="No","84005541",+IFERROR(+VLOOKUP(inicio!B597,padron!$A$2:$H$2,8,0),"84005541")))</f>
        <v/>
      </c>
      <c r="M597" s="48" t="str">
        <f>+IF(B597="","",+IFERROR(+VLOOKUP(B597,padron!A:C,3,0),"no_cargado"))</f>
        <v/>
      </c>
      <c r="N597" s="48" t="str">
        <f>+IF(C597="","",+IFERROR(+VLOOKUP($C597,materiales!$A$2:$D$5000,4,0),"9999"))</f>
        <v/>
      </c>
      <c r="O597" s="48" t="str">
        <f t="shared" si="90"/>
        <v/>
      </c>
      <c r="P597" s="48" t="str">
        <f t="shared" si="91"/>
        <v/>
      </c>
      <c r="Q597" s="48" t="str">
        <f t="shared" si="92"/>
        <v/>
      </c>
      <c r="R597" s="48" t="str">
        <f t="shared" si="93"/>
        <v/>
      </c>
      <c r="S597" s="48" t="str">
        <f t="shared" si="98"/>
        <v/>
      </c>
      <c r="T597" s="48" t="str">
        <f t="shared" ca="1" si="94"/>
        <v/>
      </c>
      <c r="U597" s="48" t="str">
        <f>+IF(M597="","",IFERROR(+VLOOKUP(C597,materiales!$B$2:$E$1000,4,0),"DSZA"))</f>
        <v/>
      </c>
      <c r="V597" s="48" t="str">
        <f t="shared" si="95"/>
        <v/>
      </c>
      <c r="W597" s="48" t="str">
        <f t="shared" si="96"/>
        <v/>
      </c>
      <c r="X597" s="48" t="str">
        <f t="shared" si="97"/>
        <v/>
      </c>
      <c r="Y597" s="49" t="str">
        <f t="shared" si="99"/>
        <v/>
      </c>
      <c r="Z597" s="49" t="str">
        <f>IF(M597="no_cargado",VLOOKUP(B597,NAfiliado_NFarmacia!A:H,8,0),"")</f>
        <v/>
      </c>
      <c r="AA597" s="50"/>
    </row>
    <row r="598" spans="1:27" x14ac:dyDescent="0.55000000000000004">
      <c r="A598" s="34"/>
      <c r="G598" s="47" t="str">
        <f>+IF($B598="","",+IFERROR(+VLOOKUP(B598,padron!$A$2:$E$2,2,0),+IFERROR(VLOOKUP(B598,NAfiliado_NFarmacia!$A:$J,10,0),"Ingresar Nuevo Afiliado")))</f>
        <v/>
      </c>
      <c r="H598" s="48" t="str">
        <f>+IF(B598="","",+IFERROR(+VLOOKUP($C598,materiales!$B$2:$D$101,2,0),"9999"))</f>
        <v/>
      </c>
      <c r="I598" s="49" t="str">
        <f>+IF($B598="","",+IF(OR($F598="Si",$F598=""),IF(ISERROR(VLOOKUP($B598,padron!#REF!,9,0)),+IF(ISERROR(VLOOKUP($B598,NAfiliado_NFarmacia!$A$2:$J$497,5,0)),"Ingresa Farmacia",VLOOKUP($B598,NAfiliado_NFarmacia!$A$2:$J$497,5,0)),VLOOKUP($B598,padron!#REF!,9,0)),+IF(ISERROR(VLOOKUP($B598,NAfiliado_NFarmacia!$A$2:$J$497,5,0)),"Ingresa Farmacia",VLOOKUP($B598,NAfiliado_NFarmacia!$A$2:$J$497,5,0))))</f>
        <v/>
      </c>
      <c r="J598" s="49" t="str">
        <f>+IF($B598="","",+IF(OR($F598="Si",$F598=""),IF(ISERROR(VLOOKUP($B598,padron!#REF!,10,0)),+IF(ISERROR(VLOOKUP($B598,NAfiliado_NFarmacia!$A$2:$J$497,5,0)),"Ingresa Direccion de Farmacia",VLOOKUP($B598,NAfiliado_NFarmacia!$A$2:$J$497,6,0)),VLOOKUP($B598,padron!#REF!,10,0)),+IF(ISERROR(VLOOKUP($B598,NAfiliado_NFarmacia!$A$2:$J$497,6,0)),"Ingresa Direccion de Farmacia",VLOOKUP($B598,NAfiliado_NFarmacia!$A$2:$J$497,6,0))))</f>
        <v/>
      </c>
      <c r="K598" s="49" t="str">
        <f>+IF($B598="","",+IF(OR($F598="Si",$F598=""),IF(ISERROR(VLOOKUP($B598,padron!#REF!,10,0)),+IF(ISERROR(VLOOKUP($B598,NAfiliado_NFarmacia!$A$2:$J$497,5,0)),"Ingresa Localidad de Farmacia",VLOOKUP($B598,NAfiliado_NFarmacia!$A$2:$J$497,7,0)),VLOOKUP($B598,padron!#REF!,11,0)),+IF(ISERROR(VLOOKUP($B598,NAfiliado_NFarmacia!$A$2:$J$497,7,0)),"Ingresa Localidad de Farmacia",VLOOKUP($B598,NAfiliado_NFarmacia!$A$2:$J$497,7,0))))</f>
        <v/>
      </c>
      <c r="L598" s="48" t="str">
        <f>+IF(B598="","",IF(F598="No","84005541",+IFERROR(+VLOOKUP(inicio!B598,padron!$A$2:$H$2,8,0),"84005541")))</f>
        <v/>
      </c>
      <c r="M598" s="48" t="str">
        <f>+IF(B598="","",+IFERROR(+VLOOKUP(B598,padron!A:C,3,0),"no_cargado"))</f>
        <v/>
      </c>
      <c r="N598" s="48" t="str">
        <f>+IF(C598="","",+IFERROR(+VLOOKUP($C598,materiales!$A$2:$D$5000,4,0),"9999"))</f>
        <v/>
      </c>
      <c r="O598" s="48" t="str">
        <f t="shared" si="90"/>
        <v/>
      </c>
      <c r="P598" s="48" t="str">
        <f t="shared" si="91"/>
        <v/>
      </c>
      <c r="Q598" s="48" t="str">
        <f t="shared" si="92"/>
        <v/>
      </c>
      <c r="R598" s="48" t="str">
        <f t="shared" si="93"/>
        <v/>
      </c>
      <c r="S598" s="48" t="str">
        <f t="shared" si="98"/>
        <v/>
      </c>
      <c r="T598" s="48" t="str">
        <f t="shared" ca="1" si="94"/>
        <v/>
      </c>
      <c r="U598" s="48" t="str">
        <f>+IF(M598="","",IFERROR(+VLOOKUP(C598,materiales!$B$2:$E$1000,4,0),"DSZA"))</f>
        <v/>
      </c>
      <c r="V598" s="48" t="str">
        <f t="shared" si="95"/>
        <v/>
      </c>
      <c r="W598" s="48" t="str">
        <f t="shared" si="96"/>
        <v/>
      </c>
      <c r="X598" s="48" t="str">
        <f t="shared" si="97"/>
        <v/>
      </c>
      <c r="Y598" s="49" t="str">
        <f t="shared" si="99"/>
        <v/>
      </c>
      <c r="Z598" s="49" t="str">
        <f>IF(M598="no_cargado",VLOOKUP(B598,NAfiliado_NFarmacia!A:H,8,0),"")</f>
        <v/>
      </c>
      <c r="AA598" s="50"/>
    </row>
    <row r="599" spans="1:27" x14ac:dyDescent="0.55000000000000004">
      <c r="A599" s="34"/>
      <c r="G599" s="47" t="str">
        <f>+IF($B599="","",+IFERROR(+VLOOKUP(B599,padron!$A$2:$E$2,2,0),+IFERROR(VLOOKUP(B599,NAfiliado_NFarmacia!$A:$J,10,0),"Ingresar Nuevo Afiliado")))</f>
        <v/>
      </c>
      <c r="H599" s="48" t="str">
        <f>+IF(B599="","",+IFERROR(+VLOOKUP($C599,materiales!$B$2:$D$101,2,0),"9999"))</f>
        <v/>
      </c>
      <c r="I599" s="49" t="str">
        <f>+IF($B599="","",+IF(OR($F599="Si",$F599=""),IF(ISERROR(VLOOKUP($B599,padron!#REF!,9,0)),+IF(ISERROR(VLOOKUP($B599,NAfiliado_NFarmacia!$A$2:$J$497,5,0)),"Ingresa Farmacia",VLOOKUP($B599,NAfiliado_NFarmacia!$A$2:$J$497,5,0)),VLOOKUP($B599,padron!#REF!,9,0)),+IF(ISERROR(VLOOKUP($B599,NAfiliado_NFarmacia!$A$2:$J$497,5,0)),"Ingresa Farmacia",VLOOKUP($B599,NAfiliado_NFarmacia!$A$2:$J$497,5,0))))</f>
        <v/>
      </c>
      <c r="J599" s="49" t="str">
        <f>+IF($B599="","",+IF(OR($F599="Si",$F599=""),IF(ISERROR(VLOOKUP($B599,padron!#REF!,10,0)),+IF(ISERROR(VLOOKUP($B599,NAfiliado_NFarmacia!$A$2:$J$497,5,0)),"Ingresa Direccion de Farmacia",VLOOKUP($B599,NAfiliado_NFarmacia!$A$2:$J$497,6,0)),VLOOKUP($B599,padron!#REF!,10,0)),+IF(ISERROR(VLOOKUP($B599,NAfiliado_NFarmacia!$A$2:$J$497,6,0)),"Ingresa Direccion de Farmacia",VLOOKUP($B599,NAfiliado_NFarmacia!$A$2:$J$497,6,0))))</f>
        <v/>
      </c>
      <c r="K599" s="49" t="str">
        <f>+IF($B599="","",+IF(OR($F599="Si",$F599=""),IF(ISERROR(VLOOKUP($B599,padron!#REF!,10,0)),+IF(ISERROR(VLOOKUP($B599,NAfiliado_NFarmacia!$A$2:$J$497,5,0)),"Ingresa Localidad de Farmacia",VLOOKUP($B599,NAfiliado_NFarmacia!$A$2:$J$497,7,0)),VLOOKUP($B599,padron!#REF!,11,0)),+IF(ISERROR(VLOOKUP($B599,NAfiliado_NFarmacia!$A$2:$J$497,7,0)),"Ingresa Localidad de Farmacia",VLOOKUP($B599,NAfiliado_NFarmacia!$A$2:$J$497,7,0))))</f>
        <v/>
      </c>
      <c r="L599" s="48" t="str">
        <f>+IF(B599="","",IF(F599="No","84005541",+IFERROR(+VLOOKUP(inicio!B599,padron!$A$2:$H$2,8,0),"84005541")))</f>
        <v/>
      </c>
      <c r="M599" s="48" t="str">
        <f>+IF(B599="","",+IFERROR(+VLOOKUP(B599,padron!A:C,3,0),"no_cargado"))</f>
        <v/>
      </c>
      <c r="N599" s="48" t="str">
        <f>+IF(C599="","",+IFERROR(+VLOOKUP($C599,materiales!$A$2:$D$5000,4,0),"9999"))</f>
        <v/>
      </c>
      <c r="O599" s="48" t="str">
        <f t="shared" si="90"/>
        <v/>
      </c>
      <c r="P599" s="48" t="str">
        <f t="shared" si="91"/>
        <v/>
      </c>
      <c r="Q599" s="48" t="str">
        <f t="shared" si="92"/>
        <v/>
      </c>
      <c r="R599" s="48" t="str">
        <f t="shared" si="93"/>
        <v/>
      </c>
      <c r="S599" s="48" t="str">
        <f t="shared" si="98"/>
        <v/>
      </c>
      <c r="T599" s="48" t="str">
        <f t="shared" ca="1" si="94"/>
        <v/>
      </c>
      <c r="U599" s="48" t="str">
        <f>+IF(M599="","",IFERROR(+VLOOKUP(C599,materiales!$B$2:$E$1000,4,0),"DSZA"))</f>
        <v/>
      </c>
      <c r="V599" s="48" t="str">
        <f t="shared" si="95"/>
        <v/>
      </c>
      <c r="W599" s="48" t="str">
        <f t="shared" si="96"/>
        <v/>
      </c>
      <c r="X599" s="48" t="str">
        <f t="shared" si="97"/>
        <v/>
      </c>
      <c r="Y599" s="49" t="str">
        <f t="shared" si="99"/>
        <v/>
      </c>
      <c r="Z599" s="49" t="str">
        <f>IF(M599="no_cargado",VLOOKUP(B599,NAfiliado_NFarmacia!A:H,8,0),"")</f>
        <v/>
      </c>
      <c r="AA599" s="50"/>
    </row>
    <row r="600" spans="1:27" x14ac:dyDescent="0.55000000000000004">
      <c r="A600" s="34"/>
      <c r="G600" s="47" t="str">
        <f>+IF($B600="","",+IFERROR(+VLOOKUP(B600,padron!$A$2:$E$2,2,0),+IFERROR(VLOOKUP(B600,NAfiliado_NFarmacia!$A:$J,10,0),"Ingresar Nuevo Afiliado")))</f>
        <v/>
      </c>
      <c r="H600" s="48" t="str">
        <f>+IF(B600="","",+IFERROR(+VLOOKUP($C600,materiales!$B$2:$D$101,2,0),"9999"))</f>
        <v/>
      </c>
      <c r="I600" s="49" t="str">
        <f>+IF($B600="","",+IF(OR($F600="Si",$F600=""),IF(ISERROR(VLOOKUP($B600,padron!#REF!,9,0)),+IF(ISERROR(VLOOKUP($B600,NAfiliado_NFarmacia!$A$2:$J$497,5,0)),"Ingresa Farmacia",VLOOKUP($B600,NAfiliado_NFarmacia!$A$2:$J$497,5,0)),VLOOKUP($B600,padron!#REF!,9,0)),+IF(ISERROR(VLOOKUP($B600,NAfiliado_NFarmacia!$A$2:$J$497,5,0)),"Ingresa Farmacia",VLOOKUP($B600,NAfiliado_NFarmacia!$A$2:$J$497,5,0))))</f>
        <v/>
      </c>
      <c r="J600" s="49" t="str">
        <f>+IF($B600="","",+IF(OR($F600="Si",$F600=""),IF(ISERROR(VLOOKUP($B600,padron!#REF!,10,0)),+IF(ISERROR(VLOOKUP($B600,NAfiliado_NFarmacia!$A$2:$J$497,5,0)),"Ingresa Direccion de Farmacia",VLOOKUP($B600,NAfiliado_NFarmacia!$A$2:$J$497,6,0)),VLOOKUP($B600,padron!#REF!,10,0)),+IF(ISERROR(VLOOKUP($B600,NAfiliado_NFarmacia!$A$2:$J$497,6,0)),"Ingresa Direccion de Farmacia",VLOOKUP($B600,NAfiliado_NFarmacia!$A$2:$J$497,6,0))))</f>
        <v/>
      </c>
      <c r="K600" s="49" t="str">
        <f>+IF($B600="","",+IF(OR($F600="Si",$F600=""),IF(ISERROR(VLOOKUP($B600,padron!#REF!,10,0)),+IF(ISERROR(VLOOKUP($B600,NAfiliado_NFarmacia!$A$2:$J$497,5,0)),"Ingresa Localidad de Farmacia",VLOOKUP($B600,NAfiliado_NFarmacia!$A$2:$J$497,7,0)),VLOOKUP($B600,padron!#REF!,11,0)),+IF(ISERROR(VLOOKUP($B600,NAfiliado_NFarmacia!$A$2:$J$497,7,0)),"Ingresa Localidad de Farmacia",VLOOKUP($B600,NAfiliado_NFarmacia!$A$2:$J$497,7,0))))</f>
        <v/>
      </c>
      <c r="L600" s="48" t="str">
        <f>+IF(B600="","",IF(F600="No","84005541",+IFERROR(+VLOOKUP(inicio!B600,padron!$A$2:$H$2,8,0),"84005541")))</f>
        <v/>
      </c>
      <c r="M600" s="48" t="str">
        <f>+IF(B600="","",+IFERROR(+VLOOKUP(B600,padron!A:C,3,0),"no_cargado"))</f>
        <v/>
      </c>
      <c r="N600" s="48" t="str">
        <f>+IF(C600="","",+IFERROR(+VLOOKUP($C600,materiales!$A$2:$D$5000,4,0),"9999"))</f>
        <v/>
      </c>
      <c r="O600" s="48" t="str">
        <f t="shared" si="90"/>
        <v/>
      </c>
      <c r="P600" s="48" t="str">
        <f t="shared" si="91"/>
        <v/>
      </c>
      <c r="Q600" s="48" t="str">
        <f t="shared" si="92"/>
        <v/>
      </c>
      <c r="R600" s="48" t="str">
        <f t="shared" si="93"/>
        <v/>
      </c>
      <c r="S600" s="48" t="str">
        <f t="shared" si="98"/>
        <v/>
      </c>
      <c r="T600" s="48" t="str">
        <f t="shared" ca="1" si="94"/>
        <v/>
      </c>
      <c r="U600" s="48" t="str">
        <f>+IF(M600="","",IFERROR(+VLOOKUP(C600,materiales!$B$2:$E$1000,4,0),"DSZA"))</f>
        <v/>
      </c>
      <c r="V600" s="48" t="str">
        <f t="shared" si="95"/>
        <v/>
      </c>
      <c r="W600" s="48" t="str">
        <f t="shared" si="96"/>
        <v/>
      </c>
      <c r="X600" s="48" t="str">
        <f t="shared" si="97"/>
        <v/>
      </c>
      <c r="Y600" s="49" t="str">
        <f t="shared" si="99"/>
        <v/>
      </c>
      <c r="Z600" s="49" t="str">
        <f>IF(M600="no_cargado",VLOOKUP(B600,NAfiliado_NFarmacia!A:H,8,0),"")</f>
        <v/>
      </c>
      <c r="AA600" s="50"/>
    </row>
    <row r="601" spans="1:27" x14ac:dyDescent="0.55000000000000004">
      <c r="A601" s="34"/>
      <c r="G601" s="47" t="str">
        <f>+IF($B601="","",+IFERROR(+VLOOKUP(B601,padron!$A$2:$E$2,2,0),+IFERROR(VLOOKUP(B601,NAfiliado_NFarmacia!$A:$J,10,0),"Ingresar Nuevo Afiliado")))</f>
        <v/>
      </c>
      <c r="H601" s="48" t="str">
        <f>+IF(B601="","",+IFERROR(+VLOOKUP($C601,materiales!$B$2:$D$101,2,0),"9999"))</f>
        <v/>
      </c>
      <c r="I601" s="49" t="str">
        <f>+IF($B601="","",+IF(OR($F601="Si",$F601=""),IF(ISERROR(VLOOKUP($B601,padron!#REF!,9,0)),+IF(ISERROR(VLOOKUP($B601,NAfiliado_NFarmacia!$A$2:$J$497,5,0)),"Ingresa Farmacia",VLOOKUP($B601,NAfiliado_NFarmacia!$A$2:$J$497,5,0)),VLOOKUP($B601,padron!#REF!,9,0)),+IF(ISERROR(VLOOKUP($B601,NAfiliado_NFarmacia!$A$2:$J$497,5,0)),"Ingresa Farmacia",VLOOKUP($B601,NAfiliado_NFarmacia!$A$2:$J$497,5,0))))</f>
        <v/>
      </c>
      <c r="J601" s="49" t="str">
        <f>+IF($B601="","",+IF(OR($F601="Si",$F601=""),IF(ISERROR(VLOOKUP($B601,padron!#REF!,10,0)),+IF(ISERROR(VLOOKUP($B601,NAfiliado_NFarmacia!$A$2:$J$497,5,0)),"Ingresa Direccion de Farmacia",VLOOKUP($B601,NAfiliado_NFarmacia!$A$2:$J$497,6,0)),VLOOKUP($B601,padron!#REF!,10,0)),+IF(ISERROR(VLOOKUP($B601,NAfiliado_NFarmacia!$A$2:$J$497,6,0)),"Ingresa Direccion de Farmacia",VLOOKUP($B601,NAfiliado_NFarmacia!$A$2:$J$497,6,0))))</f>
        <v/>
      </c>
      <c r="K601" s="49" t="str">
        <f>+IF($B601="","",+IF(OR($F601="Si",$F601=""),IF(ISERROR(VLOOKUP($B601,padron!#REF!,10,0)),+IF(ISERROR(VLOOKUP($B601,NAfiliado_NFarmacia!$A$2:$J$497,5,0)),"Ingresa Localidad de Farmacia",VLOOKUP($B601,NAfiliado_NFarmacia!$A$2:$J$497,7,0)),VLOOKUP($B601,padron!#REF!,11,0)),+IF(ISERROR(VLOOKUP($B601,NAfiliado_NFarmacia!$A$2:$J$497,7,0)),"Ingresa Localidad de Farmacia",VLOOKUP($B601,NAfiliado_NFarmacia!$A$2:$J$497,7,0))))</f>
        <v/>
      </c>
      <c r="L601" s="48" t="str">
        <f>+IF(B601="","",IF(F601="No","84005541",+IFERROR(+VLOOKUP(inicio!B601,padron!$A$2:$H$2,8,0),"84005541")))</f>
        <v/>
      </c>
      <c r="M601" s="48" t="str">
        <f>+IF(B601="","",+IFERROR(+VLOOKUP(B601,padron!A:C,3,0),"no_cargado"))</f>
        <v/>
      </c>
      <c r="N601" s="48" t="str">
        <f>+IF(C601="","",+IFERROR(+VLOOKUP($C601,materiales!$A$2:$D$5000,4,0),"9999"))</f>
        <v/>
      </c>
      <c r="O601" s="48" t="str">
        <f t="shared" si="90"/>
        <v/>
      </c>
      <c r="P601" s="48" t="str">
        <f t="shared" si="91"/>
        <v/>
      </c>
      <c r="Q601" s="48" t="str">
        <f t="shared" si="92"/>
        <v/>
      </c>
      <c r="R601" s="48" t="str">
        <f t="shared" si="93"/>
        <v/>
      </c>
      <c r="S601" s="48" t="str">
        <f t="shared" si="98"/>
        <v/>
      </c>
      <c r="T601" s="48" t="str">
        <f t="shared" ca="1" si="94"/>
        <v/>
      </c>
      <c r="U601" s="48" t="str">
        <f>+IF(M601="","",IFERROR(+VLOOKUP(C601,materiales!$B$2:$E$1000,4,0),"DSZA"))</f>
        <v/>
      </c>
      <c r="V601" s="48" t="str">
        <f t="shared" si="95"/>
        <v/>
      </c>
      <c r="W601" s="48" t="str">
        <f t="shared" si="96"/>
        <v/>
      </c>
      <c r="X601" s="48" t="str">
        <f t="shared" si="97"/>
        <v/>
      </c>
      <c r="Y601" s="49" t="str">
        <f t="shared" si="99"/>
        <v/>
      </c>
      <c r="Z601" s="49" t="str">
        <f>IF(M601="no_cargado",VLOOKUP(B601,NAfiliado_NFarmacia!A:H,8,0),"")</f>
        <v/>
      </c>
      <c r="AA601" s="50"/>
    </row>
    <row r="602" spans="1:27" x14ac:dyDescent="0.55000000000000004">
      <c r="A602" s="34"/>
      <c r="G602" s="47" t="str">
        <f>+IF($B602="","",+IFERROR(+VLOOKUP(B602,padron!$A$2:$E$2,2,0),+IFERROR(VLOOKUP(B602,NAfiliado_NFarmacia!$A:$J,10,0),"Ingresar Nuevo Afiliado")))</f>
        <v/>
      </c>
      <c r="H602" s="48" t="str">
        <f>+IF(B602="","",+IFERROR(+VLOOKUP($C602,materiales!$B$2:$D$101,2,0),"9999"))</f>
        <v/>
      </c>
      <c r="I602" s="49" t="str">
        <f>+IF($B602="","",+IF(OR($F602="Si",$F602=""),IF(ISERROR(VLOOKUP($B602,padron!#REF!,9,0)),+IF(ISERROR(VLOOKUP($B602,NAfiliado_NFarmacia!$A$2:$J$497,5,0)),"Ingresa Farmacia",VLOOKUP($B602,NAfiliado_NFarmacia!$A$2:$J$497,5,0)),VLOOKUP($B602,padron!#REF!,9,0)),+IF(ISERROR(VLOOKUP($B602,NAfiliado_NFarmacia!$A$2:$J$497,5,0)),"Ingresa Farmacia",VLOOKUP($B602,NAfiliado_NFarmacia!$A$2:$J$497,5,0))))</f>
        <v/>
      </c>
      <c r="J602" s="49" t="str">
        <f>+IF($B602="","",+IF(OR($F602="Si",$F602=""),IF(ISERROR(VLOOKUP($B602,padron!#REF!,10,0)),+IF(ISERROR(VLOOKUP($B602,NAfiliado_NFarmacia!$A$2:$J$497,5,0)),"Ingresa Direccion de Farmacia",VLOOKUP($B602,NAfiliado_NFarmacia!$A$2:$J$497,6,0)),VLOOKUP($B602,padron!#REF!,10,0)),+IF(ISERROR(VLOOKUP($B602,NAfiliado_NFarmacia!$A$2:$J$497,6,0)),"Ingresa Direccion de Farmacia",VLOOKUP($B602,NAfiliado_NFarmacia!$A$2:$J$497,6,0))))</f>
        <v/>
      </c>
      <c r="K602" s="49" t="str">
        <f>+IF($B602="","",+IF(OR($F602="Si",$F602=""),IF(ISERROR(VLOOKUP($B602,padron!#REF!,10,0)),+IF(ISERROR(VLOOKUP($B602,NAfiliado_NFarmacia!$A$2:$J$497,5,0)),"Ingresa Localidad de Farmacia",VLOOKUP($B602,NAfiliado_NFarmacia!$A$2:$J$497,7,0)),VLOOKUP($B602,padron!#REF!,11,0)),+IF(ISERROR(VLOOKUP($B602,NAfiliado_NFarmacia!$A$2:$J$497,7,0)),"Ingresa Localidad de Farmacia",VLOOKUP($B602,NAfiliado_NFarmacia!$A$2:$J$497,7,0))))</f>
        <v/>
      </c>
      <c r="L602" s="48" t="str">
        <f>+IF(B602="","",IF(F602="No","84005541",+IFERROR(+VLOOKUP(inicio!B602,padron!$A$2:$H$2,8,0),"84005541")))</f>
        <v/>
      </c>
      <c r="M602" s="48" t="str">
        <f>+IF(B602="","",+IFERROR(+VLOOKUP(B602,padron!A:C,3,0),"no_cargado"))</f>
        <v/>
      </c>
      <c r="N602" s="48" t="str">
        <f>+IF(C602="","",+IFERROR(+VLOOKUP($C602,materiales!$A$2:$D$5000,4,0),"9999"))</f>
        <v/>
      </c>
      <c r="O602" s="48" t="str">
        <f t="shared" si="90"/>
        <v/>
      </c>
      <c r="P602" s="48" t="str">
        <f t="shared" si="91"/>
        <v/>
      </c>
      <c r="Q602" s="48" t="str">
        <f t="shared" si="92"/>
        <v/>
      </c>
      <c r="R602" s="48" t="str">
        <f t="shared" si="93"/>
        <v/>
      </c>
      <c r="S602" s="48" t="str">
        <f t="shared" si="98"/>
        <v/>
      </c>
      <c r="T602" s="48" t="str">
        <f t="shared" ca="1" si="94"/>
        <v/>
      </c>
      <c r="U602" s="48" t="str">
        <f>+IF(M602="","",IFERROR(+VLOOKUP(C602,materiales!$B$2:$E$1000,4,0),"DSZA"))</f>
        <v/>
      </c>
      <c r="V602" s="48" t="str">
        <f t="shared" si="95"/>
        <v/>
      </c>
      <c r="W602" s="48" t="str">
        <f t="shared" si="96"/>
        <v/>
      </c>
      <c r="X602" s="48" t="str">
        <f t="shared" si="97"/>
        <v/>
      </c>
      <c r="Y602" s="49" t="str">
        <f t="shared" si="99"/>
        <v/>
      </c>
      <c r="Z602" s="49" t="str">
        <f>IF(M602="no_cargado",VLOOKUP(B602,NAfiliado_NFarmacia!A:H,8,0),"")</f>
        <v/>
      </c>
      <c r="AA602" s="50"/>
    </row>
    <row r="603" spans="1:27" x14ac:dyDescent="0.55000000000000004">
      <c r="A603" s="34"/>
      <c r="G603" s="47" t="str">
        <f>+IF($B603="","",+IFERROR(+VLOOKUP(B603,padron!$A$2:$E$2,2,0),+IFERROR(VLOOKUP(B603,NAfiliado_NFarmacia!$A:$J,10,0),"Ingresar Nuevo Afiliado")))</f>
        <v/>
      </c>
      <c r="H603" s="48" t="str">
        <f>+IF(B603="","",+IFERROR(+VLOOKUP($C603,materiales!$B$2:$D$101,2,0),"9999"))</f>
        <v/>
      </c>
      <c r="I603" s="49" t="str">
        <f>+IF($B603="","",+IF(OR($F603="Si",$F603=""),IF(ISERROR(VLOOKUP($B603,padron!#REF!,9,0)),+IF(ISERROR(VLOOKUP($B603,NAfiliado_NFarmacia!$A$2:$J$497,5,0)),"Ingresa Farmacia",VLOOKUP($B603,NAfiliado_NFarmacia!$A$2:$J$497,5,0)),VLOOKUP($B603,padron!#REF!,9,0)),+IF(ISERROR(VLOOKUP($B603,NAfiliado_NFarmacia!$A$2:$J$497,5,0)),"Ingresa Farmacia",VLOOKUP($B603,NAfiliado_NFarmacia!$A$2:$J$497,5,0))))</f>
        <v/>
      </c>
      <c r="J603" s="49" t="str">
        <f>+IF($B603="","",+IF(OR($F603="Si",$F603=""),IF(ISERROR(VLOOKUP($B603,padron!#REF!,10,0)),+IF(ISERROR(VLOOKUP($B603,NAfiliado_NFarmacia!$A$2:$J$497,5,0)),"Ingresa Direccion de Farmacia",VLOOKUP($B603,NAfiliado_NFarmacia!$A$2:$J$497,6,0)),VLOOKUP($B603,padron!#REF!,10,0)),+IF(ISERROR(VLOOKUP($B603,NAfiliado_NFarmacia!$A$2:$J$497,6,0)),"Ingresa Direccion de Farmacia",VLOOKUP($B603,NAfiliado_NFarmacia!$A$2:$J$497,6,0))))</f>
        <v/>
      </c>
      <c r="K603" s="49" t="str">
        <f>+IF($B603="","",+IF(OR($F603="Si",$F603=""),IF(ISERROR(VLOOKUP($B603,padron!#REF!,10,0)),+IF(ISERROR(VLOOKUP($B603,NAfiliado_NFarmacia!$A$2:$J$497,5,0)),"Ingresa Localidad de Farmacia",VLOOKUP($B603,NAfiliado_NFarmacia!$A$2:$J$497,7,0)),VLOOKUP($B603,padron!#REF!,11,0)),+IF(ISERROR(VLOOKUP($B603,NAfiliado_NFarmacia!$A$2:$J$497,7,0)),"Ingresa Localidad de Farmacia",VLOOKUP($B603,NAfiliado_NFarmacia!$A$2:$J$497,7,0))))</f>
        <v/>
      </c>
      <c r="L603" s="48" t="str">
        <f>+IF(B603="","",IF(F603="No","84005541",+IFERROR(+VLOOKUP(inicio!B603,padron!$A$2:$H$2,8,0),"84005541")))</f>
        <v/>
      </c>
      <c r="M603" s="48" t="str">
        <f>+IF(B603="","",+IFERROR(+VLOOKUP(B603,padron!A:C,3,0),"no_cargado"))</f>
        <v/>
      </c>
      <c r="N603" s="48" t="str">
        <f>+IF(C603="","",+IFERROR(+VLOOKUP($C603,materiales!$A$2:$D$5000,4,0),"9999"))</f>
        <v/>
      </c>
      <c r="O603" s="48" t="str">
        <f t="shared" si="90"/>
        <v/>
      </c>
      <c r="P603" s="48" t="str">
        <f t="shared" si="91"/>
        <v/>
      </c>
      <c r="Q603" s="48" t="str">
        <f t="shared" si="92"/>
        <v/>
      </c>
      <c r="R603" s="48" t="str">
        <f t="shared" si="93"/>
        <v/>
      </c>
      <c r="S603" s="48" t="str">
        <f t="shared" si="98"/>
        <v/>
      </c>
      <c r="T603" s="48" t="str">
        <f t="shared" ca="1" si="94"/>
        <v/>
      </c>
      <c r="U603" s="48" t="str">
        <f>+IF(M603="","",IFERROR(+VLOOKUP(C603,materiales!$B$2:$E$1000,4,0),"DSZA"))</f>
        <v/>
      </c>
      <c r="V603" s="48" t="str">
        <f t="shared" si="95"/>
        <v/>
      </c>
      <c r="W603" s="48" t="str">
        <f t="shared" si="96"/>
        <v/>
      </c>
      <c r="X603" s="48" t="str">
        <f t="shared" si="97"/>
        <v/>
      </c>
      <c r="Y603" s="49" t="str">
        <f t="shared" si="99"/>
        <v/>
      </c>
      <c r="Z603" s="49" t="str">
        <f>IF(M603="no_cargado",VLOOKUP(B603,NAfiliado_NFarmacia!A:H,8,0),"")</f>
        <v/>
      </c>
      <c r="AA603" s="50"/>
    </row>
    <row r="604" spans="1:27" x14ac:dyDescent="0.55000000000000004">
      <c r="A604" s="34"/>
      <c r="G604" s="47" t="str">
        <f>+IF($B604="","",+IFERROR(+VLOOKUP(B604,padron!$A$2:$E$2,2,0),+IFERROR(VLOOKUP(B604,NAfiliado_NFarmacia!$A:$J,10,0),"Ingresar Nuevo Afiliado")))</f>
        <v/>
      </c>
      <c r="H604" s="48" t="str">
        <f>+IF(B604="","",+IFERROR(+VLOOKUP($C604,materiales!$B$2:$D$101,2,0),"9999"))</f>
        <v/>
      </c>
      <c r="I604" s="49" t="str">
        <f>+IF($B604="","",+IF(OR($F604="Si",$F604=""),IF(ISERROR(VLOOKUP($B604,padron!#REF!,9,0)),+IF(ISERROR(VLOOKUP($B604,NAfiliado_NFarmacia!$A$2:$J$497,5,0)),"Ingresa Farmacia",VLOOKUP($B604,NAfiliado_NFarmacia!$A$2:$J$497,5,0)),VLOOKUP($B604,padron!#REF!,9,0)),+IF(ISERROR(VLOOKUP($B604,NAfiliado_NFarmacia!$A$2:$J$497,5,0)),"Ingresa Farmacia",VLOOKUP($B604,NAfiliado_NFarmacia!$A$2:$J$497,5,0))))</f>
        <v/>
      </c>
      <c r="J604" s="49" t="str">
        <f>+IF($B604="","",+IF(OR($F604="Si",$F604=""),IF(ISERROR(VLOOKUP($B604,padron!#REF!,10,0)),+IF(ISERROR(VLOOKUP($B604,NAfiliado_NFarmacia!$A$2:$J$497,5,0)),"Ingresa Direccion de Farmacia",VLOOKUP($B604,NAfiliado_NFarmacia!$A$2:$J$497,6,0)),VLOOKUP($B604,padron!#REF!,10,0)),+IF(ISERROR(VLOOKUP($B604,NAfiliado_NFarmacia!$A$2:$J$497,6,0)),"Ingresa Direccion de Farmacia",VLOOKUP($B604,NAfiliado_NFarmacia!$A$2:$J$497,6,0))))</f>
        <v/>
      </c>
      <c r="K604" s="49" t="str">
        <f>+IF($B604="","",+IF(OR($F604="Si",$F604=""),IF(ISERROR(VLOOKUP($B604,padron!#REF!,10,0)),+IF(ISERROR(VLOOKUP($B604,NAfiliado_NFarmacia!$A$2:$J$497,5,0)),"Ingresa Localidad de Farmacia",VLOOKUP($B604,NAfiliado_NFarmacia!$A$2:$J$497,7,0)),VLOOKUP($B604,padron!#REF!,11,0)),+IF(ISERROR(VLOOKUP($B604,NAfiliado_NFarmacia!$A$2:$J$497,7,0)),"Ingresa Localidad de Farmacia",VLOOKUP($B604,NAfiliado_NFarmacia!$A$2:$J$497,7,0))))</f>
        <v/>
      </c>
      <c r="L604" s="48" t="str">
        <f>+IF(B604="","",IF(F604="No","84005541",+IFERROR(+VLOOKUP(inicio!B604,padron!$A$2:$H$2,8,0),"84005541")))</f>
        <v/>
      </c>
      <c r="M604" s="48" t="str">
        <f>+IF(B604="","",+IFERROR(+VLOOKUP(B604,padron!A:C,3,0),"no_cargado"))</f>
        <v/>
      </c>
      <c r="N604" s="48" t="str">
        <f>+IF(C604="","",+IFERROR(+VLOOKUP($C604,materiales!$A$2:$D$5000,4,0),"9999"))</f>
        <v/>
      </c>
      <c r="O604" s="48" t="str">
        <f t="shared" si="90"/>
        <v/>
      </c>
      <c r="P604" s="48" t="str">
        <f t="shared" si="91"/>
        <v/>
      </c>
      <c r="Q604" s="48" t="str">
        <f t="shared" si="92"/>
        <v/>
      </c>
      <c r="R604" s="48" t="str">
        <f t="shared" si="93"/>
        <v/>
      </c>
      <c r="S604" s="48" t="str">
        <f t="shared" si="98"/>
        <v/>
      </c>
      <c r="T604" s="48" t="str">
        <f t="shared" ca="1" si="94"/>
        <v/>
      </c>
      <c r="U604" s="48" t="str">
        <f>+IF(M604="","",IFERROR(+VLOOKUP(C604,materiales!$B$2:$E$1000,4,0),"DSZA"))</f>
        <v/>
      </c>
      <c r="V604" s="48" t="str">
        <f t="shared" si="95"/>
        <v/>
      </c>
      <c r="W604" s="48" t="str">
        <f t="shared" si="96"/>
        <v/>
      </c>
      <c r="X604" s="48" t="str">
        <f t="shared" si="97"/>
        <v/>
      </c>
      <c r="Y604" s="49" t="str">
        <f t="shared" si="99"/>
        <v/>
      </c>
      <c r="Z604" s="49" t="str">
        <f>IF(M604="no_cargado",VLOOKUP(B604,NAfiliado_NFarmacia!A:H,8,0),"")</f>
        <v/>
      </c>
      <c r="AA604" s="50"/>
    </row>
    <row r="605" spans="1:27" x14ac:dyDescent="0.55000000000000004">
      <c r="A605" s="34"/>
      <c r="G605" s="47" t="str">
        <f>+IF($B605="","",+IFERROR(+VLOOKUP(B605,padron!$A$2:$E$2,2,0),+IFERROR(VLOOKUP(B605,NAfiliado_NFarmacia!$A:$J,10,0),"Ingresar Nuevo Afiliado")))</f>
        <v/>
      </c>
      <c r="H605" s="48" t="str">
        <f>+IF(B605="","",+IFERROR(+VLOOKUP($C605,materiales!$B$2:$D$101,2,0),"9999"))</f>
        <v/>
      </c>
      <c r="I605" s="49" t="str">
        <f>+IF($B605="","",+IF(OR($F605="Si",$F605=""),IF(ISERROR(VLOOKUP($B605,padron!#REF!,9,0)),+IF(ISERROR(VLOOKUP($B605,NAfiliado_NFarmacia!$A$2:$J$497,5,0)),"Ingresa Farmacia",VLOOKUP($B605,NAfiliado_NFarmacia!$A$2:$J$497,5,0)),VLOOKUP($B605,padron!#REF!,9,0)),+IF(ISERROR(VLOOKUP($B605,NAfiliado_NFarmacia!$A$2:$J$497,5,0)),"Ingresa Farmacia",VLOOKUP($B605,NAfiliado_NFarmacia!$A$2:$J$497,5,0))))</f>
        <v/>
      </c>
      <c r="J605" s="49" t="str">
        <f>+IF($B605="","",+IF(OR($F605="Si",$F605=""),IF(ISERROR(VLOOKUP($B605,padron!#REF!,10,0)),+IF(ISERROR(VLOOKUP($B605,NAfiliado_NFarmacia!$A$2:$J$497,5,0)),"Ingresa Direccion de Farmacia",VLOOKUP($B605,NAfiliado_NFarmacia!$A$2:$J$497,6,0)),VLOOKUP($B605,padron!#REF!,10,0)),+IF(ISERROR(VLOOKUP($B605,NAfiliado_NFarmacia!$A$2:$J$497,6,0)),"Ingresa Direccion de Farmacia",VLOOKUP($B605,NAfiliado_NFarmacia!$A$2:$J$497,6,0))))</f>
        <v/>
      </c>
      <c r="K605" s="49" t="str">
        <f>+IF($B605="","",+IF(OR($F605="Si",$F605=""),IF(ISERROR(VLOOKUP($B605,padron!#REF!,10,0)),+IF(ISERROR(VLOOKUP($B605,NAfiliado_NFarmacia!$A$2:$J$497,5,0)),"Ingresa Localidad de Farmacia",VLOOKUP($B605,NAfiliado_NFarmacia!$A$2:$J$497,7,0)),VLOOKUP($B605,padron!#REF!,11,0)),+IF(ISERROR(VLOOKUP($B605,NAfiliado_NFarmacia!$A$2:$J$497,7,0)),"Ingresa Localidad de Farmacia",VLOOKUP($B605,NAfiliado_NFarmacia!$A$2:$J$497,7,0))))</f>
        <v/>
      </c>
      <c r="L605" s="48" t="str">
        <f>+IF(B605="","",IF(F605="No","84005541",+IFERROR(+VLOOKUP(inicio!B605,padron!$A$2:$H$2,8,0),"84005541")))</f>
        <v/>
      </c>
      <c r="M605" s="48" t="str">
        <f>+IF(B605="","",+IFERROR(+VLOOKUP(B605,padron!A:C,3,0),"no_cargado"))</f>
        <v/>
      </c>
      <c r="N605" s="48" t="str">
        <f>+IF(C605="","",+IFERROR(+VLOOKUP($C605,materiales!$A$2:$D$5000,4,0),"9999"))</f>
        <v/>
      </c>
      <c r="O605" s="48" t="str">
        <f t="shared" si="90"/>
        <v/>
      </c>
      <c r="P605" s="48" t="str">
        <f t="shared" si="91"/>
        <v/>
      </c>
      <c r="Q605" s="48" t="str">
        <f t="shared" si="92"/>
        <v/>
      </c>
      <c r="R605" s="48" t="str">
        <f t="shared" si="93"/>
        <v/>
      </c>
      <c r="S605" s="48" t="str">
        <f t="shared" si="98"/>
        <v/>
      </c>
      <c r="T605" s="48" t="str">
        <f t="shared" ca="1" si="94"/>
        <v/>
      </c>
      <c r="U605" s="48" t="str">
        <f>+IF(M605="","",IFERROR(+VLOOKUP(C605,materiales!$B$2:$E$1000,4,0),"DSZA"))</f>
        <v/>
      </c>
      <c r="V605" s="48" t="str">
        <f t="shared" si="95"/>
        <v/>
      </c>
      <c r="W605" s="48" t="str">
        <f t="shared" si="96"/>
        <v/>
      </c>
      <c r="X605" s="48" t="str">
        <f t="shared" si="97"/>
        <v/>
      </c>
      <c r="Y605" s="49" t="str">
        <f t="shared" si="99"/>
        <v/>
      </c>
      <c r="Z605" s="49" t="str">
        <f>IF(M605="no_cargado",VLOOKUP(B605,NAfiliado_NFarmacia!A:H,8,0),"")</f>
        <v/>
      </c>
      <c r="AA605" s="50"/>
    </row>
    <row r="606" spans="1:27" x14ac:dyDescent="0.55000000000000004">
      <c r="A606" s="34"/>
      <c r="G606" s="47" t="str">
        <f>+IF($B606="","",+IFERROR(+VLOOKUP(B606,padron!$A$2:$E$2,2,0),+IFERROR(VLOOKUP(B606,NAfiliado_NFarmacia!$A:$J,10,0),"Ingresar Nuevo Afiliado")))</f>
        <v/>
      </c>
      <c r="H606" s="48" t="str">
        <f>+IF(B606="","",+IFERROR(+VLOOKUP($C606,materiales!$B$2:$D$101,2,0),"9999"))</f>
        <v/>
      </c>
      <c r="I606" s="49" t="str">
        <f>+IF($B606="","",+IF(OR($F606="Si",$F606=""),IF(ISERROR(VLOOKUP($B606,padron!#REF!,9,0)),+IF(ISERROR(VLOOKUP($B606,NAfiliado_NFarmacia!$A$2:$J$497,5,0)),"Ingresa Farmacia",VLOOKUP($B606,NAfiliado_NFarmacia!$A$2:$J$497,5,0)),VLOOKUP($B606,padron!#REF!,9,0)),+IF(ISERROR(VLOOKUP($B606,NAfiliado_NFarmacia!$A$2:$J$497,5,0)),"Ingresa Farmacia",VLOOKUP($B606,NAfiliado_NFarmacia!$A$2:$J$497,5,0))))</f>
        <v/>
      </c>
      <c r="J606" s="49" t="str">
        <f>+IF($B606="","",+IF(OR($F606="Si",$F606=""),IF(ISERROR(VLOOKUP($B606,padron!#REF!,10,0)),+IF(ISERROR(VLOOKUP($B606,NAfiliado_NFarmacia!$A$2:$J$497,5,0)),"Ingresa Direccion de Farmacia",VLOOKUP($B606,NAfiliado_NFarmacia!$A$2:$J$497,6,0)),VLOOKUP($B606,padron!#REF!,10,0)),+IF(ISERROR(VLOOKUP($B606,NAfiliado_NFarmacia!$A$2:$J$497,6,0)),"Ingresa Direccion de Farmacia",VLOOKUP($B606,NAfiliado_NFarmacia!$A$2:$J$497,6,0))))</f>
        <v/>
      </c>
      <c r="K606" s="49" t="str">
        <f>+IF($B606="","",+IF(OR($F606="Si",$F606=""),IF(ISERROR(VLOOKUP($B606,padron!#REF!,10,0)),+IF(ISERROR(VLOOKUP($B606,NAfiliado_NFarmacia!$A$2:$J$497,5,0)),"Ingresa Localidad de Farmacia",VLOOKUP($B606,NAfiliado_NFarmacia!$A$2:$J$497,7,0)),VLOOKUP($B606,padron!#REF!,11,0)),+IF(ISERROR(VLOOKUP($B606,NAfiliado_NFarmacia!$A$2:$J$497,7,0)),"Ingresa Localidad de Farmacia",VLOOKUP($B606,NAfiliado_NFarmacia!$A$2:$J$497,7,0))))</f>
        <v/>
      </c>
      <c r="L606" s="48" t="str">
        <f>+IF(B606="","",IF(F606="No","84005541",+IFERROR(+VLOOKUP(inicio!B606,padron!$A$2:$H$2,8,0),"84005541")))</f>
        <v/>
      </c>
      <c r="M606" s="48" t="str">
        <f>+IF(B606="","",+IFERROR(+VLOOKUP(B606,padron!A:C,3,0),"no_cargado"))</f>
        <v/>
      </c>
      <c r="N606" s="48" t="str">
        <f>+IF(C606="","",+IFERROR(+VLOOKUP($C606,materiales!$A$2:$D$5000,4,0),"9999"))</f>
        <v/>
      </c>
      <c r="O606" s="48" t="str">
        <f t="shared" si="90"/>
        <v/>
      </c>
      <c r="P606" s="48" t="str">
        <f t="shared" si="91"/>
        <v/>
      </c>
      <c r="Q606" s="48" t="str">
        <f t="shared" si="92"/>
        <v/>
      </c>
      <c r="R606" s="48" t="str">
        <f t="shared" si="93"/>
        <v/>
      </c>
      <c r="S606" s="48" t="str">
        <f t="shared" si="98"/>
        <v/>
      </c>
      <c r="T606" s="48" t="str">
        <f t="shared" ca="1" si="94"/>
        <v/>
      </c>
      <c r="U606" s="48" t="str">
        <f>+IF(M606="","",IFERROR(+VLOOKUP(C606,materiales!$B$2:$E$1000,4,0),"DSZA"))</f>
        <v/>
      </c>
      <c r="V606" s="48" t="str">
        <f t="shared" si="95"/>
        <v/>
      </c>
      <c r="W606" s="48" t="str">
        <f t="shared" si="96"/>
        <v/>
      </c>
      <c r="X606" s="48" t="str">
        <f t="shared" si="97"/>
        <v/>
      </c>
      <c r="Y606" s="49" t="str">
        <f t="shared" si="99"/>
        <v/>
      </c>
      <c r="Z606" s="49" t="str">
        <f>IF(M606="no_cargado",VLOOKUP(B606,NAfiliado_NFarmacia!A:H,8,0),"")</f>
        <v/>
      </c>
      <c r="AA606" s="50"/>
    </row>
    <row r="607" spans="1:27" x14ac:dyDescent="0.55000000000000004">
      <c r="A607" s="34"/>
      <c r="G607" s="47" t="str">
        <f>+IF($B607="","",+IFERROR(+VLOOKUP(B607,padron!$A$2:$E$2,2,0),+IFERROR(VLOOKUP(B607,NAfiliado_NFarmacia!$A:$J,10,0),"Ingresar Nuevo Afiliado")))</f>
        <v/>
      </c>
      <c r="H607" s="48" t="str">
        <f>+IF(B607="","",+IFERROR(+VLOOKUP($C607,materiales!$B$2:$D$101,2,0),"9999"))</f>
        <v/>
      </c>
      <c r="I607" s="49" t="str">
        <f>+IF($B607="","",+IF(OR($F607="Si",$F607=""),IF(ISERROR(VLOOKUP($B607,padron!#REF!,9,0)),+IF(ISERROR(VLOOKUP($B607,NAfiliado_NFarmacia!$A$2:$J$497,5,0)),"Ingresa Farmacia",VLOOKUP($B607,NAfiliado_NFarmacia!$A$2:$J$497,5,0)),VLOOKUP($B607,padron!#REF!,9,0)),+IF(ISERROR(VLOOKUP($B607,NAfiliado_NFarmacia!$A$2:$J$497,5,0)),"Ingresa Farmacia",VLOOKUP($B607,NAfiliado_NFarmacia!$A$2:$J$497,5,0))))</f>
        <v/>
      </c>
      <c r="J607" s="49" t="str">
        <f>+IF($B607="","",+IF(OR($F607="Si",$F607=""),IF(ISERROR(VLOOKUP($B607,padron!#REF!,10,0)),+IF(ISERROR(VLOOKUP($B607,NAfiliado_NFarmacia!$A$2:$J$497,5,0)),"Ingresa Direccion de Farmacia",VLOOKUP($B607,NAfiliado_NFarmacia!$A$2:$J$497,6,0)),VLOOKUP($B607,padron!#REF!,10,0)),+IF(ISERROR(VLOOKUP($B607,NAfiliado_NFarmacia!$A$2:$J$497,6,0)),"Ingresa Direccion de Farmacia",VLOOKUP($B607,NAfiliado_NFarmacia!$A$2:$J$497,6,0))))</f>
        <v/>
      </c>
      <c r="K607" s="49" t="str">
        <f>+IF($B607="","",+IF(OR($F607="Si",$F607=""),IF(ISERROR(VLOOKUP($B607,padron!#REF!,10,0)),+IF(ISERROR(VLOOKUP($B607,NAfiliado_NFarmacia!$A$2:$J$497,5,0)),"Ingresa Localidad de Farmacia",VLOOKUP($B607,NAfiliado_NFarmacia!$A$2:$J$497,7,0)),VLOOKUP($B607,padron!#REF!,11,0)),+IF(ISERROR(VLOOKUP($B607,NAfiliado_NFarmacia!$A$2:$J$497,7,0)),"Ingresa Localidad de Farmacia",VLOOKUP($B607,NAfiliado_NFarmacia!$A$2:$J$497,7,0))))</f>
        <v/>
      </c>
      <c r="L607" s="48" t="str">
        <f>+IF(B607="","",IF(F607="No","84005541",+IFERROR(+VLOOKUP(inicio!B607,padron!$A$2:$H$2,8,0),"84005541")))</f>
        <v/>
      </c>
      <c r="M607" s="48" t="str">
        <f>+IF(B607="","",+IFERROR(+VLOOKUP(B607,padron!A:C,3,0),"no_cargado"))</f>
        <v/>
      </c>
      <c r="N607" s="48" t="str">
        <f>+IF(C607="","",+IFERROR(+VLOOKUP($C607,materiales!$A$2:$D$5000,4,0),"9999"))</f>
        <v/>
      </c>
      <c r="O607" s="48" t="str">
        <f t="shared" si="90"/>
        <v/>
      </c>
      <c r="P607" s="48" t="str">
        <f t="shared" si="91"/>
        <v/>
      </c>
      <c r="Q607" s="48" t="str">
        <f t="shared" si="92"/>
        <v/>
      </c>
      <c r="R607" s="48" t="str">
        <f t="shared" si="93"/>
        <v/>
      </c>
      <c r="S607" s="48" t="str">
        <f t="shared" si="98"/>
        <v/>
      </c>
      <c r="T607" s="48" t="str">
        <f t="shared" ca="1" si="94"/>
        <v/>
      </c>
      <c r="U607" s="48" t="str">
        <f>+IF(M607="","",IFERROR(+VLOOKUP(C607,materiales!$B$2:$E$1000,4,0),"DSZA"))</f>
        <v/>
      </c>
      <c r="V607" s="48" t="str">
        <f t="shared" si="95"/>
        <v/>
      </c>
      <c r="W607" s="48" t="str">
        <f t="shared" si="96"/>
        <v/>
      </c>
      <c r="X607" s="48" t="str">
        <f t="shared" si="97"/>
        <v/>
      </c>
      <c r="Y607" s="49" t="str">
        <f t="shared" si="99"/>
        <v/>
      </c>
      <c r="Z607" s="49" t="str">
        <f>IF(M607="no_cargado",VLOOKUP(B607,NAfiliado_NFarmacia!A:H,8,0),"")</f>
        <v/>
      </c>
      <c r="AA607" s="50"/>
    </row>
    <row r="608" spans="1:27" x14ac:dyDescent="0.55000000000000004">
      <c r="A608" s="34"/>
      <c r="G608" s="47" t="str">
        <f>+IF($B608="","",+IFERROR(+VLOOKUP(B608,padron!$A$2:$E$2,2,0),+IFERROR(VLOOKUP(B608,NAfiliado_NFarmacia!$A:$J,10,0),"Ingresar Nuevo Afiliado")))</f>
        <v/>
      </c>
      <c r="H608" s="48" t="str">
        <f>+IF(B608="","",+IFERROR(+VLOOKUP($C608,materiales!$B$2:$D$101,2,0),"9999"))</f>
        <v/>
      </c>
      <c r="I608" s="49" t="str">
        <f>+IF($B608="","",+IF(OR($F608="Si",$F608=""),IF(ISERROR(VLOOKUP($B608,padron!#REF!,9,0)),+IF(ISERROR(VLOOKUP($B608,NAfiliado_NFarmacia!$A$2:$J$497,5,0)),"Ingresa Farmacia",VLOOKUP($B608,NAfiliado_NFarmacia!$A$2:$J$497,5,0)),VLOOKUP($B608,padron!#REF!,9,0)),+IF(ISERROR(VLOOKUP($B608,NAfiliado_NFarmacia!$A$2:$J$497,5,0)),"Ingresa Farmacia",VLOOKUP($B608,NAfiliado_NFarmacia!$A$2:$J$497,5,0))))</f>
        <v/>
      </c>
      <c r="J608" s="49" t="str">
        <f>+IF($B608="","",+IF(OR($F608="Si",$F608=""),IF(ISERROR(VLOOKUP($B608,padron!#REF!,10,0)),+IF(ISERROR(VLOOKUP($B608,NAfiliado_NFarmacia!$A$2:$J$497,5,0)),"Ingresa Direccion de Farmacia",VLOOKUP($B608,NAfiliado_NFarmacia!$A$2:$J$497,6,0)),VLOOKUP($B608,padron!#REF!,10,0)),+IF(ISERROR(VLOOKUP($B608,NAfiliado_NFarmacia!$A$2:$J$497,6,0)),"Ingresa Direccion de Farmacia",VLOOKUP($B608,NAfiliado_NFarmacia!$A$2:$J$497,6,0))))</f>
        <v/>
      </c>
      <c r="K608" s="49" t="str">
        <f>+IF($B608="","",+IF(OR($F608="Si",$F608=""),IF(ISERROR(VLOOKUP($B608,padron!#REF!,10,0)),+IF(ISERROR(VLOOKUP($B608,NAfiliado_NFarmacia!$A$2:$J$497,5,0)),"Ingresa Localidad de Farmacia",VLOOKUP($B608,NAfiliado_NFarmacia!$A$2:$J$497,7,0)),VLOOKUP($B608,padron!#REF!,11,0)),+IF(ISERROR(VLOOKUP($B608,NAfiliado_NFarmacia!$A$2:$J$497,7,0)),"Ingresa Localidad de Farmacia",VLOOKUP($B608,NAfiliado_NFarmacia!$A$2:$J$497,7,0))))</f>
        <v/>
      </c>
      <c r="L608" s="48" t="str">
        <f>+IF(B608="","",IF(F608="No","84005541",+IFERROR(+VLOOKUP(inicio!B608,padron!$A$2:$H$2,8,0),"84005541")))</f>
        <v/>
      </c>
      <c r="M608" s="48" t="str">
        <f>+IF(B608="","",+IFERROR(+VLOOKUP(B608,padron!A:C,3,0),"no_cargado"))</f>
        <v/>
      </c>
      <c r="N608" s="48" t="str">
        <f>+IF(C608="","",+IFERROR(+VLOOKUP($C608,materiales!$A$2:$D$5000,4,0),"9999"))</f>
        <v/>
      </c>
      <c r="O608" s="48" t="str">
        <f t="shared" si="90"/>
        <v/>
      </c>
      <c r="P608" s="48" t="str">
        <f t="shared" si="91"/>
        <v/>
      </c>
      <c r="Q608" s="48" t="str">
        <f t="shared" si="92"/>
        <v/>
      </c>
      <c r="R608" s="48" t="str">
        <f t="shared" si="93"/>
        <v/>
      </c>
      <c r="S608" s="48" t="str">
        <f t="shared" si="98"/>
        <v/>
      </c>
      <c r="T608" s="48" t="str">
        <f t="shared" ca="1" si="94"/>
        <v/>
      </c>
      <c r="U608" s="48" t="str">
        <f>+IF(M608="","",IFERROR(+VLOOKUP(C608,materiales!$B$2:$E$1000,4,0),"DSZA"))</f>
        <v/>
      </c>
      <c r="V608" s="48" t="str">
        <f t="shared" si="95"/>
        <v/>
      </c>
      <c r="W608" s="48" t="str">
        <f t="shared" si="96"/>
        <v/>
      </c>
      <c r="X608" s="48" t="str">
        <f t="shared" si="97"/>
        <v/>
      </c>
      <c r="Y608" s="49" t="str">
        <f t="shared" si="99"/>
        <v/>
      </c>
      <c r="Z608" s="49" t="str">
        <f>IF(M608="no_cargado",VLOOKUP(B608,NAfiliado_NFarmacia!A:H,8,0),"")</f>
        <v/>
      </c>
      <c r="AA608" s="50"/>
    </row>
    <row r="609" spans="1:27" x14ac:dyDescent="0.55000000000000004">
      <c r="A609" s="34"/>
      <c r="G609" s="47" t="str">
        <f>+IF($B609="","",+IFERROR(+VLOOKUP(B609,padron!$A$2:$E$2,2,0),+IFERROR(VLOOKUP(B609,NAfiliado_NFarmacia!$A:$J,10,0),"Ingresar Nuevo Afiliado")))</f>
        <v/>
      </c>
      <c r="H609" s="48" t="str">
        <f>+IF(B609="","",+IFERROR(+VLOOKUP($C609,materiales!$B$2:$D$101,2,0),"9999"))</f>
        <v/>
      </c>
      <c r="I609" s="49" t="str">
        <f>+IF($B609="","",+IF(OR($F609="Si",$F609=""),IF(ISERROR(VLOOKUP($B609,padron!#REF!,9,0)),+IF(ISERROR(VLOOKUP($B609,NAfiliado_NFarmacia!$A$2:$J$497,5,0)),"Ingresa Farmacia",VLOOKUP($B609,NAfiliado_NFarmacia!$A$2:$J$497,5,0)),VLOOKUP($B609,padron!#REF!,9,0)),+IF(ISERROR(VLOOKUP($B609,NAfiliado_NFarmacia!$A$2:$J$497,5,0)),"Ingresa Farmacia",VLOOKUP($B609,NAfiliado_NFarmacia!$A$2:$J$497,5,0))))</f>
        <v/>
      </c>
      <c r="J609" s="49" t="str">
        <f>+IF($B609="","",+IF(OR($F609="Si",$F609=""),IF(ISERROR(VLOOKUP($B609,padron!#REF!,10,0)),+IF(ISERROR(VLOOKUP($B609,NAfiliado_NFarmacia!$A$2:$J$497,5,0)),"Ingresa Direccion de Farmacia",VLOOKUP($B609,NAfiliado_NFarmacia!$A$2:$J$497,6,0)),VLOOKUP($B609,padron!#REF!,10,0)),+IF(ISERROR(VLOOKUP($B609,NAfiliado_NFarmacia!$A$2:$J$497,6,0)),"Ingresa Direccion de Farmacia",VLOOKUP($B609,NAfiliado_NFarmacia!$A$2:$J$497,6,0))))</f>
        <v/>
      </c>
      <c r="K609" s="49" t="str">
        <f>+IF($B609="","",+IF(OR($F609="Si",$F609=""),IF(ISERROR(VLOOKUP($B609,padron!#REF!,10,0)),+IF(ISERROR(VLOOKUP($B609,NAfiliado_NFarmacia!$A$2:$J$497,5,0)),"Ingresa Localidad de Farmacia",VLOOKUP($B609,NAfiliado_NFarmacia!$A$2:$J$497,7,0)),VLOOKUP($B609,padron!#REF!,11,0)),+IF(ISERROR(VLOOKUP($B609,NAfiliado_NFarmacia!$A$2:$J$497,7,0)),"Ingresa Localidad de Farmacia",VLOOKUP($B609,NAfiliado_NFarmacia!$A$2:$J$497,7,0))))</f>
        <v/>
      </c>
      <c r="L609" s="48" t="str">
        <f>+IF(B609="","",IF(F609="No","84005541",+IFERROR(+VLOOKUP(inicio!B609,padron!$A$2:$H$2,8,0),"84005541")))</f>
        <v/>
      </c>
      <c r="M609" s="48" t="str">
        <f>+IF(B609="","",+IFERROR(+VLOOKUP(B609,padron!A:C,3,0),"no_cargado"))</f>
        <v/>
      </c>
      <c r="N609" s="48" t="str">
        <f>+IF(C609="","",+IFERROR(+VLOOKUP($C609,materiales!$A$2:$D$5000,4,0),"9999"))</f>
        <v/>
      </c>
      <c r="O609" s="48" t="str">
        <f t="shared" si="90"/>
        <v/>
      </c>
      <c r="P609" s="48" t="str">
        <f t="shared" si="91"/>
        <v/>
      </c>
      <c r="Q609" s="48" t="str">
        <f t="shared" si="92"/>
        <v/>
      </c>
      <c r="R609" s="48" t="str">
        <f t="shared" si="93"/>
        <v/>
      </c>
      <c r="S609" s="48" t="str">
        <f t="shared" si="98"/>
        <v/>
      </c>
      <c r="T609" s="48" t="str">
        <f t="shared" ca="1" si="94"/>
        <v/>
      </c>
      <c r="U609" s="48" t="str">
        <f>+IF(M609="","",IFERROR(+VLOOKUP(C609,materiales!$B$2:$E$1000,4,0),"DSZA"))</f>
        <v/>
      </c>
      <c r="V609" s="48" t="str">
        <f t="shared" si="95"/>
        <v/>
      </c>
      <c r="W609" s="48" t="str">
        <f t="shared" si="96"/>
        <v/>
      </c>
      <c r="X609" s="48" t="str">
        <f t="shared" si="97"/>
        <v/>
      </c>
      <c r="Y609" s="49" t="str">
        <f t="shared" si="99"/>
        <v/>
      </c>
      <c r="Z609" s="49" t="str">
        <f>IF(M609="no_cargado",VLOOKUP(B609,NAfiliado_NFarmacia!A:H,8,0),"")</f>
        <v/>
      </c>
      <c r="AA609" s="50"/>
    </row>
    <row r="610" spans="1:27" x14ac:dyDescent="0.55000000000000004">
      <c r="A610" s="34"/>
      <c r="G610" s="47" t="str">
        <f>+IF($B610="","",+IFERROR(+VLOOKUP(B610,padron!$A$2:$E$2,2,0),+IFERROR(VLOOKUP(B610,NAfiliado_NFarmacia!$A:$J,10,0),"Ingresar Nuevo Afiliado")))</f>
        <v/>
      </c>
      <c r="H610" s="48" t="str">
        <f>+IF(B610="","",+IFERROR(+VLOOKUP($C610,materiales!$B$2:$D$101,2,0),"9999"))</f>
        <v/>
      </c>
      <c r="I610" s="49" t="str">
        <f>+IF($B610="","",+IF(OR($F610="Si",$F610=""),IF(ISERROR(VLOOKUP($B610,padron!#REF!,9,0)),+IF(ISERROR(VLOOKUP($B610,NAfiliado_NFarmacia!$A$2:$J$497,5,0)),"Ingresa Farmacia",VLOOKUP($B610,NAfiliado_NFarmacia!$A$2:$J$497,5,0)),VLOOKUP($B610,padron!#REF!,9,0)),+IF(ISERROR(VLOOKUP($B610,NAfiliado_NFarmacia!$A$2:$J$497,5,0)),"Ingresa Farmacia",VLOOKUP($B610,NAfiliado_NFarmacia!$A$2:$J$497,5,0))))</f>
        <v/>
      </c>
      <c r="J610" s="49" t="str">
        <f>+IF($B610="","",+IF(OR($F610="Si",$F610=""),IF(ISERROR(VLOOKUP($B610,padron!#REF!,10,0)),+IF(ISERROR(VLOOKUP($B610,NAfiliado_NFarmacia!$A$2:$J$497,5,0)),"Ingresa Direccion de Farmacia",VLOOKUP($B610,NAfiliado_NFarmacia!$A$2:$J$497,6,0)),VLOOKUP($B610,padron!#REF!,10,0)),+IF(ISERROR(VLOOKUP($B610,NAfiliado_NFarmacia!$A$2:$J$497,6,0)),"Ingresa Direccion de Farmacia",VLOOKUP($B610,NAfiliado_NFarmacia!$A$2:$J$497,6,0))))</f>
        <v/>
      </c>
      <c r="K610" s="49" t="str">
        <f>+IF($B610="","",+IF(OR($F610="Si",$F610=""),IF(ISERROR(VLOOKUP($B610,padron!#REF!,10,0)),+IF(ISERROR(VLOOKUP($B610,NAfiliado_NFarmacia!$A$2:$J$497,5,0)),"Ingresa Localidad de Farmacia",VLOOKUP($B610,NAfiliado_NFarmacia!$A$2:$J$497,7,0)),VLOOKUP($B610,padron!#REF!,11,0)),+IF(ISERROR(VLOOKUP($B610,NAfiliado_NFarmacia!$A$2:$J$497,7,0)),"Ingresa Localidad de Farmacia",VLOOKUP($B610,NAfiliado_NFarmacia!$A$2:$J$497,7,0))))</f>
        <v/>
      </c>
      <c r="L610" s="48" t="str">
        <f>+IF(B610="","",IF(F610="No","84005541",+IFERROR(+VLOOKUP(inicio!B610,padron!$A$2:$H$2,8,0),"84005541")))</f>
        <v/>
      </c>
      <c r="M610" s="48" t="str">
        <f>+IF(B610="","",+IFERROR(+VLOOKUP(B610,padron!A:C,3,0),"no_cargado"))</f>
        <v/>
      </c>
      <c r="N610" s="48" t="str">
        <f>+IF(C610="","",+IFERROR(+VLOOKUP($C610,materiales!$A$2:$D$5000,4,0),"9999"))</f>
        <v/>
      </c>
      <c r="O610" s="48" t="str">
        <f t="shared" si="90"/>
        <v/>
      </c>
      <c r="P610" s="48" t="str">
        <f t="shared" si="91"/>
        <v/>
      </c>
      <c r="Q610" s="48" t="str">
        <f t="shared" si="92"/>
        <v/>
      </c>
      <c r="R610" s="48" t="str">
        <f t="shared" si="93"/>
        <v/>
      </c>
      <c r="S610" s="48" t="str">
        <f t="shared" si="98"/>
        <v/>
      </c>
      <c r="T610" s="48" t="str">
        <f t="shared" ca="1" si="94"/>
        <v/>
      </c>
      <c r="U610" s="48" t="str">
        <f>+IF(M610="","",IFERROR(+VLOOKUP(C610,materiales!$B$2:$E$1000,4,0),"DSZA"))</f>
        <v/>
      </c>
      <c r="V610" s="48" t="str">
        <f t="shared" si="95"/>
        <v/>
      </c>
      <c r="W610" s="48" t="str">
        <f t="shared" si="96"/>
        <v/>
      </c>
      <c r="X610" s="48" t="str">
        <f t="shared" si="97"/>
        <v/>
      </c>
      <c r="Y610" s="49" t="str">
        <f t="shared" si="99"/>
        <v/>
      </c>
      <c r="Z610" s="49" t="str">
        <f>IF(M610="no_cargado",VLOOKUP(B610,NAfiliado_NFarmacia!A:H,8,0),"")</f>
        <v/>
      </c>
      <c r="AA610" s="50"/>
    </row>
    <row r="611" spans="1:27" x14ac:dyDescent="0.55000000000000004">
      <c r="A611" s="34"/>
      <c r="G611" s="47" t="str">
        <f>+IF($B611="","",+IFERROR(+VLOOKUP(B611,padron!$A$2:$E$2,2,0),+IFERROR(VLOOKUP(B611,NAfiliado_NFarmacia!$A:$J,10,0),"Ingresar Nuevo Afiliado")))</f>
        <v/>
      </c>
      <c r="H611" s="48" t="str">
        <f>+IF(B611="","",+IFERROR(+VLOOKUP($C611,materiales!$B$2:$D$101,2,0),"9999"))</f>
        <v/>
      </c>
      <c r="I611" s="49" t="str">
        <f>+IF($B611="","",+IF(OR($F611="Si",$F611=""),IF(ISERROR(VLOOKUP($B611,padron!#REF!,9,0)),+IF(ISERROR(VLOOKUP($B611,NAfiliado_NFarmacia!$A$2:$J$497,5,0)),"Ingresa Farmacia",VLOOKUP($B611,NAfiliado_NFarmacia!$A$2:$J$497,5,0)),VLOOKUP($B611,padron!#REF!,9,0)),+IF(ISERROR(VLOOKUP($B611,NAfiliado_NFarmacia!$A$2:$J$497,5,0)),"Ingresa Farmacia",VLOOKUP($B611,NAfiliado_NFarmacia!$A$2:$J$497,5,0))))</f>
        <v/>
      </c>
      <c r="J611" s="49" t="str">
        <f>+IF($B611="","",+IF(OR($F611="Si",$F611=""),IF(ISERROR(VLOOKUP($B611,padron!#REF!,10,0)),+IF(ISERROR(VLOOKUP($B611,NAfiliado_NFarmacia!$A$2:$J$497,5,0)),"Ingresa Direccion de Farmacia",VLOOKUP($B611,NAfiliado_NFarmacia!$A$2:$J$497,6,0)),VLOOKUP($B611,padron!#REF!,10,0)),+IF(ISERROR(VLOOKUP($B611,NAfiliado_NFarmacia!$A$2:$J$497,6,0)),"Ingresa Direccion de Farmacia",VLOOKUP($B611,NAfiliado_NFarmacia!$A$2:$J$497,6,0))))</f>
        <v/>
      </c>
      <c r="K611" s="49" t="str">
        <f>+IF($B611="","",+IF(OR($F611="Si",$F611=""),IF(ISERROR(VLOOKUP($B611,padron!#REF!,10,0)),+IF(ISERROR(VLOOKUP($B611,NAfiliado_NFarmacia!$A$2:$J$497,5,0)),"Ingresa Localidad de Farmacia",VLOOKUP($B611,NAfiliado_NFarmacia!$A$2:$J$497,7,0)),VLOOKUP($B611,padron!#REF!,11,0)),+IF(ISERROR(VLOOKUP($B611,NAfiliado_NFarmacia!$A$2:$J$497,7,0)),"Ingresa Localidad de Farmacia",VLOOKUP($B611,NAfiliado_NFarmacia!$A$2:$J$497,7,0))))</f>
        <v/>
      </c>
      <c r="L611" s="48" t="str">
        <f>+IF(B611="","",IF(F611="No","84005541",+IFERROR(+VLOOKUP(inicio!B611,padron!$A$2:$H$2,8,0),"84005541")))</f>
        <v/>
      </c>
      <c r="M611" s="48" t="str">
        <f>+IF(B611="","",+IFERROR(+VLOOKUP(B611,padron!A:C,3,0),"no_cargado"))</f>
        <v/>
      </c>
      <c r="N611" s="48" t="str">
        <f>+IF(C611="","",+IFERROR(+VLOOKUP($C611,materiales!$A$2:$D$5000,4,0),"9999"))</f>
        <v/>
      </c>
      <c r="O611" s="48" t="str">
        <f t="shared" si="90"/>
        <v/>
      </c>
      <c r="P611" s="48" t="str">
        <f t="shared" si="91"/>
        <v/>
      </c>
      <c r="Q611" s="48" t="str">
        <f t="shared" si="92"/>
        <v/>
      </c>
      <c r="R611" s="48" t="str">
        <f t="shared" si="93"/>
        <v/>
      </c>
      <c r="S611" s="48" t="str">
        <f t="shared" si="98"/>
        <v/>
      </c>
      <c r="T611" s="48" t="str">
        <f t="shared" ca="1" si="94"/>
        <v/>
      </c>
      <c r="U611" s="48" t="str">
        <f>+IF(M611="","",IFERROR(+VLOOKUP(C611,materiales!$B$2:$E$1000,4,0),"DSZA"))</f>
        <v/>
      </c>
      <c r="V611" s="48" t="str">
        <f t="shared" si="95"/>
        <v/>
      </c>
      <c r="W611" s="48" t="str">
        <f t="shared" si="96"/>
        <v/>
      </c>
      <c r="X611" s="48" t="str">
        <f t="shared" si="97"/>
        <v/>
      </c>
      <c r="Y611" s="49" t="str">
        <f t="shared" si="99"/>
        <v/>
      </c>
      <c r="Z611" s="49" t="str">
        <f>IF(M611="no_cargado",VLOOKUP(B611,NAfiliado_NFarmacia!A:H,8,0),"")</f>
        <v/>
      </c>
      <c r="AA611" s="50"/>
    </row>
    <row r="612" spans="1:27" x14ac:dyDescent="0.55000000000000004">
      <c r="A612" s="34"/>
      <c r="G612" s="47" t="str">
        <f>+IF($B612="","",+IFERROR(+VLOOKUP(B612,padron!$A$2:$E$2,2,0),+IFERROR(VLOOKUP(B612,NAfiliado_NFarmacia!$A:$J,10,0),"Ingresar Nuevo Afiliado")))</f>
        <v/>
      </c>
      <c r="H612" s="48" t="str">
        <f>+IF(B612="","",+IFERROR(+VLOOKUP($C612,materiales!$B$2:$D$101,2,0),"9999"))</f>
        <v/>
      </c>
      <c r="I612" s="49" t="str">
        <f>+IF($B612="","",+IF(OR($F612="Si",$F612=""),IF(ISERROR(VLOOKUP($B612,padron!#REF!,9,0)),+IF(ISERROR(VLOOKUP($B612,NAfiliado_NFarmacia!$A$2:$J$497,5,0)),"Ingresa Farmacia",VLOOKUP($B612,NAfiliado_NFarmacia!$A$2:$J$497,5,0)),VLOOKUP($B612,padron!#REF!,9,0)),+IF(ISERROR(VLOOKUP($B612,NAfiliado_NFarmacia!$A$2:$J$497,5,0)),"Ingresa Farmacia",VLOOKUP($B612,NAfiliado_NFarmacia!$A$2:$J$497,5,0))))</f>
        <v/>
      </c>
      <c r="J612" s="49" t="str">
        <f>+IF($B612="","",+IF(OR($F612="Si",$F612=""),IF(ISERROR(VLOOKUP($B612,padron!#REF!,10,0)),+IF(ISERROR(VLOOKUP($B612,NAfiliado_NFarmacia!$A$2:$J$497,5,0)),"Ingresa Direccion de Farmacia",VLOOKUP($B612,NAfiliado_NFarmacia!$A$2:$J$497,6,0)),VLOOKUP($B612,padron!#REF!,10,0)),+IF(ISERROR(VLOOKUP($B612,NAfiliado_NFarmacia!$A$2:$J$497,6,0)),"Ingresa Direccion de Farmacia",VLOOKUP($B612,NAfiliado_NFarmacia!$A$2:$J$497,6,0))))</f>
        <v/>
      </c>
      <c r="K612" s="49" t="str">
        <f>+IF($B612="","",+IF(OR($F612="Si",$F612=""),IF(ISERROR(VLOOKUP($B612,padron!#REF!,10,0)),+IF(ISERROR(VLOOKUP($B612,NAfiliado_NFarmacia!$A$2:$J$497,5,0)),"Ingresa Localidad de Farmacia",VLOOKUP($B612,NAfiliado_NFarmacia!$A$2:$J$497,7,0)),VLOOKUP($B612,padron!#REF!,11,0)),+IF(ISERROR(VLOOKUP($B612,NAfiliado_NFarmacia!$A$2:$J$497,7,0)),"Ingresa Localidad de Farmacia",VLOOKUP($B612,NAfiliado_NFarmacia!$A$2:$J$497,7,0))))</f>
        <v/>
      </c>
      <c r="L612" s="48" t="str">
        <f>+IF(B612="","",IF(F612="No","84005541",+IFERROR(+VLOOKUP(inicio!B612,padron!$A$2:$H$2,8,0),"84005541")))</f>
        <v/>
      </c>
      <c r="M612" s="48" t="str">
        <f>+IF(B612="","",+IFERROR(+VLOOKUP(B612,padron!A:C,3,0),"no_cargado"))</f>
        <v/>
      </c>
      <c r="N612" s="48" t="str">
        <f>+IF(C612="","",+IFERROR(+VLOOKUP($C612,materiales!$A$2:$D$5000,4,0),"9999"))</f>
        <v/>
      </c>
      <c r="O612" s="48" t="str">
        <f t="shared" si="90"/>
        <v/>
      </c>
      <c r="P612" s="48" t="str">
        <f t="shared" si="91"/>
        <v/>
      </c>
      <c r="Q612" s="48" t="str">
        <f t="shared" si="92"/>
        <v/>
      </c>
      <c r="R612" s="48" t="str">
        <f t="shared" si="93"/>
        <v/>
      </c>
      <c r="S612" s="48" t="str">
        <f t="shared" si="98"/>
        <v/>
      </c>
      <c r="T612" s="48" t="str">
        <f t="shared" ca="1" si="94"/>
        <v/>
      </c>
      <c r="U612" s="48" t="str">
        <f>+IF(M612="","",IFERROR(+VLOOKUP(C612,materiales!$B$2:$E$1000,4,0),"DSZA"))</f>
        <v/>
      </c>
      <c r="V612" s="48" t="str">
        <f t="shared" si="95"/>
        <v/>
      </c>
      <c r="W612" s="48" t="str">
        <f t="shared" si="96"/>
        <v/>
      </c>
      <c r="X612" s="48" t="str">
        <f t="shared" si="97"/>
        <v/>
      </c>
      <c r="Y612" s="49" t="str">
        <f t="shared" si="99"/>
        <v/>
      </c>
      <c r="Z612" s="49" t="str">
        <f>IF(M612="no_cargado",VLOOKUP(B612,NAfiliado_NFarmacia!A:H,8,0),"")</f>
        <v/>
      </c>
      <c r="AA612" s="50"/>
    </row>
    <row r="613" spans="1:27" x14ac:dyDescent="0.55000000000000004">
      <c r="A613" s="34"/>
      <c r="G613" s="47" t="str">
        <f>+IF($B613="","",+IFERROR(+VLOOKUP(B613,padron!$A$2:$E$2,2,0),+IFERROR(VLOOKUP(B613,NAfiliado_NFarmacia!$A:$J,10,0),"Ingresar Nuevo Afiliado")))</f>
        <v/>
      </c>
      <c r="H613" s="48" t="str">
        <f>+IF(B613="","",+IFERROR(+VLOOKUP($C613,materiales!$B$2:$D$101,2,0),"9999"))</f>
        <v/>
      </c>
      <c r="I613" s="49" t="str">
        <f>+IF($B613="","",+IF(OR($F613="Si",$F613=""),IF(ISERROR(VLOOKUP($B613,padron!#REF!,9,0)),+IF(ISERROR(VLOOKUP($B613,NAfiliado_NFarmacia!$A$2:$J$497,5,0)),"Ingresa Farmacia",VLOOKUP($B613,NAfiliado_NFarmacia!$A$2:$J$497,5,0)),VLOOKUP($B613,padron!#REF!,9,0)),+IF(ISERROR(VLOOKUP($B613,NAfiliado_NFarmacia!$A$2:$J$497,5,0)),"Ingresa Farmacia",VLOOKUP($B613,NAfiliado_NFarmacia!$A$2:$J$497,5,0))))</f>
        <v/>
      </c>
      <c r="J613" s="49" t="str">
        <f>+IF($B613="","",+IF(OR($F613="Si",$F613=""),IF(ISERROR(VLOOKUP($B613,padron!#REF!,10,0)),+IF(ISERROR(VLOOKUP($B613,NAfiliado_NFarmacia!$A$2:$J$497,5,0)),"Ingresa Direccion de Farmacia",VLOOKUP($B613,NAfiliado_NFarmacia!$A$2:$J$497,6,0)),VLOOKUP($B613,padron!#REF!,10,0)),+IF(ISERROR(VLOOKUP($B613,NAfiliado_NFarmacia!$A$2:$J$497,6,0)),"Ingresa Direccion de Farmacia",VLOOKUP($B613,NAfiliado_NFarmacia!$A$2:$J$497,6,0))))</f>
        <v/>
      </c>
      <c r="K613" s="49" t="str">
        <f>+IF($B613="","",+IF(OR($F613="Si",$F613=""),IF(ISERROR(VLOOKUP($B613,padron!#REF!,10,0)),+IF(ISERROR(VLOOKUP($B613,NAfiliado_NFarmacia!$A$2:$J$497,5,0)),"Ingresa Localidad de Farmacia",VLOOKUP($B613,NAfiliado_NFarmacia!$A$2:$J$497,7,0)),VLOOKUP($B613,padron!#REF!,11,0)),+IF(ISERROR(VLOOKUP($B613,NAfiliado_NFarmacia!$A$2:$J$497,7,0)),"Ingresa Localidad de Farmacia",VLOOKUP($B613,NAfiliado_NFarmacia!$A$2:$J$497,7,0))))</f>
        <v/>
      </c>
      <c r="L613" s="48" t="str">
        <f>+IF(B613="","",IF(F613="No","84005541",+IFERROR(+VLOOKUP(inicio!B613,padron!$A$2:$H$2,8,0),"84005541")))</f>
        <v/>
      </c>
      <c r="M613" s="48" t="str">
        <f>+IF(B613="","",+IFERROR(+VLOOKUP(B613,padron!A:C,3,0),"no_cargado"))</f>
        <v/>
      </c>
      <c r="N613" s="48" t="str">
        <f>+IF(C613="","",+IFERROR(+VLOOKUP($C613,materiales!$A$2:$D$5000,4,0),"9999"))</f>
        <v/>
      </c>
      <c r="O613" s="48" t="str">
        <f t="shared" si="90"/>
        <v/>
      </c>
      <c r="P613" s="48" t="str">
        <f t="shared" si="91"/>
        <v/>
      </c>
      <c r="Q613" s="48" t="str">
        <f t="shared" si="92"/>
        <v/>
      </c>
      <c r="R613" s="48" t="str">
        <f t="shared" si="93"/>
        <v/>
      </c>
      <c r="S613" s="48" t="str">
        <f t="shared" si="98"/>
        <v/>
      </c>
      <c r="T613" s="48" t="str">
        <f t="shared" ca="1" si="94"/>
        <v/>
      </c>
      <c r="U613" s="48" t="str">
        <f>+IF(M613="","",IFERROR(+VLOOKUP(C613,materiales!$B$2:$E$1000,4,0),"DSZA"))</f>
        <v/>
      </c>
      <c r="V613" s="48" t="str">
        <f t="shared" si="95"/>
        <v/>
      </c>
      <c r="W613" s="48" t="str">
        <f t="shared" si="96"/>
        <v/>
      </c>
      <c r="X613" s="48" t="str">
        <f t="shared" si="97"/>
        <v/>
      </c>
      <c r="Y613" s="49" t="str">
        <f t="shared" si="99"/>
        <v/>
      </c>
      <c r="Z613" s="49" t="str">
        <f>IF(M613="no_cargado",VLOOKUP(B613,NAfiliado_NFarmacia!A:H,8,0),"")</f>
        <v/>
      </c>
      <c r="AA613" s="50"/>
    </row>
    <row r="614" spans="1:27" x14ac:dyDescent="0.55000000000000004">
      <c r="A614" s="34"/>
      <c r="G614" s="47" t="str">
        <f>+IF($B614="","",+IFERROR(+VLOOKUP(B614,padron!$A$2:$E$2,2,0),+IFERROR(VLOOKUP(B614,NAfiliado_NFarmacia!$A:$J,10,0),"Ingresar Nuevo Afiliado")))</f>
        <v/>
      </c>
      <c r="H614" s="48" t="str">
        <f>+IF(B614="","",+IFERROR(+VLOOKUP($C614,materiales!$B$2:$D$101,2,0),"9999"))</f>
        <v/>
      </c>
      <c r="I614" s="49" t="str">
        <f>+IF($B614="","",+IF(OR($F614="Si",$F614=""),IF(ISERROR(VLOOKUP($B614,padron!#REF!,9,0)),+IF(ISERROR(VLOOKUP($B614,NAfiliado_NFarmacia!$A$2:$J$497,5,0)),"Ingresa Farmacia",VLOOKUP($B614,NAfiliado_NFarmacia!$A$2:$J$497,5,0)),VLOOKUP($B614,padron!#REF!,9,0)),+IF(ISERROR(VLOOKUP($B614,NAfiliado_NFarmacia!$A$2:$J$497,5,0)),"Ingresa Farmacia",VLOOKUP($B614,NAfiliado_NFarmacia!$A$2:$J$497,5,0))))</f>
        <v/>
      </c>
      <c r="J614" s="49" t="str">
        <f>+IF($B614="","",+IF(OR($F614="Si",$F614=""),IF(ISERROR(VLOOKUP($B614,padron!#REF!,10,0)),+IF(ISERROR(VLOOKUP($B614,NAfiliado_NFarmacia!$A$2:$J$497,5,0)),"Ingresa Direccion de Farmacia",VLOOKUP($B614,NAfiliado_NFarmacia!$A$2:$J$497,6,0)),VLOOKUP($B614,padron!#REF!,10,0)),+IF(ISERROR(VLOOKUP($B614,NAfiliado_NFarmacia!$A$2:$J$497,6,0)),"Ingresa Direccion de Farmacia",VLOOKUP($B614,NAfiliado_NFarmacia!$A$2:$J$497,6,0))))</f>
        <v/>
      </c>
      <c r="K614" s="49" t="str">
        <f>+IF($B614="","",+IF(OR($F614="Si",$F614=""),IF(ISERROR(VLOOKUP($B614,padron!#REF!,10,0)),+IF(ISERROR(VLOOKUP($B614,NAfiliado_NFarmacia!$A$2:$J$497,5,0)),"Ingresa Localidad de Farmacia",VLOOKUP($B614,NAfiliado_NFarmacia!$A$2:$J$497,7,0)),VLOOKUP($B614,padron!#REF!,11,0)),+IF(ISERROR(VLOOKUP($B614,NAfiliado_NFarmacia!$A$2:$J$497,7,0)),"Ingresa Localidad de Farmacia",VLOOKUP($B614,NAfiliado_NFarmacia!$A$2:$J$497,7,0))))</f>
        <v/>
      </c>
      <c r="L614" s="48" t="str">
        <f>+IF(B614="","",IF(F614="No","84005541",+IFERROR(+VLOOKUP(inicio!B614,padron!$A$2:$H$2,8,0),"84005541")))</f>
        <v/>
      </c>
      <c r="M614" s="48" t="str">
        <f>+IF(B614="","",+IFERROR(+VLOOKUP(B614,padron!A:C,3,0),"no_cargado"))</f>
        <v/>
      </c>
      <c r="N614" s="48" t="str">
        <f>+IF(C614="","",+IFERROR(+VLOOKUP($C614,materiales!$A$2:$D$5000,4,0),"9999"))</f>
        <v/>
      </c>
      <c r="O614" s="48" t="str">
        <f t="shared" si="90"/>
        <v/>
      </c>
      <c r="P614" s="48" t="str">
        <f t="shared" si="91"/>
        <v/>
      </c>
      <c r="Q614" s="48" t="str">
        <f t="shared" si="92"/>
        <v/>
      </c>
      <c r="R614" s="48" t="str">
        <f t="shared" si="93"/>
        <v/>
      </c>
      <c r="S614" s="48" t="str">
        <f t="shared" si="98"/>
        <v/>
      </c>
      <c r="T614" s="48" t="str">
        <f t="shared" ca="1" si="94"/>
        <v/>
      </c>
      <c r="U614" s="48" t="str">
        <f>+IF(M614="","",IFERROR(+VLOOKUP(C614,materiales!$B$2:$E$1000,4,0),"DSZA"))</f>
        <v/>
      </c>
      <c r="V614" s="48" t="str">
        <f t="shared" si="95"/>
        <v/>
      </c>
      <c r="W614" s="48" t="str">
        <f t="shared" si="96"/>
        <v/>
      </c>
      <c r="X614" s="48" t="str">
        <f t="shared" si="97"/>
        <v/>
      </c>
      <c r="Y614" s="49" t="str">
        <f t="shared" si="99"/>
        <v/>
      </c>
      <c r="Z614" s="49" t="str">
        <f>IF(M614="no_cargado",VLOOKUP(B614,NAfiliado_NFarmacia!A:H,8,0),"")</f>
        <v/>
      </c>
      <c r="AA614" s="50"/>
    </row>
    <row r="615" spans="1:27" x14ac:dyDescent="0.55000000000000004">
      <c r="A615" s="34"/>
      <c r="G615" s="47" t="str">
        <f>+IF($B615="","",+IFERROR(+VLOOKUP(B615,padron!$A$2:$E$2,2,0),+IFERROR(VLOOKUP(B615,NAfiliado_NFarmacia!$A:$J,10,0),"Ingresar Nuevo Afiliado")))</f>
        <v/>
      </c>
      <c r="H615" s="48" t="str">
        <f>+IF(B615="","",+IFERROR(+VLOOKUP($C615,materiales!$B$2:$D$101,2,0),"9999"))</f>
        <v/>
      </c>
      <c r="I615" s="49" t="str">
        <f>+IF($B615="","",+IF(OR($F615="Si",$F615=""),IF(ISERROR(VLOOKUP($B615,padron!#REF!,9,0)),+IF(ISERROR(VLOOKUP($B615,NAfiliado_NFarmacia!$A$2:$J$497,5,0)),"Ingresa Farmacia",VLOOKUP($B615,NAfiliado_NFarmacia!$A$2:$J$497,5,0)),VLOOKUP($B615,padron!#REF!,9,0)),+IF(ISERROR(VLOOKUP($B615,NAfiliado_NFarmacia!$A$2:$J$497,5,0)),"Ingresa Farmacia",VLOOKUP($B615,NAfiliado_NFarmacia!$A$2:$J$497,5,0))))</f>
        <v/>
      </c>
      <c r="J615" s="49" t="str">
        <f>+IF($B615="","",+IF(OR($F615="Si",$F615=""),IF(ISERROR(VLOOKUP($B615,padron!#REF!,10,0)),+IF(ISERROR(VLOOKUP($B615,NAfiliado_NFarmacia!$A$2:$J$497,5,0)),"Ingresa Direccion de Farmacia",VLOOKUP($B615,NAfiliado_NFarmacia!$A$2:$J$497,6,0)),VLOOKUP($B615,padron!#REF!,10,0)),+IF(ISERROR(VLOOKUP($B615,NAfiliado_NFarmacia!$A$2:$J$497,6,0)),"Ingresa Direccion de Farmacia",VLOOKUP($B615,NAfiliado_NFarmacia!$A$2:$J$497,6,0))))</f>
        <v/>
      </c>
      <c r="K615" s="49" t="str">
        <f>+IF($B615="","",+IF(OR($F615="Si",$F615=""),IF(ISERROR(VLOOKUP($B615,padron!#REF!,10,0)),+IF(ISERROR(VLOOKUP($B615,NAfiliado_NFarmacia!$A$2:$J$497,5,0)),"Ingresa Localidad de Farmacia",VLOOKUP($B615,NAfiliado_NFarmacia!$A$2:$J$497,7,0)),VLOOKUP($B615,padron!#REF!,11,0)),+IF(ISERROR(VLOOKUP($B615,NAfiliado_NFarmacia!$A$2:$J$497,7,0)),"Ingresa Localidad de Farmacia",VLOOKUP($B615,NAfiliado_NFarmacia!$A$2:$J$497,7,0))))</f>
        <v/>
      </c>
      <c r="L615" s="48" t="str">
        <f>+IF(B615="","",IF(F615="No","84005541",+IFERROR(+VLOOKUP(inicio!B615,padron!$A$2:$H$2,8,0),"84005541")))</f>
        <v/>
      </c>
      <c r="M615" s="48" t="str">
        <f>+IF(B615="","",+IFERROR(+VLOOKUP(B615,padron!A:C,3,0),"no_cargado"))</f>
        <v/>
      </c>
      <c r="N615" s="48" t="str">
        <f>+IF(C615="","",+IFERROR(+VLOOKUP($C615,materiales!$A$2:$D$5000,4,0),"9999"))</f>
        <v/>
      </c>
      <c r="O615" s="48" t="str">
        <f t="shared" si="90"/>
        <v/>
      </c>
      <c r="P615" s="48" t="str">
        <f t="shared" si="91"/>
        <v/>
      </c>
      <c r="Q615" s="48" t="str">
        <f t="shared" si="92"/>
        <v/>
      </c>
      <c r="R615" s="48" t="str">
        <f t="shared" si="93"/>
        <v/>
      </c>
      <c r="S615" s="48" t="str">
        <f t="shared" si="98"/>
        <v/>
      </c>
      <c r="T615" s="48" t="str">
        <f t="shared" ca="1" si="94"/>
        <v/>
      </c>
      <c r="U615" s="48" t="str">
        <f>+IF(M615="","",IFERROR(+VLOOKUP(C615,materiales!$B$2:$E$1000,4,0),"DSZA"))</f>
        <v/>
      </c>
      <c r="V615" s="48" t="str">
        <f t="shared" si="95"/>
        <v/>
      </c>
      <c r="W615" s="48" t="str">
        <f t="shared" si="96"/>
        <v/>
      </c>
      <c r="X615" s="48" t="str">
        <f t="shared" si="97"/>
        <v/>
      </c>
      <c r="Y615" s="49" t="str">
        <f t="shared" si="99"/>
        <v/>
      </c>
      <c r="Z615" s="49" t="str">
        <f>IF(M615="no_cargado",VLOOKUP(B615,NAfiliado_NFarmacia!A:H,8,0),"")</f>
        <v/>
      </c>
      <c r="AA615" s="50"/>
    </row>
    <row r="616" spans="1:27" x14ac:dyDescent="0.55000000000000004">
      <c r="A616" s="34"/>
      <c r="G616" s="47" t="str">
        <f>+IF($B616="","",+IFERROR(+VLOOKUP(B616,padron!$A$2:$E$2,2,0),+IFERROR(VLOOKUP(B616,NAfiliado_NFarmacia!$A:$J,10,0),"Ingresar Nuevo Afiliado")))</f>
        <v/>
      </c>
      <c r="H616" s="48" t="str">
        <f>+IF(B616="","",+IFERROR(+VLOOKUP($C616,materiales!$B$2:$D$101,2,0),"9999"))</f>
        <v/>
      </c>
      <c r="I616" s="49" t="str">
        <f>+IF($B616="","",+IF(OR($F616="Si",$F616=""),IF(ISERROR(VLOOKUP($B616,padron!#REF!,9,0)),+IF(ISERROR(VLOOKUP($B616,NAfiliado_NFarmacia!$A$2:$J$497,5,0)),"Ingresa Farmacia",VLOOKUP($B616,NAfiliado_NFarmacia!$A$2:$J$497,5,0)),VLOOKUP($B616,padron!#REF!,9,0)),+IF(ISERROR(VLOOKUP($B616,NAfiliado_NFarmacia!$A$2:$J$497,5,0)),"Ingresa Farmacia",VLOOKUP($B616,NAfiliado_NFarmacia!$A$2:$J$497,5,0))))</f>
        <v/>
      </c>
      <c r="J616" s="49" t="str">
        <f>+IF($B616="","",+IF(OR($F616="Si",$F616=""),IF(ISERROR(VLOOKUP($B616,padron!#REF!,10,0)),+IF(ISERROR(VLOOKUP($B616,NAfiliado_NFarmacia!$A$2:$J$497,5,0)),"Ingresa Direccion de Farmacia",VLOOKUP($B616,NAfiliado_NFarmacia!$A$2:$J$497,6,0)),VLOOKUP($B616,padron!#REF!,10,0)),+IF(ISERROR(VLOOKUP($B616,NAfiliado_NFarmacia!$A$2:$J$497,6,0)),"Ingresa Direccion de Farmacia",VLOOKUP($B616,NAfiliado_NFarmacia!$A$2:$J$497,6,0))))</f>
        <v/>
      </c>
      <c r="K616" s="49" t="str">
        <f>+IF($B616="","",+IF(OR($F616="Si",$F616=""),IF(ISERROR(VLOOKUP($B616,padron!#REF!,10,0)),+IF(ISERROR(VLOOKUP($B616,NAfiliado_NFarmacia!$A$2:$J$497,5,0)),"Ingresa Localidad de Farmacia",VLOOKUP($B616,NAfiliado_NFarmacia!$A$2:$J$497,7,0)),VLOOKUP($B616,padron!#REF!,11,0)),+IF(ISERROR(VLOOKUP($B616,NAfiliado_NFarmacia!$A$2:$J$497,7,0)),"Ingresa Localidad de Farmacia",VLOOKUP($B616,NAfiliado_NFarmacia!$A$2:$J$497,7,0))))</f>
        <v/>
      </c>
      <c r="L616" s="48" t="str">
        <f>+IF(B616="","",IF(F616="No","84005541",+IFERROR(+VLOOKUP(inicio!B616,padron!$A$2:$H$2,8,0),"84005541")))</f>
        <v/>
      </c>
      <c r="M616" s="48" t="str">
        <f>+IF(B616="","",+IFERROR(+VLOOKUP(B616,padron!A:C,3,0),"no_cargado"))</f>
        <v/>
      </c>
      <c r="N616" s="48" t="str">
        <f>+IF(C616="","",+IFERROR(+VLOOKUP($C616,materiales!$A$2:$D$5000,4,0),"9999"))</f>
        <v/>
      </c>
      <c r="O616" s="48" t="str">
        <f t="shared" si="90"/>
        <v/>
      </c>
      <c r="P616" s="48" t="str">
        <f t="shared" si="91"/>
        <v/>
      </c>
      <c r="Q616" s="48" t="str">
        <f t="shared" si="92"/>
        <v/>
      </c>
      <c r="R616" s="48" t="str">
        <f t="shared" si="93"/>
        <v/>
      </c>
      <c r="S616" s="48" t="str">
        <f t="shared" si="98"/>
        <v/>
      </c>
      <c r="T616" s="48" t="str">
        <f t="shared" ca="1" si="94"/>
        <v/>
      </c>
      <c r="U616" s="48" t="str">
        <f>+IF(M616="","",IFERROR(+VLOOKUP(C616,materiales!$B$2:$E$1000,4,0),"DSZA"))</f>
        <v/>
      </c>
      <c r="V616" s="48" t="str">
        <f t="shared" si="95"/>
        <v/>
      </c>
      <c r="W616" s="48" t="str">
        <f t="shared" si="96"/>
        <v/>
      </c>
      <c r="X616" s="48" t="str">
        <f t="shared" si="97"/>
        <v/>
      </c>
      <c r="Y616" s="49" t="str">
        <f t="shared" si="99"/>
        <v/>
      </c>
      <c r="Z616" s="49" t="str">
        <f>IF(M616="no_cargado",VLOOKUP(B616,NAfiliado_NFarmacia!A:H,8,0),"")</f>
        <v/>
      </c>
      <c r="AA616" s="50"/>
    </row>
    <row r="617" spans="1:27" x14ac:dyDescent="0.55000000000000004">
      <c r="A617" s="34"/>
      <c r="G617" s="47" t="str">
        <f>+IF($B617="","",+IFERROR(+VLOOKUP(B617,padron!$A$2:$E$2,2,0),+IFERROR(VLOOKUP(B617,NAfiliado_NFarmacia!$A:$J,10,0),"Ingresar Nuevo Afiliado")))</f>
        <v/>
      </c>
      <c r="H617" s="48" t="str">
        <f>+IF(B617="","",+IFERROR(+VLOOKUP($C617,materiales!$B$2:$D$101,2,0),"9999"))</f>
        <v/>
      </c>
      <c r="I617" s="49" t="str">
        <f>+IF($B617="","",+IF(OR($F617="Si",$F617=""),IF(ISERROR(VLOOKUP($B617,padron!#REF!,9,0)),+IF(ISERROR(VLOOKUP($B617,NAfiliado_NFarmacia!$A$2:$J$497,5,0)),"Ingresa Farmacia",VLOOKUP($B617,NAfiliado_NFarmacia!$A$2:$J$497,5,0)),VLOOKUP($B617,padron!#REF!,9,0)),+IF(ISERROR(VLOOKUP($B617,NAfiliado_NFarmacia!$A$2:$J$497,5,0)),"Ingresa Farmacia",VLOOKUP($B617,NAfiliado_NFarmacia!$A$2:$J$497,5,0))))</f>
        <v/>
      </c>
      <c r="J617" s="49" t="str">
        <f>+IF($B617="","",+IF(OR($F617="Si",$F617=""),IF(ISERROR(VLOOKUP($B617,padron!#REF!,10,0)),+IF(ISERROR(VLOOKUP($B617,NAfiliado_NFarmacia!$A$2:$J$497,5,0)),"Ingresa Direccion de Farmacia",VLOOKUP($B617,NAfiliado_NFarmacia!$A$2:$J$497,6,0)),VLOOKUP($B617,padron!#REF!,10,0)),+IF(ISERROR(VLOOKUP($B617,NAfiliado_NFarmacia!$A$2:$J$497,6,0)),"Ingresa Direccion de Farmacia",VLOOKUP($B617,NAfiliado_NFarmacia!$A$2:$J$497,6,0))))</f>
        <v/>
      </c>
      <c r="K617" s="49" t="str">
        <f>+IF($B617="","",+IF(OR($F617="Si",$F617=""),IF(ISERROR(VLOOKUP($B617,padron!#REF!,10,0)),+IF(ISERROR(VLOOKUP($B617,NAfiliado_NFarmacia!$A$2:$J$497,5,0)),"Ingresa Localidad de Farmacia",VLOOKUP($B617,NAfiliado_NFarmacia!$A$2:$J$497,7,0)),VLOOKUP($B617,padron!#REF!,11,0)),+IF(ISERROR(VLOOKUP($B617,NAfiliado_NFarmacia!$A$2:$J$497,7,0)),"Ingresa Localidad de Farmacia",VLOOKUP($B617,NAfiliado_NFarmacia!$A$2:$J$497,7,0))))</f>
        <v/>
      </c>
      <c r="L617" s="48" t="str">
        <f>+IF(B617="","",IF(F617="No","84005541",+IFERROR(+VLOOKUP(inicio!B617,padron!$A$2:$H$2,8,0),"84005541")))</f>
        <v/>
      </c>
      <c r="M617" s="48" t="str">
        <f>+IF(B617="","",+IFERROR(+VLOOKUP(B617,padron!A:C,3,0),"no_cargado"))</f>
        <v/>
      </c>
      <c r="N617" s="48" t="str">
        <f>+IF(C617="","",+IFERROR(+VLOOKUP($C617,materiales!$A$2:$D$5000,4,0),"9999"))</f>
        <v/>
      </c>
      <c r="O617" s="48" t="str">
        <f t="shared" si="90"/>
        <v/>
      </c>
      <c r="P617" s="48" t="str">
        <f t="shared" si="91"/>
        <v/>
      </c>
      <c r="Q617" s="48" t="str">
        <f t="shared" si="92"/>
        <v/>
      </c>
      <c r="R617" s="48" t="str">
        <f t="shared" si="93"/>
        <v/>
      </c>
      <c r="S617" s="48" t="str">
        <f t="shared" si="98"/>
        <v/>
      </c>
      <c r="T617" s="48" t="str">
        <f t="shared" ca="1" si="94"/>
        <v/>
      </c>
      <c r="U617" s="48" t="str">
        <f>+IF(M617="","",IFERROR(+VLOOKUP(C617,materiales!$B$2:$E$1000,4,0),"DSZA"))</f>
        <v/>
      </c>
      <c r="V617" s="48" t="str">
        <f t="shared" si="95"/>
        <v/>
      </c>
      <c r="W617" s="48" t="str">
        <f t="shared" si="96"/>
        <v/>
      </c>
      <c r="X617" s="48" t="str">
        <f t="shared" si="97"/>
        <v/>
      </c>
      <c r="Y617" s="49" t="str">
        <f t="shared" si="99"/>
        <v/>
      </c>
      <c r="Z617" s="49" t="str">
        <f>IF(M617="no_cargado",VLOOKUP(B617,NAfiliado_NFarmacia!A:H,8,0),"")</f>
        <v/>
      </c>
      <c r="AA617" s="50"/>
    </row>
    <row r="618" spans="1:27" x14ac:dyDescent="0.55000000000000004">
      <c r="A618" s="34"/>
      <c r="G618" s="47" t="str">
        <f>+IF($B618="","",+IFERROR(+VLOOKUP(B618,padron!$A$2:$E$2,2,0),+IFERROR(VLOOKUP(B618,NAfiliado_NFarmacia!$A:$J,10,0),"Ingresar Nuevo Afiliado")))</f>
        <v/>
      </c>
      <c r="H618" s="48" t="str">
        <f>+IF(B618="","",+IFERROR(+VLOOKUP($C618,materiales!$B$2:$D$101,2,0),"9999"))</f>
        <v/>
      </c>
      <c r="I618" s="49" t="str">
        <f>+IF($B618="","",+IF(OR($F618="Si",$F618=""),IF(ISERROR(VLOOKUP($B618,padron!#REF!,9,0)),+IF(ISERROR(VLOOKUP($B618,NAfiliado_NFarmacia!$A$2:$J$497,5,0)),"Ingresa Farmacia",VLOOKUP($B618,NAfiliado_NFarmacia!$A$2:$J$497,5,0)),VLOOKUP($B618,padron!#REF!,9,0)),+IF(ISERROR(VLOOKUP($B618,NAfiliado_NFarmacia!$A$2:$J$497,5,0)),"Ingresa Farmacia",VLOOKUP($B618,NAfiliado_NFarmacia!$A$2:$J$497,5,0))))</f>
        <v/>
      </c>
      <c r="J618" s="49" t="str">
        <f>+IF($B618="","",+IF(OR($F618="Si",$F618=""),IF(ISERROR(VLOOKUP($B618,padron!#REF!,10,0)),+IF(ISERROR(VLOOKUP($B618,NAfiliado_NFarmacia!$A$2:$J$497,5,0)),"Ingresa Direccion de Farmacia",VLOOKUP($B618,NAfiliado_NFarmacia!$A$2:$J$497,6,0)),VLOOKUP($B618,padron!#REF!,10,0)),+IF(ISERROR(VLOOKUP($B618,NAfiliado_NFarmacia!$A$2:$J$497,6,0)),"Ingresa Direccion de Farmacia",VLOOKUP($B618,NAfiliado_NFarmacia!$A$2:$J$497,6,0))))</f>
        <v/>
      </c>
      <c r="K618" s="49" t="str">
        <f>+IF($B618="","",+IF(OR($F618="Si",$F618=""),IF(ISERROR(VLOOKUP($B618,padron!#REF!,10,0)),+IF(ISERROR(VLOOKUP($B618,NAfiliado_NFarmacia!$A$2:$J$497,5,0)),"Ingresa Localidad de Farmacia",VLOOKUP($B618,NAfiliado_NFarmacia!$A$2:$J$497,7,0)),VLOOKUP($B618,padron!#REF!,11,0)),+IF(ISERROR(VLOOKUP($B618,NAfiliado_NFarmacia!$A$2:$J$497,7,0)),"Ingresa Localidad de Farmacia",VLOOKUP($B618,NAfiliado_NFarmacia!$A$2:$J$497,7,0))))</f>
        <v/>
      </c>
      <c r="L618" s="48" t="str">
        <f>+IF(B618="","",IF(F618="No","84005541",+IFERROR(+VLOOKUP(inicio!B618,padron!$A$2:$H$2,8,0),"84005541")))</f>
        <v/>
      </c>
      <c r="M618" s="48" t="str">
        <f>+IF(B618="","",+IFERROR(+VLOOKUP(B618,padron!A:C,3,0),"no_cargado"))</f>
        <v/>
      </c>
      <c r="N618" s="48" t="str">
        <f>+IF(C618="","",+IFERROR(+VLOOKUP($C618,materiales!$A$2:$D$5000,4,0),"9999"))</f>
        <v/>
      </c>
      <c r="O618" s="48" t="str">
        <f t="shared" si="90"/>
        <v/>
      </c>
      <c r="P618" s="48" t="str">
        <f t="shared" si="91"/>
        <v/>
      </c>
      <c r="Q618" s="48" t="str">
        <f t="shared" si="92"/>
        <v/>
      </c>
      <c r="R618" s="48" t="str">
        <f t="shared" si="93"/>
        <v/>
      </c>
      <c r="S618" s="48" t="str">
        <f t="shared" si="98"/>
        <v/>
      </c>
      <c r="T618" s="48" t="str">
        <f t="shared" ca="1" si="94"/>
        <v/>
      </c>
      <c r="U618" s="48" t="str">
        <f>+IF(M618="","",IFERROR(+VLOOKUP(C618,materiales!$B$2:$E$1000,4,0),"DSZA"))</f>
        <v/>
      </c>
      <c r="V618" s="48" t="str">
        <f t="shared" si="95"/>
        <v/>
      </c>
      <c r="W618" s="48" t="str">
        <f t="shared" si="96"/>
        <v/>
      </c>
      <c r="X618" s="48" t="str">
        <f t="shared" si="97"/>
        <v/>
      </c>
      <c r="Y618" s="49" t="str">
        <f t="shared" si="99"/>
        <v/>
      </c>
      <c r="Z618" s="49" t="str">
        <f>IF(M618="no_cargado",VLOOKUP(B618,NAfiliado_NFarmacia!A:H,8,0),"")</f>
        <v/>
      </c>
      <c r="AA618" s="50"/>
    </row>
    <row r="619" spans="1:27" x14ac:dyDescent="0.55000000000000004">
      <c r="A619" s="34"/>
      <c r="G619" s="47" t="str">
        <f>+IF($B619="","",+IFERROR(+VLOOKUP(B619,padron!$A$2:$E$2,2,0),+IFERROR(VLOOKUP(B619,NAfiliado_NFarmacia!$A:$J,10,0),"Ingresar Nuevo Afiliado")))</f>
        <v/>
      </c>
      <c r="H619" s="48" t="str">
        <f>+IF(B619="","",+IFERROR(+VLOOKUP($C619,materiales!$B$2:$D$101,2,0),"9999"))</f>
        <v/>
      </c>
      <c r="I619" s="49" t="str">
        <f>+IF($B619="","",+IF(OR($F619="Si",$F619=""),IF(ISERROR(VLOOKUP($B619,padron!#REF!,9,0)),+IF(ISERROR(VLOOKUP($B619,NAfiliado_NFarmacia!$A$2:$J$497,5,0)),"Ingresa Farmacia",VLOOKUP($B619,NAfiliado_NFarmacia!$A$2:$J$497,5,0)),VLOOKUP($B619,padron!#REF!,9,0)),+IF(ISERROR(VLOOKUP($B619,NAfiliado_NFarmacia!$A$2:$J$497,5,0)),"Ingresa Farmacia",VLOOKUP($B619,NAfiliado_NFarmacia!$A$2:$J$497,5,0))))</f>
        <v/>
      </c>
      <c r="J619" s="49" t="str">
        <f>+IF($B619="","",+IF(OR($F619="Si",$F619=""),IF(ISERROR(VLOOKUP($B619,padron!#REF!,10,0)),+IF(ISERROR(VLOOKUP($B619,NAfiliado_NFarmacia!$A$2:$J$497,5,0)),"Ingresa Direccion de Farmacia",VLOOKUP($B619,NAfiliado_NFarmacia!$A$2:$J$497,6,0)),VLOOKUP($B619,padron!#REF!,10,0)),+IF(ISERROR(VLOOKUP($B619,NAfiliado_NFarmacia!$A$2:$J$497,6,0)),"Ingresa Direccion de Farmacia",VLOOKUP($B619,NAfiliado_NFarmacia!$A$2:$J$497,6,0))))</f>
        <v/>
      </c>
      <c r="K619" s="49" t="str">
        <f>+IF($B619="","",+IF(OR($F619="Si",$F619=""),IF(ISERROR(VLOOKUP($B619,padron!#REF!,10,0)),+IF(ISERROR(VLOOKUP($B619,NAfiliado_NFarmacia!$A$2:$J$497,5,0)),"Ingresa Localidad de Farmacia",VLOOKUP($B619,NAfiliado_NFarmacia!$A$2:$J$497,7,0)),VLOOKUP($B619,padron!#REF!,11,0)),+IF(ISERROR(VLOOKUP($B619,NAfiliado_NFarmacia!$A$2:$J$497,7,0)),"Ingresa Localidad de Farmacia",VLOOKUP($B619,NAfiliado_NFarmacia!$A$2:$J$497,7,0))))</f>
        <v/>
      </c>
      <c r="L619" s="48" t="str">
        <f>+IF(B619="","",IF(F619="No","84005541",+IFERROR(+VLOOKUP(inicio!B619,padron!$A$2:$H$2,8,0),"84005541")))</f>
        <v/>
      </c>
      <c r="M619" s="48" t="str">
        <f>+IF(B619="","",+IFERROR(+VLOOKUP(B619,padron!A:C,3,0),"no_cargado"))</f>
        <v/>
      </c>
      <c r="N619" s="48" t="str">
        <f>+IF(C619="","",+IFERROR(+VLOOKUP($C619,materiales!$A$2:$D$5000,4,0),"9999"))</f>
        <v/>
      </c>
      <c r="O619" s="48" t="str">
        <f t="shared" si="90"/>
        <v/>
      </c>
      <c r="P619" s="48" t="str">
        <f t="shared" si="91"/>
        <v/>
      </c>
      <c r="Q619" s="48" t="str">
        <f t="shared" si="92"/>
        <v/>
      </c>
      <c r="R619" s="48" t="str">
        <f t="shared" si="93"/>
        <v/>
      </c>
      <c r="S619" s="48" t="str">
        <f t="shared" si="98"/>
        <v/>
      </c>
      <c r="T619" s="48" t="str">
        <f t="shared" ca="1" si="94"/>
        <v/>
      </c>
      <c r="U619" s="48" t="str">
        <f>+IF(M619="","",IFERROR(+VLOOKUP(C619,materiales!$B$2:$E$1000,4,0),"DSZA"))</f>
        <v/>
      </c>
      <c r="V619" s="48" t="str">
        <f t="shared" si="95"/>
        <v/>
      </c>
      <c r="W619" s="48" t="str">
        <f t="shared" si="96"/>
        <v/>
      </c>
      <c r="X619" s="48" t="str">
        <f t="shared" si="97"/>
        <v/>
      </c>
      <c r="Y619" s="49" t="str">
        <f t="shared" si="99"/>
        <v/>
      </c>
      <c r="Z619" s="49" t="str">
        <f>IF(M619="no_cargado",VLOOKUP(B619,NAfiliado_NFarmacia!A:H,8,0),"")</f>
        <v/>
      </c>
      <c r="AA619" s="50"/>
    </row>
    <row r="620" spans="1:27" x14ac:dyDescent="0.55000000000000004">
      <c r="A620" s="34"/>
      <c r="G620" s="47" t="str">
        <f>+IF($B620="","",+IFERROR(+VLOOKUP(B620,padron!$A$2:$E$2,2,0),+IFERROR(VLOOKUP(B620,NAfiliado_NFarmacia!$A:$J,10,0),"Ingresar Nuevo Afiliado")))</f>
        <v/>
      </c>
      <c r="H620" s="48" t="str">
        <f>+IF(B620="","",+IFERROR(+VLOOKUP($C620,materiales!$B$2:$D$101,2,0),"9999"))</f>
        <v/>
      </c>
      <c r="I620" s="49" t="str">
        <f>+IF($B620="","",+IF(OR($F620="Si",$F620=""),IF(ISERROR(VLOOKUP($B620,padron!#REF!,9,0)),+IF(ISERROR(VLOOKUP($B620,NAfiliado_NFarmacia!$A$2:$J$497,5,0)),"Ingresa Farmacia",VLOOKUP($B620,NAfiliado_NFarmacia!$A$2:$J$497,5,0)),VLOOKUP($B620,padron!#REF!,9,0)),+IF(ISERROR(VLOOKUP($B620,NAfiliado_NFarmacia!$A$2:$J$497,5,0)),"Ingresa Farmacia",VLOOKUP($B620,NAfiliado_NFarmacia!$A$2:$J$497,5,0))))</f>
        <v/>
      </c>
      <c r="J620" s="49" t="str">
        <f>+IF($B620="","",+IF(OR($F620="Si",$F620=""),IF(ISERROR(VLOOKUP($B620,padron!#REF!,10,0)),+IF(ISERROR(VLOOKUP($B620,NAfiliado_NFarmacia!$A$2:$J$497,5,0)),"Ingresa Direccion de Farmacia",VLOOKUP($B620,NAfiliado_NFarmacia!$A$2:$J$497,6,0)),VLOOKUP($B620,padron!#REF!,10,0)),+IF(ISERROR(VLOOKUP($B620,NAfiliado_NFarmacia!$A$2:$J$497,6,0)),"Ingresa Direccion de Farmacia",VLOOKUP($B620,NAfiliado_NFarmacia!$A$2:$J$497,6,0))))</f>
        <v/>
      </c>
      <c r="K620" s="49" t="str">
        <f>+IF($B620="","",+IF(OR($F620="Si",$F620=""),IF(ISERROR(VLOOKUP($B620,padron!#REF!,10,0)),+IF(ISERROR(VLOOKUP($B620,NAfiliado_NFarmacia!$A$2:$J$497,5,0)),"Ingresa Localidad de Farmacia",VLOOKUP($B620,NAfiliado_NFarmacia!$A$2:$J$497,7,0)),VLOOKUP($B620,padron!#REF!,11,0)),+IF(ISERROR(VLOOKUP($B620,NAfiliado_NFarmacia!$A$2:$J$497,7,0)),"Ingresa Localidad de Farmacia",VLOOKUP($B620,NAfiliado_NFarmacia!$A$2:$J$497,7,0))))</f>
        <v/>
      </c>
      <c r="L620" s="48" t="str">
        <f>+IF(B620="","",IF(F620="No","84005541",+IFERROR(+VLOOKUP(inicio!B620,padron!$A$2:$H$2,8,0),"84005541")))</f>
        <v/>
      </c>
      <c r="M620" s="48" t="str">
        <f>+IF(B620="","",+IFERROR(+VLOOKUP(B620,padron!A:C,3,0),"no_cargado"))</f>
        <v/>
      </c>
      <c r="N620" s="48" t="str">
        <f>+IF(C620="","",+IFERROR(+VLOOKUP($C620,materiales!$A$2:$D$5000,4,0),"9999"))</f>
        <v/>
      </c>
      <c r="O620" s="48" t="str">
        <f t="shared" si="90"/>
        <v/>
      </c>
      <c r="P620" s="48" t="str">
        <f t="shared" si="91"/>
        <v/>
      </c>
      <c r="Q620" s="48" t="str">
        <f t="shared" si="92"/>
        <v/>
      </c>
      <c r="R620" s="48" t="str">
        <f t="shared" si="93"/>
        <v/>
      </c>
      <c r="S620" s="48" t="str">
        <f t="shared" si="98"/>
        <v/>
      </c>
      <c r="T620" s="48" t="str">
        <f t="shared" ca="1" si="94"/>
        <v/>
      </c>
      <c r="U620" s="48" t="str">
        <f>+IF(M620="","",IFERROR(+VLOOKUP(C620,materiales!$B$2:$E$1000,4,0),"DSZA"))</f>
        <v/>
      </c>
      <c r="V620" s="48" t="str">
        <f t="shared" si="95"/>
        <v/>
      </c>
      <c r="W620" s="48" t="str">
        <f t="shared" si="96"/>
        <v/>
      </c>
      <c r="X620" s="48" t="str">
        <f t="shared" si="97"/>
        <v/>
      </c>
      <c r="Y620" s="49" t="str">
        <f t="shared" si="99"/>
        <v/>
      </c>
      <c r="Z620" s="49" t="str">
        <f>IF(M620="no_cargado",VLOOKUP(B620,NAfiliado_NFarmacia!A:H,8,0),"")</f>
        <v/>
      </c>
      <c r="AA620" s="50"/>
    </row>
    <row r="621" spans="1:27" x14ac:dyDescent="0.55000000000000004">
      <c r="A621" s="34"/>
      <c r="G621" s="47" t="str">
        <f>+IF($B621="","",+IFERROR(+VLOOKUP(B621,padron!$A$2:$E$2,2,0),+IFERROR(VLOOKUP(B621,NAfiliado_NFarmacia!$A:$J,10,0),"Ingresar Nuevo Afiliado")))</f>
        <v/>
      </c>
      <c r="H621" s="48" t="str">
        <f>+IF(B621="","",+IFERROR(+VLOOKUP($C621,materiales!$B$2:$D$101,2,0),"9999"))</f>
        <v/>
      </c>
      <c r="I621" s="49" t="str">
        <f>+IF($B621="","",+IF(OR($F621="Si",$F621=""),IF(ISERROR(VLOOKUP($B621,padron!#REF!,9,0)),+IF(ISERROR(VLOOKUP($B621,NAfiliado_NFarmacia!$A$2:$J$497,5,0)),"Ingresa Farmacia",VLOOKUP($B621,NAfiliado_NFarmacia!$A$2:$J$497,5,0)),VLOOKUP($B621,padron!#REF!,9,0)),+IF(ISERROR(VLOOKUP($B621,NAfiliado_NFarmacia!$A$2:$J$497,5,0)),"Ingresa Farmacia",VLOOKUP($B621,NAfiliado_NFarmacia!$A$2:$J$497,5,0))))</f>
        <v/>
      </c>
      <c r="J621" s="49" t="str">
        <f>+IF($B621="","",+IF(OR($F621="Si",$F621=""),IF(ISERROR(VLOOKUP($B621,padron!#REF!,10,0)),+IF(ISERROR(VLOOKUP($B621,NAfiliado_NFarmacia!$A$2:$J$497,5,0)),"Ingresa Direccion de Farmacia",VLOOKUP($B621,NAfiliado_NFarmacia!$A$2:$J$497,6,0)),VLOOKUP($B621,padron!#REF!,10,0)),+IF(ISERROR(VLOOKUP($B621,NAfiliado_NFarmacia!$A$2:$J$497,6,0)),"Ingresa Direccion de Farmacia",VLOOKUP($B621,NAfiliado_NFarmacia!$A$2:$J$497,6,0))))</f>
        <v/>
      </c>
      <c r="K621" s="49" t="str">
        <f>+IF($B621="","",+IF(OR($F621="Si",$F621=""),IF(ISERROR(VLOOKUP($B621,padron!#REF!,10,0)),+IF(ISERROR(VLOOKUP($B621,NAfiliado_NFarmacia!$A$2:$J$497,5,0)),"Ingresa Localidad de Farmacia",VLOOKUP($B621,NAfiliado_NFarmacia!$A$2:$J$497,7,0)),VLOOKUP($B621,padron!#REF!,11,0)),+IF(ISERROR(VLOOKUP($B621,NAfiliado_NFarmacia!$A$2:$J$497,7,0)),"Ingresa Localidad de Farmacia",VLOOKUP($B621,NAfiliado_NFarmacia!$A$2:$J$497,7,0))))</f>
        <v/>
      </c>
      <c r="L621" s="48" t="str">
        <f>+IF(B621="","",IF(F621="No","84005541",+IFERROR(+VLOOKUP(inicio!B621,padron!$A$2:$H$2,8,0),"84005541")))</f>
        <v/>
      </c>
      <c r="M621" s="48" t="str">
        <f>+IF(B621="","",+IFERROR(+VLOOKUP(B621,padron!A:C,3,0),"no_cargado"))</f>
        <v/>
      </c>
      <c r="N621" s="48" t="str">
        <f>+IF(C621="","",+IFERROR(+VLOOKUP($C621,materiales!$A$2:$D$5000,4,0),"9999"))</f>
        <v/>
      </c>
      <c r="O621" s="48" t="str">
        <f t="shared" si="90"/>
        <v/>
      </c>
      <c r="P621" s="48" t="str">
        <f t="shared" si="91"/>
        <v/>
      </c>
      <c r="Q621" s="48" t="str">
        <f t="shared" si="92"/>
        <v/>
      </c>
      <c r="R621" s="48" t="str">
        <f t="shared" si="93"/>
        <v/>
      </c>
      <c r="S621" s="48" t="str">
        <f t="shared" si="98"/>
        <v/>
      </c>
      <c r="T621" s="48" t="str">
        <f t="shared" ca="1" si="94"/>
        <v/>
      </c>
      <c r="U621" s="48" t="str">
        <f>+IF(M621="","",IFERROR(+VLOOKUP(C621,materiales!$B$2:$E$1000,4,0),"DSZA"))</f>
        <v/>
      </c>
      <c r="V621" s="48" t="str">
        <f t="shared" si="95"/>
        <v/>
      </c>
      <c r="W621" s="48" t="str">
        <f t="shared" si="96"/>
        <v/>
      </c>
      <c r="X621" s="48" t="str">
        <f t="shared" si="97"/>
        <v/>
      </c>
      <c r="Y621" s="49" t="str">
        <f t="shared" si="99"/>
        <v/>
      </c>
      <c r="Z621" s="49" t="str">
        <f>IF(M621="no_cargado",VLOOKUP(B621,NAfiliado_NFarmacia!A:H,8,0),"")</f>
        <v/>
      </c>
      <c r="AA621" s="50"/>
    </row>
    <row r="622" spans="1:27" x14ac:dyDescent="0.55000000000000004">
      <c r="A622" s="34"/>
      <c r="G622" s="47" t="str">
        <f>+IF($B622="","",+IFERROR(+VLOOKUP(B622,padron!$A$2:$E$2,2,0),+IFERROR(VLOOKUP(B622,NAfiliado_NFarmacia!$A:$J,10,0),"Ingresar Nuevo Afiliado")))</f>
        <v/>
      </c>
      <c r="H622" s="48" t="str">
        <f>+IF(B622="","",+IFERROR(+VLOOKUP($C622,materiales!$B$2:$D$101,2,0),"9999"))</f>
        <v/>
      </c>
      <c r="I622" s="49" t="str">
        <f>+IF($B622="","",+IF(OR($F622="Si",$F622=""),IF(ISERROR(VLOOKUP($B622,padron!#REF!,9,0)),+IF(ISERROR(VLOOKUP($B622,NAfiliado_NFarmacia!$A$2:$J$497,5,0)),"Ingresa Farmacia",VLOOKUP($B622,NAfiliado_NFarmacia!$A$2:$J$497,5,0)),VLOOKUP($B622,padron!#REF!,9,0)),+IF(ISERROR(VLOOKUP($B622,NAfiliado_NFarmacia!$A$2:$J$497,5,0)),"Ingresa Farmacia",VLOOKUP($B622,NAfiliado_NFarmacia!$A$2:$J$497,5,0))))</f>
        <v/>
      </c>
      <c r="J622" s="49" t="str">
        <f>+IF($B622="","",+IF(OR($F622="Si",$F622=""),IF(ISERROR(VLOOKUP($B622,padron!#REF!,10,0)),+IF(ISERROR(VLOOKUP($B622,NAfiliado_NFarmacia!$A$2:$J$497,5,0)),"Ingresa Direccion de Farmacia",VLOOKUP($B622,NAfiliado_NFarmacia!$A$2:$J$497,6,0)),VLOOKUP($B622,padron!#REF!,10,0)),+IF(ISERROR(VLOOKUP($B622,NAfiliado_NFarmacia!$A$2:$J$497,6,0)),"Ingresa Direccion de Farmacia",VLOOKUP($B622,NAfiliado_NFarmacia!$A$2:$J$497,6,0))))</f>
        <v/>
      </c>
      <c r="K622" s="49" t="str">
        <f>+IF($B622="","",+IF(OR($F622="Si",$F622=""),IF(ISERROR(VLOOKUP($B622,padron!#REF!,10,0)),+IF(ISERROR(VLOOKUP($B622,NAfiliado_NFarmacia!$A$2:$J$497,5,0)),"Ingresa Localidad de Farmacia",VLOOKUP($B622,NAfiliado_NFarmacia!$A$2:$J$497,7,0)),VLOOKUP($B622,padron!#REF!,11,0)),+IF(ISERROR(VLOOKUP($B622,NAfiliado_NFarmacia!$A$2:$J$497,7,0)),"Ingresa Localidad de Farmacia",VLOOKUP($B622,NAfiliado_NFarmacia!$A$2:$J$497,7,0))))</f>
        <v/>
      </c>
      <c r="L622" s="48" t="str">
        <f>+IF(B622="","",IF(F622="No","84005541",+IFERROR(+VLOOKUP(inicio!B622,padron!$A$2:$H$2,8,0),"84005541")))</f>
        <v/>
      </c>
      <c r="M622" s="48" t="str">
        <f>+IF(B622="","",+IFERROR(+VLOOKUP(B622,padron!A:C,3,0),"no_cargado"))</f>
        <v/>
      </c>
      <c r="N622" s="48" t="str">
        <f>+IF(C622="","",+IFERROR(+VLOOKUP($C622,materiales!$A$2:$D$5000,4,0),"9999"))</f>
        <v/>
      </c>
      <c r="O622" s="48" t="str">
        <f t="shared" si="90"/>
        <v/>
      </c>
      <c r="P622" s="48" t="str">
        <f t="shared" si="91"/>
        <v/>
      </c>
      <c r="Q622" s="48" t="str">
        <f t="shared" si="92"/>
        <v/>
      </c>
      <c r="R622" s="48" t="str">
        <f t="shared" si="93"/>
        <v/>
      </c>
      <c r="S622" s="48" t="str">
        <f t="shared" si="98"/>
        <v/>
      </c>
      <c r="T622" s="48" t="str">
        <f t="shared" ca="1" si="94"/>
        <v/>
      </c>
      <c r="U622" s="48" t="str">
        <f>+IF(M622="","",IFERROR(+VLOOKUP(C622,materiales!$B$2:$E$1000,4,0),"DSZA"))</f>
        <v/>
      </c>
      <c r="V622" s="48" t="str">
        <f t="shared" si="95"/>
        <v/>
      </c>
      <c r="W622" s="48" t="str">
        <f t="shared" si="96"/>
        <v/>
      </c>
      <c r="X622" s="48" t="str">
        <f t="shared" si="97"/>
        <v/>
      </c>
      <c r="Y622" s="49" t="str">
        <f t="shared" si="99"/>
        <v/>
      </c>
      <c r="Z622" s="49" t="str">
        <f>IF(M622="no_cargado",VLOOKUP(B622,NAfiliado_NFarmacia!A:H,8,0),"")</f>
        <v/>
      </c>
      <c r="AA622" s="50"/>
    </row>
    <row r="623" spans="1:27" x14ac:dyDescent="0.55000000000000004">
      <c r="A623" s="34"/>
      <c r="G623" s="47" t="str">
        <f>+IF($B623="","",+IFERROR(+VLOOKUP(B623,padron!$A$2:$E$2,2,0),+IFERROR(VLOOKUP(B623,NAfiliado_NFarmacia!$A:$J,10,0),"Ingresar Nuevo Afiliado")))</f>
        <v/>
      </c>
      <c r="H623" s="48" t="str">
        <f>+IF(B623="","",+IFERROR(+VLOOKUP($C623,materiales!$B$2:$D$101,2,0),"9999"))</f>
        <v/>
      </c>
      <c r="I623" s="49" t="str">
        <f>+IF($B623="","",+IF(OR($F623="Si",$F623=""),IF(ISERROR(VLOOKUP($B623,padron!#REF!,9,0)),+IF(ISERROR(VLOOKUP($B623,NAfiliado_NFarmacia!$A$2:$J$497,5,0)),"Ingresa Farmacia",VLOOKUP($B623,NAfiliado_NFarmacia!$A$2:$J$497,5,0)),VLOOKUP($B623,padron!#REF!,9,0)),+IF(ISERROR(VLOOKUP($B623,NAfiliado_NFarmacia!$A$2:$J$497,5,0)),"Ingresa Farmacia",VLOOKUP($B623,NAfiliado_NFarmacia!$A$2:$J$497,5,0))))</f>
        <v/>
      </c>
      <c r="J623" s="49" t="str">
        <f>+IF($B623="","",+IF(OR($F623="Si",$F623=""),IF(ISERROR(VLOOKUP($B623,padron!#REF!,10,0)),+IF(ISERROR(VLOOKUP($B623,NAfiliado_NFarmacia!$A$2:$J$497,5,0)),"Ingresa Direccion de Farmacia",VLOOKUP($B623,NAfiliado_NFarmacia!$A$2:$J$497,6,0)),VLOOKUP($B623,padron!#REF!,10,0)),+IF(ISERROR(VLOOKUP($B623,NAfiliado_NFarmacia!$A$2:$J$497,6,0)),"Ingresa Direccion de Farmacia",VLOOKUP($B623,NAfiliado_NFarmacia!$A$2:$J$497,6,0))))</f>
        <v/>
      </c>
      <c r="K623" s="49" t="str">
        <f>+IF($B623="","",+IF(OR($F623="Si",$F623=""),IF(ISERROR(VLOOKUP($B623,padron!#REF!,10,0)),+IF(ISERROR(VLOOKUP($B623,NAfiliado_NFarmacia!$A$2:$J$497,5,0)),"Ingresa Localidad de Farmacia",VLOOKUP($B623,NAfiliado_NFarmacia!$A$2:$J$497,7,0)),VLOOKUP($B623,padron!#REF!,11,0)),+IF(ISERROR(VLOOKUP($B623,NAfiliado_NFarmacia!$A$2:$J$497,7,0)),"Ingresa Localidad de Farmacia",VLOOKUP($B623,NAfiliado_NFarmacia!$A$2:$J$497,7,0))))</f>
        <v/>
      </c>
      <c r="L623" s="48" t="str">
        <f>+IF(B623="","",IF(F623="No","84005541",+IFERROR(+VLOOKUP(inicio!B623,padron!$A$2:$H$2,8,0),"84005541")))</f>
        <v/>
      </c>
      <c r="M623" s="48" t="str">
        <f>+IF(B623="","",+IFERROR(+VLOOKUP(B623,padron!A:C,3,0),"no_cargado"))</f>
        <v/>
      </c>
      <c r="N623" s="48" t="str">
        <f>+IF(C623="","",+IFERROR(+VLOOKUP($C623,materiales!$A$2:$D$5000,4,0),"9999"))</f>
        <v/>
      </c>
      <c r="O623" s="48" t="str">
        <f t="shared" si="90"/>
        <v/>
      </c>
      <c r="P623" s="48" t="str">
        <f t="shared" si="91"/>
        <v/>
      </c>
      <c r="Q623" s="48" t="str">
        <f t="shared" si="92"/>
        <v/>
      </c>
      <c r="R623" s="48" t="str">
        <f t="shared" si="93"/>
        <v/>
      </c>
      <c r="S623" s="48" t="str">
        <f t="shared" si="98"/>
        <v/>
      </c>
      <c r="T623" s="48" t="str">
        <f t="shared" ca="1" si="94"/>
        <v/>
      </c>
      <c r="U623" s="48" t="str">
        <f>+IF(M623="","",IFERROR(+VLOOKUP(C623,materiales!$B$2:$E$1000,4,0),"DSZA"))</f>
        <v/>
      </c>
      <c r="V623" s="48" t="str">
        <f t="shared" si="95"/>
        <v/>
      </c>
      <c r="W623" s="48" t="str">
        <f t="shared" si="96"/>
        <v/>
      </c>
      <c r="X623" s="48" t="str">
        <f t="shared" si="97"/>
        <v/>
      </c>
      <c r="Y623" s="49" t="str">
        <f t="shared" si="99"/>
        <v/>
      </c>
      <c r="Z623" s="49" t="str">
        <f>IF(M623="no_cargado",VLOOKUP(B623,NAfiliado_NFarmacia!A:H,8,0),"")</f>
        <v/>
      </c>
      <c r="AA623" s="50"/>
    </row>
    <row r="624" spans="1:27" x14ac:dyDescent="0.55000000000000004">
      <c r="A624" s="34"/>
      <c r="G624" s="47" t="str">
        <f>+IF($B624="","",+IFERROR(+VLOOKUP(B624,padron!$A$2:$E$2,2,0),+IFERROR(VLOOKUP(B624,NAfiliado_NFarmacia!$A:$J,10,0),"Ingresar Nuevo Afiliado")))</f>
        <v/>
      </c>
      <c r="H624" s="48" t="str">
        <f>+IF(B624="","",+IFERROR(+VLOOKUP($C624,materiales!$B$2:$D$101,2,0),"9999"))</f>
        <v/>
      </c>
      <c r="I624" s="49" t="str">
        <f>+IF($B624="","",+IF(OR($F624="Si",$F624=""),IF(ISERROR(VLOOKUP($B624,padron!#REF!,9,0)),+IF(ISERROR(VLOOKUP($B624,NAfiliado_NFarmacia!$A$2:$J$497,5,0)),"Ingresa Farmacia",VLOOKUP($B624,NAfiliado_NFarmacia!$A$2:$J$497,5,0)),VLOOKUP($B624,padron!#REF!,9,0)),+IF(ISERROR(VLOOKUP($B624,NAfiliado_NFarmacia!$A$2:$J$497,5,0)),"Ingresa Farmacia",VLOOKUP($B624,NAfiliado_NFarmacia!$A$2:$J$497,5,0))))</f>
        <v/>
      </c>
      <c r="J624" s="49" t="str">
        <f>+IF($B624="","",+IF(OR($F624="Si",$F624=""),IF(ISERROR(VLOOKUP($B624,padron!#REF!,10,0)),+IF(ISERROR(VLOOKUP($B624,NAfiliado_NFarmacia!$A$2:$J$497,5,0)),"Ingresa Direccion de Farmacia",VLOOKUP($B624,NAfiliado_NFarmacia!$A$2:$J$497,6,0)),VLOOKUP($B624,padron!#REF!,10,0)),+IF(ISERROR(VLOOKUP($B624,NAfiliado_NFarmacia!$A$2:$J$497,6,0)),"Ingresa Direccion de Farmacia",VLOOKUP($B624,NAfiliado_NFarmacia!$A$2:$J$497,6,0))))</f>
        <v/>
      </c>
      <c r="K624" s="49" t="str">
        <f>+IF($B624="","",+IF(OR($F624="Si",$F624=""),IF(ISERROR(VLOOKUP($B624,padron!#REF!,10,0)),+IF(ISERROR(VLOOKUP($B624,NAfiliado_NFarmacia!$A$2:$J$497,5,0)),"Ingresa Localidad de Farmacia",VLOOKUP($B624,NAfiliado_NFarmacia!$A$2:$J$497,7,0)),VLOOKUP($B624,padron!#REF!,11,0)),+IF(ISERROR(VLOOKUP($B624,NAfiliado_NFarmacia!$A$2:$J$497,7,0)),"Ingresa Localidad de Farmacia",VLOOKUP($B624,NAfiliado_NFarmacia!$A$2:$J$497,7,0))))</f>
        <v/>
      </c>
      <c r="L624" s="48" t="str">
        <f>+IF(B624="","",IF(F624="No","84005541",+IFERROR(+VLOOKUP(inicio!B624,padron!$A$2:$H$2,8,0),"84005541")))</f>
        <v/>
      </c>
      <c r="M624" s="48" t="str">
        <f>+IF(B624="","",+IFERROR(+VLOOKUP(B624,padron!A:C,3,0),"no_cargado"))</f>
        <v/>
      </c>
      <c r="N624" s="48" t="str">
        <f>+IF(C624="","",+IFERROR(+VLOOKUP($C624,materiales!$A$2:$D$5000,4,0),"9999"))</f>
        <v/>
      </c>
      <c r="O624" s="48" t="str">
        <f t="shared" si="90"/>
        <v/>
      </c>
      <c r="P624" s="48" t="str">
        <f t="shared" si="91"/>
        <v/>
      </c>
      <c r="Q624" s="48" t="str">
        <f t="shared" si="92"/>
        <v/>
      </c>
      <c r="R624" s="48" t="str">
        <f t="shared" si="93"/>
        <v/>
      </c>
      <c r="S624" s="48" t="str">
        <f t="shared" si="98"/>
        <v/>
      </c>
      <c r="T624" s="48" t="str">
        <f t="shared" ca="1" si="94"/>
        <v/>
      </c>
      <c r="U624" s="48" t="str">
        <f>+IF(M624="","",IFERROR(+VLOOKUP(C624,materiales!$B$2:$E$1000,4,0),"DSZA"))</f>
        <v/>
      </c>
      <c r="V624" s="48" t="str">
        <f t="shared" si="95"/>
        <v/>
      </c>
      <c r="W624" s="48" t="str">
        <f t="shared" si="96"/>
        <v/>
      </c>
      <c r="X624" s="48" t="str">
        <f t="shared" si="97"/>
        <v/>
      </c>
      <c r="Y624" s="49" t="str">
        <f t="shared" si="99"/>
        <v/>
      </c>
      <c r="Z624" s="49" t="str">
        <f>IF(M624="no_cargado",VLOOKUP(B624,NAfiliado_NFarmacia!A:H,8,0),"")</f>
        <v/>
      </c>
      <c r="AA624" s="50"/>
    </row>
    <row r="625" spans="1:27" x14ac:dyDescent="0.55000000000000004">
      <c r="A625" s="34"/>
      <c r="G625" s="47" t="str">
        <f>+IF($B625="","",+IFERROR(+VLOOKUP(B625,padron!$A$2:$E$2,2,0),+IFERROR(VLOOKUP(B625,NAfiliado_NFarmacia!$A:$J,10,0),"Ingresar Nuevo Afiliado")))</f>
        <v/>
      </c>
      <c r="H625" s="48" t="str">
        <f>+IF(B625="","",+IFERROR(+VLOOKUP($C625,materiales!$B$2:$D$101,2,0),"9999"))</f>
        <v/>
      </c>
      <c r="I625" s="49" t="str">
        <f>+IF($B625="","",+IF(OR($F625="Si",$F625=""),IF(ISERROR(VLOOKUP($B625,padron!#REF!,9,0)),+IF(ISERROR(VLOOKUP($B625,NAfiliado_NFarmacia!$A$2:$J$497,5,0)),"Ingresa Farmacia",VLOOKUP($B625,NAfiliado_NFarmacia!$A$2:$J$497,5,0)),VLOOKUP($B625,padron!#REF!,9,0)),+IF(ISERROR(VLOOKUP($B625,NAfiliado_NFarmacia!$A$2:$J$497,5,0)),"Ingresa Farmacia",VLOOKUP($B625,NAfiliado_NFarmacia!$A$2:$J$497,5,0))))</f>
        <v/>
      </c>
      <c r="J625" s="49" t="str">
        <f>+IF($B625="","",+IF(OR($F625="Si",$F625=""),IF(ISERROR(VLOOKUP($B625,padron!#REF!,10,0)),+IF(ISERROR(VLOOKUP($B625,NAfiliado_NFarmacia!$A$2:$J$497,5,0)),"Ingresa Direccion de Farmacia",VLOOKUP($B625,NAfiliado_NFarmacia!$A$2:$J$497,6,0)),VLOOKUP($B625,padron!#REF!,10,0)),+IF(ISERROR(VLOOKUP($B625,NAfiliado_NFarmacia!$A$2:$J$497,6,0)),"Ingresa Direccion de Farmacia",VLOOKUP($B625,NAfiliado_NFarmacia!$A$2:$J$497,6,0))))</f>
        <v/>
      </c>
      <c r="K625" s="49" t="str">
        <f>+IF($B625="","",+IF(OR($F625="Si",$F625=""),IF(ISERROR(VLOOKUP($B625,padron!#REF!,10,0)),+IF(ISERROR(VLOOKUP($B625,NAfiliado_NFarmacia!$A$2:$J$497,5,0)),"Ingresa Localidad de Farmacia",VLOOKUP($B625,NAfiliado_NFarmacia!$A$2:$J$497,7,0)),VLOOKUP($B625,padron!#REF!,11,0)),+IF(ISERROR(VLOOKUP($B625,NAfiliado_NFarmacia!$A$2:$J$497,7,0)),"Ingresa Localidad de Farmacia",VLOOKUP($B625,NAfiliado_NFarmacia!$A$2:$J$497,7,0))))</f>
        <v/>
      </c>
      <c r="L625" s="48" t="str">
        <f>+IF(B625="","",IF(F625="No","84005541",+IFERROR(+VLOOKUP(inicio!B625,padron!$A$2:$H$2,8,0),"84005541")))</f>
        <v/>
      </c>
      <c r="M625" s="48" t="str">
        <f>+IF(B625="","",+IFERROR(+VLOOKUP(B625,padron!A:C,3,0),"no_cargado"))</f>
        <v/>
      </c>
      <c r="N625" s="48" t="str">
        <f>+IF(C625="","",+IFERROR(+VLOOKUP($C625,materiales!$A$2:$D$5000,4,0),"9999"))</f>
        <v/>
      </c>
      <c r="O625" s="48" t="str">
        <f t="shared" si="90"/>
        <v/>
      </c>
      <c r="P625" s="48" t="str">
        <f t="shared" si="91"/>
        <v/>
      </c>
      <c r="Q625" s="48" t="str">
        <f t="shared" si="92"/>
        <v/>
      </c>
      <c r="R625" s="48" t="str">
        <f t="shared" si="93"/>
        <v/>
      </c>
      <c r="S625" s="48" t="str">
        <f t="shared" si="98"/>
        <v/>
      </c>
      <c r="T625" s="48" t="str">
        <f t="shared" ca="1" si="94"/>
        <v/>
      </c>
      <c r="U625" s="48" t="str">
        <f>+IF(M625="","",IFERROR(+VLOOKUP(C625,materiales!$B$2:$E$1000,4,0),"DSZA"))</f>
        <v/>
      </c>
      <c r="V625" s="48" t="str">
        <f t="shared" si="95"/>
        <v/>
      </c>
      <c r="W625" s="48" t="str">
        <f t="shared" si="96"/>
        <v/>
      </c>
      <c r="X625" s="48" t="str">
        <f t="shared" si="97"/>
        <v/>
      </c>
      <c r="Y625" s="49" t="str">
        <f t="shared" si="99"/>
        <v/>
      </c>
      <c r="Z625" s="49" t="str">
        <f>IF(M625="no_cargado",VLOOKUP(B625,NAfiliado_NFarmacia!A:H,8,0),"")</f>
        <v/>
      </c>
      <c r="AA625" s="50"/>
    </row>
    <row r="626" spans="1:27" x14ac:dyDescent="0.55000000000000004">
      <c r="A626" s="34"/>
      <c r="G626" s="47" t="str">
        <f>+IF($B626="","",+IFERROR(+VLOOKUP(B626,padron!$A$2:$E$2,2,0),+IFERROR(VLOOKUP(B626,NAfiliado_NFarmacia!$A:$J,10,0),"Ingresar Nuevo Afiliado")))</f>
        <v/>
      </c>
      <c r="H626" s="48" t="str">
        <f>+IF(B626="","",+IFERROR(+VLOOKUP($C626,materiales!$B$2:$D$101,2,0),"9999"))</f>
        <v/>
      </c>
      <c r="I626" s="49" t="str">
        <f>+IF($B626="","",+IF(OR($F626="Si",$F626=""),IF(ISERROR(VLOOKUP($B626,padron!#REF!,9,0)),+IF(ISERROR(VLOOKUP($B626,NAfiliado_NFarmacia!$A$2:$J$497,5,0)),"Ingresa Farmacia",VLOOKUP($B626,NAfiliado_NFarmacia!$A$2:$J$497,5,0)),VLOOKUP($B626,padron!#REF!,9,0)),+IF(ISERROR(VLOOKUP($B626,NAfiliado_NFarmacia!$A$2:$J$497,5,0)),"Ingresa Farmacia",VLOOKUP($B626,NAfiliado_NFarmacia!$A$2:$J$497,5,0))))</f>
        <v/>
      </c>
      <c r="J626" s="49" t="str">
        <f>+IF($B626="","",+IF(OR($F626="Si",$F626=""),IF(ISERROR(VLOOKUP($B626,padron!#REF!,10,0)),+IF(ISERROR(VLOOKUP($B626,NAfiliado_NFarmacia!$A$2:$J$497,5,0)),"Ingresa Direccion de Farmacia",VLOOKUP($B626,NAfiliado_NFarmacia!$A$2:$J$497,6,0)),VLOOKUP($B626,padron!#REF!,10,0)),+IF(ISERROR(VLOOKUP($B626,NAfiliado_NFarmacia!$A$2:$J$497,6,0)),"Ingresa Direccion de Farmacia",VLOOKUP($B626,NAfiliado_NFarmacia!$A$2:$J$497,6,0))))</f>
        <v/>
      </c>
      <c r="K626" s="49" t="str">
        <f>+IF($B626="","",+IF(OR($F626="Si",$F626=""),IF(ISERROR(VLOOKUP($B626,padron!#REF!,10,0)),+IF(ISERROR(VLOOKUP($B626,NAfiliado_NFarmacia!$A$2:$J$497,5,0)),"Ingresa Localidad de Farmacia",VLOOKUP($B626,NAfiliado_NFarmacia!$A$2:$J$497,7,0)),VLOOKUP($B626,padron!#REF!,11,0)),+IF(ISERROR(VLOOKUP($B626,NAfiliado_NFarmacia!$A$2:$J$497,7,0)),"Ingresa Localidad de Farmacia",VLOOKUP($B626,NAfiliado_NFarmacia!$A$2:$J$497,7,0))))</f>
        <v/>
      </c>
      <c r="L626" s="48" t="str">
        <f>+IF(B626="","",IF(F626="No","84005541",+IFERROR(+VLOOKUP(inicio!B626,padron!$A$2:$H$2,8,0),"84005541")))</f>
        <v/>
      </c>
      <c r="M626" s="48" t="str">
        <f>+IF(B626="","",+IFERROR(+VLOOKUP(B626,padron!A:C,3,0),"no_cargado"))</f>
        <v/>
      </c>
      <c r="N626" s="48" t="str">
        <f>+IF(C626="","",+IFERROR(+VLOOKUP($C626,materiales!$A$2:$D$5000,4,0),"9999"))</f>
        <v/>
      </c>
      <c r="O626" s="48" t="str">
        <f t="shared" si="90"/>
        <v/>
      </c>
      <c r="P626" s="48" t="str">
        <f t="shared" si="91"/>
        <v/>
      </c>
      <c r="Q626" s="48" t="str">
        <f t="shared" si="92"/>
        <v/>
      </c>
      <c r="R626" s="48" t="str">
        <f t="shared" si="93"/>
        <v/>
      </c>
      <c r="S626" s="48" t="str">
        <f t="shared" si="98"/>
        <v/>
      </c>
      <c r="T626" s="48" t="str">
        <f t="shared" ca="1" si="94"/>
        <v/>
      </c>
      <c r="U626" s="48" t="str">
        <f>+IF(M626="","",IFERROR(+VLOOKUP(C626,materiales!$B$2:$E$1000,4,0),"DSZA"))</f>
        <v/>
      </c>
      <c r="V626" s="48" t="str">
        <f t="shared" si="95"/>
        <v/>
      </c>
      <c r="W626" s="48" t="str">
        <f t="shared" si="96"/>
        <v/>
      </c>
      <c r="X626" s="48" t="str">
        <f t="shared" si="97"/>
        <v/>
      </c>
      <c r="Y626" s="49" t="str">
        <f t="shared" si="99"/>
        <v/>
      </c>
      <c r="Z626" s="49" t="str">
        <f>IF(M626="no_cargado",VLOOKUP(B626,NAfiliado_NFarmacia!A:H,8,0),"")</f>
        <v/>
      </c>
      <c r="AA626" s="50"/>
    </row>
    <row r="627" spans="1:27" x14ac:dyDescent="0.55000000000000004">
      <c r="A627" s="34"/>
      <c r="G627" s="47" t="str">
        <f>+IF($B627="","",+IFERROR(+VLOOKUP(B627,padron!$A$2:$E$2,2,0),+IFERROR(VLOOKUP(B627,NAfiliado_NFarmacia!$A:$J,10,0),"Ingresar Nuevo Afiliado")))</f>
        <v/>
      </c>
      <c r="H627" s="48" t="str">
        <f>+IF(B627="","",+IFERROR(+VLOOKUP($C627,materiales!$B$2:$D$101,2,0),"9999"))</f>
        <v/>
      </c>
      <c r="I627" s="49" t="str">
        <f>+IF($B627="","",+IF(OR($F627="Si",$F627=""),IF(ISERROR(VLOOKUP($B627,padron!#REF!,9,0)),+IF(ISERROR(VLOOKUP($B627,NAfiliado_NFarmacia!$A$2:$J$497,5,0)),"Ingresa Farmacia",VLOOKUP($B627,NAfiliado_NFarmacia!$A$2:$J$497,5,0)),VLOOKUP($B627,padron!#REF!,9,0)),+IF(ISERROR(VLOOKUP($B627,NAfiliado_NFarmacia!$A$2:$J$497,5,0)),"Ingresa Farmacia",VLOOKUP($B627,NAfiliado_NFarmacia!$A$2:$J$497,5,0))))</f>
        <v/>
      </c>
      <c r="J627" s="49" t="str">
        <f>+IF($B627="","",+IF(OR($F627="Si",$F627=""),IF(ISERROR(VLOOKUP($B627,padron!#REF!,10,0)),+IF(ISERROR(VLOOKUP($B627,NAfiliado_NFarmacia!$A$2:$J$497,5,0)),"Ingresa Direccion de Farmacia",VLOOKUP($B627,NAfiliado_NFarmacia!$A$2:$J$497,6,0)),VLOOKUP($B627,padron!#REF!,10,0)),+IF(ISERROR(VLOOKUP($B627,NAfiliado_NFarmacia!$A$2:$J$497,6,0)),"Ingresa Direccion de Farmacia",VLOOKUP($B627,NAfiliado_NFarmacia!$A$2:$J$497,6,0))))</f>
        <v/>
      </c>
      <c r="K627" s="49" t="str">
        <f>+IF($B627="","",+IF(OR($F627="Si",$F627=""),IF(ISERROR(VLOOKUP($B627,padron!#REF!,10,0)),+IF(ISERROR(VLOOKUP($B627,NAfiliado_NFarmacia!$A$2:$J$497,5,0)),"Ingresa Localidad de Farmacia",VLOOKUP($B627,NAfiliado_NFarmacia!$A$2:$J$497,7,0)),VLOOKUP($B627,padron!#REF!,11,0)),+IF(ISERROR(VLOOKUP($B627,NAfiliado_NFarmacia!$A$2:$J$497,7,0)),"Ingresa Localidad de Farmacia",VLOOKUP($B627,NAfiliado_NFarmacia!$A$2:$J$497,7,0))))</f>
        <v/>
      </c>
      <c r="L627" s="48" t="str">
        <f>+IF(B627="","",IF(F627="No","84005541",+IFERROR(+VLOOKUP(inicio!B627,padron!$A$2:$H$2,8,0),"84005541")))</f>
        <v/>
      </c>
      <c r="M627" s="48" t="str">
        <f>+IF(B627="","",+IFERROR(+VLOOKUP(B627,padron!A:C,3,0),"no_cargado"))</f>
        <v/>
      </c>
      <c r="N627" s="48" t="str">
        <f>+IF(C627="","",+IFERROR(+VLOOKUP($C627,materiales!$A$2:$D$5000,4,0),"9999"))</f>
        <v/>
      </c>
      <c r="O627" s="48" t="str">
        <f t="shared" si="90"/>
        <v/>
      </c>
      <c r="P627" s="48" t="str">
        <f t="shared" si="91"/>
        <v/>
      </c>
      <c r="Q627" s="48" t="str">
        <f t="shared" si="92"/>
        <v/>
      </c>
      <c r="R627" s="48" t="str">
        <f t="shared" si="93"/>
        <v/>
      </c>
      <c r="S627" s="48" t="str">
        <f t="shared" si="98"/>
        <v/>
      </c>
      <c r="T627" s="48" t="str">
        <f t="shared" ca="1" si="94"/>
        <v/>
      </c>
      <c r="U627" s="48" t="str">
        <f>+IF(M627="","",IFERROR(+VLOOKUP(C627,materiales!$B$2:$E$1000,4,0),"DSZA"))</f>
        <v/>
      </c>
      <c r="V627" s="48" t="str">
        <f t="shared" si="95"/>
        <v/>
      </c>
      <c r="W627" s="48" t="str">
        <f t="shared" si="96"/>
        <v/>
      </c>
      <c r="X627" s="48" t="str">
        <f t="shared" si="97"/>
        <v/>
      </c>
      <c r="Y627" s="49" t="str">
        <f t="shared" si="99"/>
        <v/>
      </c>
      <c r="Z627" s="49" t="str">
        <f>IF(M627="no_cargado",VLOOKUP(B627,NAfiliado_NFarmacia!A:H,8,0),"")</f>
        <v/>
      </c>
      <c r="AA627" s="50"/>
    </row>
    <row r="628" spans="1:27" x14ac:dyDescent="0.55000000000000004">
      <c r="A628" s="34"/>
      <c r="G628" s="47" t="str">
        <f>+IF($B628="","",+IFERROR(+VLOOKUP(B628,padron!$A$2:$E$2,2,0),+IFERROR(VLOOKUP(B628,NAfiliado_NFarmacia!$A:$J,10,0),"Ingresar Nuevo Afiliado")))</f>
        <v/>
      </c>
      <c r="H628" s="48" t="str">
        <f>+IF(B628="","",+IFERROR(+VLOOKUP($C628,materiales!$B$2:$D$101,2,0),"9999"))</f>
        <v/>
      </c>
      <c r="I628" s="49" t="str">
        <f>+IF($B628="","",+IF(OR($F628="Si",$F628=""),IF(ISERROR(VLOOKUP($B628,padron!#REF!,9,0)),+IF(ISERROR(VLOOKUP($B628,NAfiliado_NFarmacia!$A$2:$J$497,5,0)),"Ingresa Farmacia",VLOOKUP($B628,NAfiliado_NFarmacia!$A$2:$J$497,5,0)),VLOOKUP($B628,padron!#REF!,9,0)),+IF(ISERROR(VLOOKUP($B628,NAfiliado_NFarmacia!$A$2:$J$497,5,0)),"Ingresa Farmacia",VLOOKUP($B628,NAfiliado_NFarmacia!$A$2:$J$497,5,0))))</f>
        <v/>
      </c>
      <c r="J628" s="49" t="str">
        <f>+IF($B628="","",+IF(OR($F628="Si",$F628=""),IF(ISERROR(VLOOKUP($B628,padron!#REF!,10,0)),+IF(ISERROR(VLOOKUP($B628,NAfiliado_NFarmacia!$A$2:$J$497,5,0)),"Ingresa Direccion de Farmacia",VLOOKUP($B628,NAfiliado_NFarmacia!$A$2:$J$497,6,0)),VLOOKUP($B628,padron!#REF!,10,0)),+IF(ISERROR(VLOOKUP($B628,NAfiliado_NFarmacia!$A$2:$J$497,6,0)),"Ingresa Direccion de Farmacia",VLOOKUP($B628,NAfiliado_NFarmacia!$A$2:$J$497,6,0))))</f>
        <v/>
      </c>
      <c r="K628" s="49" t="str">
        <f>+IF($B628="","",+IF(OR($F628="Si",$F628=""),IF(ISERROR(VLOOKUP($B628,padron!#REF!,10,0)),+IF(ISERROR(VLOOKUP($B628,NAfiliado_NFarmacia!$A$2:$J$497,5,0)),"Ingresa Localidad de Farmacia",VLOOKUP($B628,NAfiliado_NFarmacia!$A$2:$J$497,7,0)),VLOOKUP($B628,padron!#REF!,11,0)),+IF(ISERROR(VLOOKUP($B628,NAfiliado_NFarmacia!$A$2:$J$497,7,0)),"Ingresa Localidad de Farmacia",VLOOKUP($B628,NAfiliado_NFarmacia!$A$2:$J$497,7,0))))</f>
        <v/>
      </c>
      <c r="L628" s="48" t="str">
        <f>+IF(B628="","",IF(F628="No","84005541",+IFERROR(+VLOOKUP(inicio!B628,padron!$A$2:$H$2,8,0),"84005541")))</f>
        <v/>
      </c>
      <c r="M628" s="48" t="str">
        <f>+IF(B628="","",+IFERROR(+VLOOKUP(B628,padron!A:C,3,0),"no_cargado"))</f>
        <v/>
      </c>
      <c r="N628" s="48" t="str">
        <f>+IF(C628="","",+IFERROR(+VLOOKUP($C628,materiales!$A$2:$D$5000,4,0),"9999"))</f>
        <v/>
      </c>
      <c r="O628" s="48" t="str">
        <f t="shared" si="90"/>
        <v/>
      </c>
      <c r="P628" s="48" t="str">
        <f t="shared" si="91"/>
        <v/>
      </c>
      <c r="Q628" s="48" t="str">
        <f t="shared" si="92"/>
        <v/>
      </c>
      <c r="R628" s="48" t="str">
        <f t="shared" si="93"/>
        <v/>
      </c>
      <c r="S628" s="48" t="str">
        <f t="shared" si="98"/>
        <v/>
      </c>
      <c r="T628" s="48" t="str">
        <f t="shared" ca="1" si="94"/>
        <v/>
      </c>
      <c r="U628" s="48" t="str">
        <f>+IF(M628="","",IFERROR(+VLOOKUP(C628,materiales!$B$2:$E$1000,4,0),"DSZA"))</f>
        <v/>
      </c>
      <c r="V628" s="48" t="str">
        <f t="shared" si="95"/>
        <v/>
      </c>
      <c r="W628" s="48" t="str">
        <f t="shared" si="96"/>
        <v/>
      </c>
      <c r="X628" s="48" t="str">
        <f t="shared" si="97"/>
        <v/>
      </c>
      <c r="Y628" s="49" t="str">
        <f t="shared" si="99"/>
        <v/>
      </c>
      <c r="Z628" s="49" t="str">
        <f>IF(M628="no_cargado",VLOOKUP(B628,NAfiliado_NFarmacia!A:H,8,0),"")</f>
        <v/>
      </c>
      <c r="AA628" s="50"/>
    </row>
    <row r="629" spans="1:27" x14ac:dyDescent="0.55000000000000004">
      <c r="A629" s="34"/>
      <c r="G629" s="47" t="str">
        <f>+IF($B629="","",+IFERROR(+VLOOKUP(B629,padron!$A$2:$E$2,2,0),+IFERROR(VLOOKUP(B629,NAfiliado_NFarmacia!$A:$J,10,0),"Ingresar Nuevo Afiliado")))</f>
        <v/>
      </c>
      <c r="H629" s="48" t="str">
        <f>+IF(B629="","",+IFERROR(+VLOOKUP($C629,materiales!$B$2:$D$101,2,0),"9999"))</f>
        <v/>
      </c>
      <c r="I629" s="49" t="str">
        <f>+IF($B629="","",+IF(OR($F629="Si",$F629=""),IF(ISERROR(VLOOKUP($B629,padron!#REF!,9,0)),+IF(ISERROR(VLOOKUP($B629,NAfiliado_NFarmacia!$A$2:$J$497,5,0)),"Ingresa Farmacia",VLOOKUP($B629,NAfiliado_NFarmacia!$A$2:$J$497,5,0)),VLOOKUP($B629,padron!#REF!,9,0)),+IF(ISERROR(VLOOKUP($B629,NAfiliado_NFarmacia!$A$2:$J$497,5,0)),"Ingresa Farmacia",VLOOKUP($B629,NAfiliado_NFarmacia!$A$2:$J$497,5,0))))</f>
        <v/>
      </c>
      <c r="J629" s="49" t="str">
        <f>+IF($B629="","",+IF(OR($F629="Si",$F629=""),IF(ISERROR(VLOOKUP($B629,padron!#REF!,10,0)),+IF(ISERROR(VLOOKUP($B629,NAfiliado_NFarmacia!$A$2:$J$497,5,0)),"Ingresa Direccion de Farmacia",VLOOKUP($B629,NAfiliado_NFarmacia!$A$2:$J$497,6,0)),VLOOKUP($B629,padron!#REF!,10,0)),+IF(ISERROR(VLOOKUP($B629,NAfiliado_NFarmacia!$A$2:$J$497,6,0)),"Ingresa Direccion de Farmacia",VLOOKUP($B629,NAfiliado_NFarmacia!$A$2:$J$497,6,0))))</f>
        <v/>
      </c>
      <c r="K629" s="49" t="str">
        <f>+IF($B629="","",+IF(OR($F629="Si",$F629=""),IF(ISERROR(VLOOKUP($B629,padron!#REF!,10,0)),+IF(ISERROR(VLOOKUP($B629,NAfiliado_NFarmacia!$A$2:$J$497,5,0)),"Ingresa Localidad de Farmacia",VLOOKUP($B629,NAfiliado_NFarmacia!$A$2:$J$497,7,0)),VLOOKUP($B629,padron!#REF!,11,0)),+IF(ISERROR(VLOOKUP($B629,NAfiliado_NFarmacia!$A$2:$J$497,7,0)),"Ingresa Localidad de Farmacia",VLOOKUP($B629,NAfiliado_NFarmacia!$A$2:$J$497,7,0))))</f>
        <v/>
      </c>
      <c r="L629" s="48" t="str">
        <f>+IF(B629="","",IF(F629="No","84005541",+IFERROR(+VLOOKUP(inicio!B629,padron!$A$2:$H$2,8,0),"84005541")))</f>
        <v/>
      </c>
      <c r="M629" s="48" t="str">
        <f>+IF(B629="","",+IFERROR(+VLOOKUP(B629,padron!A:C,3,0),"no_cargado"))</f>
        <v/>
      </c>
      <c r="N629" s="48" t="str">
        <f>+IF(C629="","",+IFERROR(+VLOOKUP($C629,materiales!$A$2:$D$5000,4,0),"9999"))</f>
        <v/>
      </c>
      <c r="O629" s="48" t="str">
        <f t="shared" si="90"/>
        <v/>
      </c>
      <c r="P629" s="48" t="str">
        <f t="shared" si="91"/>
        <v/>
      </c>
      <c r="Q629" s="48" t="str">
        <f t="shared" si="92"/>
        <v/>
      </c>
      <c r="R629" s="48" t="str">
        <f t="shared" si="93"/>
        <v/>
      </c>
      <c r="S629" s="48" t="str">
        <f t="shared" si="98"/>
        <v/>
      </c>
      <c r="T629" s="48" t="str">
        <f t="shared" ca="1" si="94"/>
        <v/>
      </c>
      <c r="U629" s="48" t="str">
        <f>+IF(M629="","",IFERROR(+VLOOKUP(C629,materiales!$B$2:$E$1000,4,0),"DSZA"))</f>
        <v/>
      </c>
      <c r="V629" s="48" t="str">
        <f t="shared" si="95"/>
        <v/>
      </c>
      <c r="W629" s="48" t="str">
        <f t="shared" si="96"/>
        <v/>
      </c>
      <c r="X629" s="48" t="str">
        <f t="shared" si="97"/>
        <v/>
      </c>
      <c r="Y629" s="49" t="str">
        <f t="shared" si="99"/>
        <v/>
      </c>
      <c r="Z629" s="49" t="str">
        <f>IF(M629="no_cargado",VLOOKUP(B629,NAfiliado_NFarmacia!A:H,8,0),"")</f>
        <v/>
      </c>
      <c r="AA629" s="50"/>
    </row>
    <row r="630" spans="1:27" x14ac:dyDescent="0.55000000000000004">
      <c r="A630" s="34"/>
      <c r="G630" s="47" t="str">
        <f>+IF($B630="","",+IFERROR(+VLOOKUP(B630,padron!$A$2:$E$2,2,0),+IFERROR(VLOOKUP(B630,NAfiliado_NFarmacia!$A:$J,10,0),"Ingresar Nuevo Afiliado")))</f>
        <v/>
      </c>
      <c r="H630" s="48" t="str">
        <f>+IF(B630="","",+IFERROR(+VLOOKUP($C630,materiales!$B$2:$D$101,2,0),"9999"))</f>
        <v/>
      </c>
      <c r="I630" s="49" t="str">
        <f>+IF($B630="","",+IF(OR($F630="Si",$F630=""),IF(ISERROR(VLOOKUP($B630,padron!#REF!,9,0)),+IF(ISERROR(VLOOKUP($B630,NAfiliado_NFarmacia!$A$2:$J$497,5,0)),"Ingresa Farmacia",VLOOKUP($B630,NAfiliado_NFarmacia!$A$2:$J$497,5,0)),VLOOKUP($B630,padron!#REF!,9,0)),+IF(ISERROR(VLOOKUP($B630,NAfiliado_NFarmacia!$A$2:$J$497,5,0)),"Ingresa Farmacia",VLOOKUP($B630,NAfiliado_NFarmacia!$A$2:$J$497,5,0))))</f>
        <v/>
      </c>
      <c r="J630" s="49" t="str">
        <f>+IF($B630="","",+IF(OR($F630="Si",$F630=""),IF(ISERROR(VLOOKUP($B630,padron!#REF!,10,0)),+IF(ISERROR(VLOOKUP($B630,NAfiliado_NFarmacia!$A$2:$J$497,5,0)),"Ingresa Direccion de Farmacia",VLOOKUP($B630,NAfiliado_NFarmacia!$A$2:$J$497,6,0)),VLOOKUP($B630,padron!#REF!,10,0)),+IF(ISERROR(VLOOKUP($B630,NAfiliado_NFarmacia!$A$2:$J$497,6,0)),"Ingresa Direccion de Farmacia",VLOOKUP($B630,NAfiliado_NFarmacia!$A$2:$J$497,6,0))))</f>
        <v/>
      </c>
      <c r="K630" s="49" t="str">
        <f>+IF($B630="","",+IF(OR($F630="Si",$F630=""),IF(ISERROR(VLOOKUP($B630,padron!#REF!,10,0)),+IF(ISERROR(VLOOKUP($B630,NAfiliado_NFarmacia!$A$2:$J$497,5,0)),"Ingresa Localidad de Farmacia",VLOOKUP($B630,NAfiliado_NFarmacia!$A$2:$J$497,7,0)),VLOOKUP($B630,padron!#REF!,11,0)),+IF(ISERROR(VLOOKUP($B630,NAfiliado_NFarmacia!$A$2:$J$497,7,0)),"Ingresa Localidad de Farmacia",VLOOKUP($B630,NAfiliado_NFarmacia!$A$2:$J$497,7,0))))</f>
        <v/>
      </c>
      <c r="L630" s="48" t="str">
        <f>+IF(B630="","",IF(F630="No","84005541",+IFERROR(+VLOOKUP(inicio!B630,padron!$A$2:$H$2,8,0),"84005541")))</f>
        <v/>
      </c>
      <c r="M630" s="48" t="str">
        <f>+IF(B630="","",+IFERROR(+VLOOKUP(B630,padron!A:C,3,0),"no_cargado"))</f>
        <v/>
      </c>
      <c r="N630" s="48" t="str">
        <f>+IF(C630="","",+IFERROR(+VLOOKUP($C630,materiales!$A$2:$D$5000,4,0),"9999"))</f>
        <v/>
      </c>
      <c r="O630" s="48" t="str">
        <f t="shared" si="90"/>
        <v/>
      </c>
      <c r="P630" s="48" t="str">
        <f t="shared" si="91"/>
        <v/>
      </c>
      <c r="Q630" s="48" t="str">
        <f t="shared" si="92"/>
        <v/>
      </c>
      <c r="R630" s="48" t="str">
        <f t="shared" si="93"/>
        <v/>
      </c>
      <c r="S630" s="48" t="str">
        <f t="shared" si="98"/>
        <v/>
      </c>
      <c r="T630" s="48" t="str">
        <f t="shared" ca="1" si="94"/>
        <v/>
      </c>
      <c r="U630" s="48" t="str">
        <f>+IF(M630="","",IFERROR(+VLOOKUP(C630,materiales!$B$2:$E$1000,4,0),"DSZA"))</f>
        <v/>
      </c>
      <c r="V630" s="48" t="str">
        <f t="shared" si="95"/>
        <v/>
      </c>
      <c r="W630" s="48" t="str">
        <f t="shared" si="96"/>
        <v/>
      </c>
      <c r="X630" s="48" t="str">
        <f t="shared" si="97"/>
        <v/>
      </c>
      <c r="Y630" s="49" t="str">
        <f t="shared" si="99"/>
        <v/>
      </c>
      <c r="Z630" s="49" t="str">
        <f>IF(M630="no_cargado",VLOOKUP(B630,NAfiliado_NFarmacia!A:H,8,0),"")</f>
        <v/>
      </c>
      <c r="AA630" s="50"/>
    </row>
    <row r="631" spans="1:27" x14ac:dyDescent="0.55000000000000004">
      <c r="A631" s="34"/>
      <c r="G631" s="47" t="str">
        <f>+IF($B631="","",+IFERROR(+VLOOKUP(B631,padron!$A$2:$E$2,2,0),+IFERROR(VLOOKUP(B631,NAfiliado_NFarmacia!$A:$J,10,0),"Ingresar Nuevo Afiliado")))</f>
        <v/>
      </c>
      <c r="H631" s="48" t="str">
        <f>+IF(B631="","",+IFERROR(+VLOOKUP($C631,materiales!$B$2:$D$101,2,0),"9999"))</f>
        <v/>
      </c>
      <c r="I631" s="49" t="str">
        <f>+IF($B631="","",+IF(OR($F631="Si",$F631=""),IF(ISERROR(VLOOKUP($B631,padron!#REF!,9,0)),+IF(ISERROR(VLOOKUP($B631,NAfiliado_NFarmacia!$A$2:$J$497,5,0)),"Ingresa Farmacia",VLOOKUP($B631,NAfiliado_NFarmacia!$A$2:$J$497,5,0)),VLOOKUP($B631,padron!#REF!,9,0)),+IF(ISERROR(VLOOKUP($B631,NAfiliado_NFarmacia!$A$2:$J$497,5,0)),"Ingresa Farmacia",VLOOKUP($B631,NAfiliado_NFarmacia!$A$2:$J$497,5,0))))</f>
        <v/>
      </c>
      <c r="J631" s="49" t="str">
        <f>+IF($B631="","",+IF(OR($F631="Si",$F631=""),IF(ISERROR(VLOOKUP($B631,padron!#REF!,10,0)),+IF(ISERROR(VLOOKUP($B631,NAfiliado_NFarmacia!$A$2:$J$497,5,0)),"Ingresa Direccion de Farmacia",VLOOKUP($B631,NAfiliado_NFarmacia!$A$2:$J$497,6,0)),VLOOKUP($B631,padron!#REF!,10,0)),+IF(ISERROR(VLOOKUP($B631,NAfiliado_NFarmacia!$A$2:$J$497,6,0)),"Ingresa Direccion de Farmacia",VLOOKUP($B631,NAfiliado_NFarmacia!$A$2:$J$497,6,0))))</f>
        <v/>
      </c>
      <c r="K631" s="49" t="str">
        <f>+IF($B631="","",+IF(OR($F631="Si",$F631=""),IF(ISERROR(VLOOKUP($B631,padron!#REF!,10,0)),+IF(ISERROR(VLOOKUP($B631,NAfiliado_NFarmacia!$A$2:$J$497,5,0)),"Ingresa Localidad de Farmacia",VLOOKUP($B631,NAfiliado_NFarmacia!$A$2:$J$497,7,0)),VLOOKUP($B631,padron!#REF!,11,0)),+IF(ISERROR(VLOOKUP($B631,NAfiliado_NFarmacia!$A$2:$J$497,7,0)),"Ingresa Localidad de Farmacia",VLOOKUP($B631,NAfiliado_NFarmacia!$A$2:$J$497,7,0))))</f>
        <v/>
      </c>
      <c r="L631" s="48" t="str">
        <f>+IF(B631="","",IF(F631="No","84005541",+IFERROR(+VLOOKUP(inicio!B631,padron!$A$2:$H$2,8,0),"84005541")))</f>
        <v/>
      </c>
      <c r="M631" s="48" t="str">
        <f>+IF(B631="","",+IFERROR(+VLOOKUP(B631,padron!A:C,3,0),"no_cargado"))</f>
        <v/>
      </c>
      <c r="N631" s="48" t="str">
        <f>+IF(C631="","",+IFERROR(+VLOOKUP($C631,materiales!$A$2:$D$5000,4,0),"9999"))</f>
        <v/>
      </c>
      <c r="O631" s="48" t="str">
        <f t="shared" si="90"/>
        <v/>
      </c>
      <c r="P631" s="48" t="str">
        <f t="shared" si="91"/>
        <v/>
      </c>
      <c r="Q631" s="48" t="str">
        <f t="shared" si="92"/>
        <v/>
      </c>
      <c r="R631" s="48" t="str">
        <f t="shared" si="93"/>
        <v/>
      </c>
      <c r="S631" s="48" t="str">
        <f t="shared" si="98"/>
        <v/>
      </c>
      <c r="T631" s="48" t="str">
        <f t="shared" ca="1" si="94"/>
        <v/>
      </c>
      <c r="U631" s="48" t="str">
        <f>+IF(M631="","",IFERROR(+VLOOKUP(C631,materiales!$B$2:$E$1000,4,0),"DSZA"))</f>
        <v/>
      </c>
      <c r="V631" s="48" t="str">
        <f t="shared" si="95"/>
        <v/>
      </c>
      <c r="W631" s="48" t="str">
        <f t="shared" si="96"/>
        <v/>
      </c>
      <c r="X631" s="48" t="str">
        <f t="shared" si="97"/>
        <v/>
      </c>
      <c r="Y631" s="49" t="str">
        <f t="shared" si="99"/>
        <v/>
      </c>
      <c r="Z631" s="49" t="str">
        <f>IF(M631="no_cargado",VLOOKUP(B631,NAfiliado_NFarmacia!A:H,8,0),"")</f>
        <v/>
      </c>
      <c r="AA631" s="50"/>
    </row>
    <row r="632" spans="1:27" x14ac:dyDescent="0.55000000000000004">
      <c r="A632" s="34"/>
      <c r="G632" s="47" t="str">
        <f>+IF($B632="","",+IFERROR(+VLOOKUP(B632,padron!$A$2:$E$2,2,0),+IFERROR(VLOOKUP(B632,NAfiliado_NFarmacia!$A:$J,10,0),"Ingresar Nuevo Afiliado")))</f>
        <v/>
      </c>
      <c r="H632" s="48" t="str">
        <f>+IF(B632="","",+IFERROR(+VLOOKUP($C632,materiales!$B$2:$D$101,2,0),"9999"))</f>
        <v/>
      </c>
      <c r="I632" s="49" t="str">
        <f>+IF($B632="","",+IF(OR($F632="Si",$F632=""),IF(ISERROR(VLOOKUP($B632,padron!#REF!,9,0)),+IF(ISERROR(VLOOKUP($B632,NAfiliado_NFarmacia!$A$2:$J$497,5,0)),"Ingresa Farmacia",VLOOKUP($B632,NAfiliado_NFarmacia!$A$2:$J$497,5,0)),VLOOKUP($B632,padron!#REF!,9,0)),+IF(ISERROR(VLOOKUP($B632,NAfiliado_NFarmacia!$A$2:$J$497,5,0)),"Ingresa Farmacia",VLOOKUP($B632,NAfiliado_NFarmacia!$A$2:$J$497,5,0))))</f>
        <v/>
      </c>
      <c r="J632" s="49" t="str">
        <f>+IF($B632="","",+IF(OR($F632="Si",$F632=""),IF(ISERROR(VLOOKUP($B632,padron!#REF!,10,0)),+IF(ISERROR(VLOOKUP($B632,NAfiliado_NFarmacia!$A$2:$J$497,5,0)),"Ingresa Direccion de Farmacia",VLOOKUP($B632,NAfiliado_NFarmacia!$A$2:$J$497,6,0)),VLOOKUP($B632,padron!#REF!,10,0)),+IF(ISERROR(VLOOKUP($B632,NAfiliado_NFarmacia!$A$2:$J$497,6,0)),"Ingresa Direccion de Farmacia",VLOOKUP($B632,NAfiliado_NFarmacia!$A$2:$J$497,6,0))))</f>
        <v/>
      </c>
      <c r="K632" s="49" t="str">
        <f>+IF($B632="","",+IF(OR($F632="Si",$F632=""),IF(ISERROR(VLOOKUP($B632,padron!#REF!,10,0)),+IF(ISERROR(VLOOKUP($B632,NAfiliado_NFarmacia!$A$2:$J$497,5,0)),"Ingresa Localidad de Farmacia",VLOOKUP($B632,NAfiliado_NFarmacia!$A$2:$J$497,7,0)),VLOOKUP($B632,padron!#REF!,11,0)),+IF(ISERROR(VLOOKUP($B632,NAfiliado_NFarmacia!$A$2:$J$497,7,0)),"Ingresa Localidad de Farmacia",VLOOKUP($B632,NAfiliado_NFarmacia!$A$2:$J$497,7,0))))</f>
        <v/>
      </c>
      <c r="L632" s="48" t="str">
        <f>+IF(B632="","",IF(F632="No","84005541",+IFERROR(+VLOOKUP(inicio!B632,padron!$A$2:$H$2,8,0),"84005541")))</f>
        <v/>
      </c>
      <c r="M632" s="48" t="str">
        <f>+IF(B632="","",+IFERROR(+VLOOKUP(B632,padron!A:C,3,0),"no_cargado"))</f>
        <v/>
      </c>
      <c r="N632" s="48" t="str">
        <f>+IF(C632="","",+IFERROR(+VLOOKUP($C632,materiales!$A$2:$D$5000,4,0),"9999"))</f>
        <v/>
      </c>
      <c r="O632" s="48" t="str">
        <f t="shared" si="90"/>
        <v/>
      </c>
      <c r="P632" s="48" t="str">
        <f t="shared" si="91"/>
        <v/>
      </c>
      <c r="Q632" s="48" t="str">
        <f t="shared" si="92"/>
        <v/>
      </c>
      <c r="R632" s="48" t="str">
        <f t="shared" si="93"/>
        <v/>
      </c>
      <c r="S632" s="48" t="str">
        <f t="shared" si="98"/>
        <v/>
      </c>
      <c r="T632" s="48" t="str">
        <f t="shared" ca="1" si="94"/>
        <v/>
      </c>
      <c r="U632" s="48" t="str">
        <f>+IF(M632="","",IFERROR(+VLOOKUP(C632,materiales!$B$2:$E$1000,4,0),"DSZA"))</f>
        <v/>
      </c>
      <c r="V632" s="48" t="str">
        <f t="shared" si="95"/>
        <v/>
      </c>
      <c r="W632" s="48" t="str">
        <f t="shared" si="96"/>
        <v/>
      </c>
      <c r="X632" s="48" t="str">
        <f t="shared" si="97"/>
        <v/>
      </c>
      <c r="Y632" s="49" t="str">
        <f t="shared" si="99"/>
        <v/>
      </c>
      <c r="Z632" s="49" t="str">
        <f>IF(M632="no_cargado",VLOOKUP(B632,NAfiliado_NFarmacia!A:H,8,0),"")</f>
        <v/>
      </c>
      <c r="AA632" s="50"/>
    </row>
    <row r="633" spans="1:27" x14ac:dyDescent="0.55000000000000004">
      <c r="A633" s="34"/>
      <c r="G633" s="47" t="str">
        <f>+IF($B633="","",+IFERROR(+VLOOKUP(B633,padron!$A$2:$E$2,2,0),+IFERROR(VLOOKUP(B633,NAfiliado_NFarmacia!$A:$J,10,0),"Ingresar Nuevo Afiliado")))</f>
        <v/>
      </c>
      <c r="H633" s="48" t="str">
        <f>+IF(B633="","",+IFERROR(+VLOOKUP($C633,materiales!$B$2:$D$101,2,0),"9999"))</f>
        <v/>
      </c>
      <c r="I633" s="49" t="str">
        <f>+IF($B633="","",+IF(OR($F633="Si",$F633=""),IF(ISERROR(VLOOKUP($B633,padron!#REF!,9,0)),+IF(ISERROR(VLOOKUP($B633,NAfiliado_NFarmacia!$A$2:$J$497,5,0)),"Ingresa Farmacia",VLOOKUP($B633,NAfiliado_NFarmacia!$A$2:$J$497,5,0)),VLOOKUP($B633,padron!#REF!,9,0)),+IF(ISERROR(VLOOKUP($B633,NAfiliado_NFarmacia!$A$2:$J$497,5,0)),"Ingresa Farmacia",VLOOKUP($B633,NAfiliado_NFarmacia!$A$2:$J$497,5,0))))</f>
        <v/>
      </c>
      <c r="J633" s="49" t="str">
        <f>+IF($B633="","",+IF(OR($F633="Si",$F633=""),IF(ISERROR(VLOOKUP($B633,padron!#REF!,10,0)),+IF(ISERROR(VLOOKUP($B633,NAfiliado_NFarmacia!$A$2:$J$497,5,0)),"Ingresa Direccion de Farmacia",VLOOKUP($B633,NAfiliado_NFarmacia!$A$2:$J$497,6,0)),VLOOKUP($B633,padron!#REF!,10,0)),+IF(ISERROR(VLOOKUP($B633,NAfiliado_NFarmacia!$A$2:$J$497,6,0)),"Ingresa Direccion de Farmacia",VLOOKUP($B633,NAfiliado_NFarmacia!$A$2:$J$497,6,0))))</f>
        <v/>
      </c>
      <c r="K633" s="49" t="str">
        <f>+IF($B633="","",+IF(OR($F633="Si",$F633=""),IF(ISERROR(VLOOKUP($B633,padron!#REF!,10,0)),+IF(ISERROR(VLOOKUP($B633,NAfiliado_NFarmacia!$A$2:$J$497,5,0)),"Ingresa Localidad de Farmacia",VLOOKUP($B633,NAfiliado_NFarmacia!$A$2:$J$497,7,0)),VLOOKUP($B633,padron!#REF!,11,0)),+IF(ISERROR(VLOOKUP($B633,NAfiliado_NFarmacia!$A$2:$J$497,7,0)),"Ingresa Localidad de Farmacia",VLOOKUP($B633,NAfiliado_NFarmacia!$A$2:$J$497,7,0))))</f>
        <v/>
      </c>
      <c r="L633" s="48" t="str">
        <f>+IF(B633="","",IF(F633="No","84005541",+IFERROR(+VLOOKUP(inicio!B633,padron!$A$2:$H$2,8,0),"84005541")))</f>
        <v/>
      </c>
      <c r="M633" s="48" t="str">
        <f>+IF(B633="","",+IFERROR(+VLOOKUP(B633,padron!A:C,3,0),"no_cargado"))</f>
        <v/>
      </c>
      <c r="N633" s="48" t="str">
        <f>+IF(C633="","",+IFERROR(+VLOOKUP($C633,materiales!$A$2:$D$5000,4,0),"9999"))</f>
        <v/>
      </c>
      <c r="O633" s="48" t="str">
        <f t="shared" si="90"/>
        <v/>
      </c>
      <c r="P633" s="48" t="str">
        <f t="shared" si="91"/>
        <v/>
      </c>
      <c r="Q633" s="48" t="str">
        <f t="shared" si="92"/>
        <v/>
      </c>
      <c r="R633" s="48" t="str">
        <f t="shared" si="93"/>
        <v/>
      </c>
      <c r="S633" s="48" t="str">
        <f t="shared" si="98"/>
        <v/>
      </c>
      <c r="T633" s="48" t="str">
        <f t="shared" ca="1" si="94"/>
        <v/>
      </c>
      <c r="U633" s="48" t="str">
        <f>+IF(M633="","",IFERROR(+VLOOKUP(C633,materiales!$B$2:$E$1000,4,0),"DSZA"))</f>
        <v/>
      </c>
      <c r="V633" s="48" t="str">
        <f t="shared" si="95"/>
        <v/>
      </c>
      <c r="W633" s="48" t="str">
        <f t="shared" si="96"/>
        <v/>
      </c>
      <c r="X633" s="48" t="str">
        <f t="shared" si="97"/>
        <v/>
      </c>
      <c r="Y633" s="49" t="str">
        <f t="shared" si="99"/>
        <v/>
      </c>
      <c r="Z633" s="49" t="str">
        <f>IF(M633="no_cargado",VLOOKUP(B633,NAfiliado_NFarmacia!A:H,8,0),"")</f>
        <v/>
      </c>
      <c r="AA633" s="50"/>
    </row>
    <row r="634" spans="1:27" x14ac:dyDescent="0.55000000000000004">
      <c r="A634" s="34"/>
      <c r="G634" s="47" t="str">
        <f>+IF($B634="","",+IFERROR(+VLOOKUP(B634,padron!$A$2:$E$2,2,0),+IFERROR(VLOOKUP(B634,NAfiliado_NFarmacia!$A:$J,10,0),"Ingresar Nuevo Afiliado")))</f>
        <v/>
      </c>
      <c r="H634" s="48" t="str">
        <f>+IF(B634="","",+IFERROR(+VLOOKUP($C634,materiales!$B$2:$D$101,2,0),"9999"))</f>
        <v/>
      </c>
      <c r="I634" s="49" t="str">
        <f>+IF($B634="","",+IF(OR($F634="Si",$F634=""),IF(ISERROR(VLOOKUP($B634,padron!#REF!,9,0)),+IF(ISERROR(VLOOKUP($B634,NAfiliado_NFarmacia!$A$2:$J$497,5,0)),"Ingresa Farmacia",VLOOKUP($B634,NAfiliado_NFarmacia!$A$2:$J$497,5,0)),VLOOKUP($B634,padron!#REF!,9,0)),+IF(ISERROR(VLOOKUP($B634,NAfiliado_NFarmacia!$A$2:$J$497,5,0)),"Ingresa Farmacia",VLOOKUP($B634,NAfiliado_NFarmacia!$A$2:$J$497,5,0))))</f>
        <v/>
      </c>
      <c r="J634" s="49" t="str">
        <f>+IF($B634="","",+IF(OR($F634="Si",$F634=""),IF(ISERROR(VLOOKUP($B634,padron!#REF!,10,0)),+IF(ISERROR(VLOOKUP($B634,NAfiliado_NFarmacia!$A$2:$J$497,5,0)),"Ingresa Direccion de Farmacia",VLOOKUP($B634,NAfiliado_NFarmacia!$A$2:$J$497,6,0)),VLOOKUP($B634,padron!#REF!,10,0)),+IF(ISERROR(VLOOKUP($B634,NAfiliado_NFarmacia!$A$2:$J$497,6,0)),"Ingresa Direccion de Farmacia",VLOOKUP($B634,NAfiliado_NFarmacia!$A$2:$J$497,6,0))))</f>
        <v/>
      </c>
      <c r="K634" s="49" t="str">
        <f>+IF($B634="","",+IF(OR($F634="Si",$F634=""),IF(ISERROR(VLOOKUP($B634,padron!#REF!,10,0)),+IF(ISERROR(VLOOKUP($B634,NAfiliado_NFarmacia!$A$2:$J$497,5,0)),"Ingresa Localidad de Farmacia",VLOOKUP($B634,NAfiliado_NFarmacia!$A$2:$J$497,7,0)),VLOOKUP($B634,padron!#REF!,11,0)),+IF(ISERROR(VLOOKUP($B634,NAfiliado_NFarmacia!$A$2:$J$497,7,0)),"Ingresa Localidad de Farmacia",VLOOKUP($B634,NAfiliado_NFarmacia!$A$2:$J$497,7,0))))</f>
        <v/>
      </c>
      <c r="L634" s="48" t="str">
        <f>+IF(B634="","",IF(F634="No","84005541",+IFERROR(+VLOOKUP(inicio!B634,padron!$A$2:$H$2,8,0),"84005541")))</f>
        <v/>
      </c>
      <c r="M634" s="48" t="str">
        <f>+IF(B634="","",+IFERROR(+VLOOKUP(B634,padron!A:C,3,0),"no_cargado"))</f>
        <v/>
      </c>
      <c r="N634" s="48" t="str">
        <f>+IF(C634="","",+IFERROR(+VLOOKUP($C634,materiales!$A$2:$D$5000,4,0),"9999"))</f>
        <v/>
      </c>
      <c r="O634" s="48" t="str">
        <f t="shared" si="90"/>
        <v/>
      </c>
      <c r="P634" s="48" t="str">
        <f t="shared" si="91"/>
        <v/>
      </c>
      <c r="Q634" s="48" t="str">
        <f t="shared" si="92"/>
        <v/>
      </c>
      <c r="R634" s="48" t="str">
        <f t="shared" si="93"/>
        <v/>
      </c>
      <c r="S634" s="48" t="str">
        <f t="shared" si="98"/>
        <v/>
      </c>
      <c r="T634" s="48" t="str">
        <f t="shared" ca="1" si="94"/>
        <v/>
      </c>
      <c r="U634" s="48" t="str">
        <f>+IF(M634="","",IFERROR(+VLOOKUP(C634,materiales!$B$2:$E$1000,4,0),"DSZA"))</f>
        <v/>
      </c>
      <c r="V634" s="48" t="str">
        <f t="shared" si="95"/>
        <v/>
      </c>
      <c r="W634" s="48" t="str">
        <f t="shared" si="96"/>
        <v/>
      </c>
      <c r="X634" s="48" t="str">
        <f t="shared" si="97"/>
        <v/>
      </c>
      <c r="Y634" s="49" t="str">
        <f t="shared" si="99"/>
        <v/>
      </c>
      <c r="Z634" s="49" t="str">
        <f>IF(M634="no_cargado",VLOOKUP(B634,NAfiliado_NFarmacia!A:H,8,0),"")</f>
        <v/>
      </c>
      <c r="AA634" s="50"/>
    </row>
    <row r="635" spans="1:27" x14ac:dyDescent="0.55000000000000004">
      <c r="A635" s="34"/>
      <c r="G635" s="47" t="str">
        <f>+IF($B635="","",+IFERROR(+VLOOKUP(B635,padron!$A$2:$E$2,2,0),+IFERROR(VLOOKUP(B635,NAfiliado_NFarmacia!$A:$J,10,0),"Ingresar Nuevo Afiliado")))</f>
        <v/>
      </c>
      <c r="H635" s="48" t="str">
        <f>+IF(B635="","",+IFERROR(+VLOOKUP($C635,materiales!$B$2:$D$101,2,0),"9999"))</f>
        <v/>
      </c>
      <c r="I635" s="49" t="str">
        <f>+IF($B635="","",+IF(OR($F635="Si",$F635=""),IF(ISERROR(VLOOKUP($B635,padron!#REF!,9,0)),+IF(ISERROR(VLOOKUP($B635,NAfiliado_NFarmacia!$A$2:$J$497,5,0)),"Ingresa Farmacia",VLOOKUP($B635,NAfiliado_NFarmacia!$A$2:$J$497,5,0)),VLOOKUP($B635,padron!#REF!,9,0)),+IF(ISERROR(VLOOKUP($B635,NAfiliado_NFarmacia!$A$2:$J$497,5,0)),"Ingresa Farmacia",VLOOKUP($B635,NAfiliado_NFarmacia!$A$2:$J$497,5,0))))</f>
        <v/>
      </c>
      <c r="J635" s="49" t="str">
        <f>+IF($B635="","",+IF(OR($F635="Si",$F635=""),IF(ISERROR(VLOOKUP($B635,padron!#REF!,10,0)),+IF(ISERROR(VLOOKUP($B635,NAfiliado_NFarmacia!$A$2:$J$497,5,0)),"Ingresa Direccion de Farmacia",VLOOKUP($B635,NAfiliado_NFarmacia!$A$2:$J$497,6,0)),VLOOKUP($B635,padron!#REF!,10,0)),+IF(ISERROR(VLOOKUP($B635,NAfiliado_NFarmacia!$A$2:$J$497,6,0)),"Ingresa Direccion de Farmacia",VLOOKUP($B635,NAfiliado_NFarmacia!$A$2:$J$497,6,0))))</f>
        <v/>
      </c>
      <c r="K635" s="49" t="str">
        <f>+IF($B635="","",+IF(OR($F635="Si",$F635=""),IF(ISERROR(VLOOKUP($B635,padron!#REF!,10,0)),+IF(ISERROR(VLOOKUP($B635,NAfiliado_NFarmacia!$A$2:$J$497,5,0)),"Ingresa Localidad de Farmacia",VLOOKUP($B635,NAfiliado_NFarmacia!$A$2:$J$497,7,0)),VLOOKUP($B635,padron!#REF!,11,0)),+IF(ISERROR(VLOOKUP($B635,NAfiliado_NFarmacia!$A$2:$J$497,7,0)),"Ingresa Localidad de Farmacia",VLOOKUP($B635,NAfiliado_NFarmacia!$A$2:$J$497,7,0))))</f>
        <v/>
      </c>
      <c r="L635" s="48" t="str">
        <f>+IF(B635="","",IF(F635="No","84005541",+IFERROR(+VLOOKUP(inicio!B635,padron!$A$2:$H$2,8,0),"84005541")))</f>
        <v/>
      </c>
      <c r="M635" s="48" t="str">
        <f>+IF(B635="","",+IFERROR(+VLOOKUP(B635,padron!A:C,3,0),"no_cargado"))</f>
        <v/>
      </c>
      <c r="N635" s="48" t="str">
        <f>+IF(C635="","",+IFERROR(+VLOOKUP($C635,materiales!$A$2:$D$5000,4,0),"9999"))</f>
        <v/>
      </c>
      <c r="O635" s="48" t="str">
        <f t="shared" si="90"/>
        <v/>
      </c>
      <c r="P635" s="48" t="str">
        <f t="shared" si="91"/>
        <v/>
      </c>
      <c r="Q635" s="48" t="str">
        <f t="shared" si="92"/>
        <v/>
      </c>
      <c r="R635" s="48" t="str">
        <f t="shared" si="93"/>
        <v/>
      </c>
      <c r="S635" s="48" t="str">
        <f t="shared" si="98"/>
        <v/>
      </c>
      <c r="T635" s="48" t="str">
        <f t="shared" ca="1" si="94"/>
        <v/>
      </c>
      <c r="U635" s="48" t="str">
        <f>+IF(M635="","",IFERROR(+VLOOKUP(C635,materiales!$B$2:$E$1000,4,0),"DSZA"))</f>
        <v/>
      </c>
      <c r="V635" s="48" t="str">
        <f t="shared" si="95"/>
        <v/>
      </c>
      <c r="W635" s="48" t="str">
        <f t="shared" si="96"/>
        <v/>
      </c>
      <c r="X635" s="48" t="str">
        <f t="shared" si="97"/>
        <v/>
      </c>
      <c r="Y635" s="49" t="str">
        <f t="shared" si="99"/>
        <v/>
      </c>
      <c r="Z635" s="49" t="str">
        <f>IF(M635="no_cargado",VLOOKUP(B635,NAfiliado_NFarmacia!A:H,8,0),"")</f>
        <v/>
      </c>
      <c r="AA635" s="50"/>
    </row>
    <row r="636" spans="1:27" x14ac:dyDescent="0.55000000000000004">
      <c r="A636" s="34"/>
      <c r="G636" s="47" t="str">
        <f>+IF($B636="","",+IFERROR(+VLOOKUP(B636,padron!$A$2:$E$2,2,0),+IFERROR(VLOOKUP(B636,NAfiliado_NFarmacia!$A:$J,10,0),"Ingresar Nuevo Afiliado")))</f>
        <v/>
      </c>
      <c r="H636" s="48" t="str">
        <f>+IF(B636="","",+IFERROR(+VLOOKUP($C636,materiales!$B$2:$D$101,2,0),"9999"))</f>
        <v/>
      </c>
      <c r="I636" s="49" t="str">
        <f>+IF($B636="","",+IF(OR($F636="Si",$F636=""),IF(ISERROR(VLOOKUP($B636,padron!#REF!,9,0)),+IF(ISERROR(VLOOKUP($B636,NAfiliado_NFarmacia!$A$2:$J$497,5,0)),"Ingresa Farmacia",VLOOKUP($B636,NAfiliado_NFarmacia!$A$2:$J$497,5,0)),VLOOKUP($B636,padron!#REF!,9,0)),+IF(ISERROR(VLOOKUP($B636,NAfiliado_NFarmacia!$A$2:$J$497,5,0)),"Ingresa Farmacia",VLOOKUP($B636,NAfiliado_NFarmacia!$A$2:$J$497,5,0))))</f>
        <v/>
      </c>
      <c r="J636" s="49" t="str">
        <f>+IF($B636="","",+IF(OR($F636="Si",$F636=""),IF(ISERROR(VLOOKUP($B636,padron!#REF!,10,0)),+IF(ISERROR(VLOOKUP($B636,NAfiliado_NFarmacia!$A$2:$J$497,5,0)),"Ingresa Direccion de Farmacia",VLOOKUP($B636,NAfiliado_NFarmacia!$A$2:$J$497,6,0)),VLOOKUP($B636,padron!#REF!,10,0)),+IF(ISERROR(VLOOKUP($B636,NAfiliado_NFarmacia!$A$2:$J$497,6,0)),"Ingresa Direccion de Farmacia",VLOOKUP($B636,NAfiliado_NFarmacia!$A$2:$J$497,6,0))))</f>
        <v/>
      </c>
      <c r="K636" s="49" t="str">
        <f>+IF($B636="","",+IF(OR($F636="Si",$F636=""),IF(ISERROR(VLOOKUP($B636,padron!#REF!,10,0)),+IF(ISERROR(VLOOKUP($B636,NAfiliado_NFarmacia!$A$2:$J$497,5,0)),"Ingresa Localidad de Farmacia",VLOOKUP($B636,NAfiliado_NFarmacia!$A$2:$J$497,7,0)),VLOOKUP($B636,padron!#REF!,11,0)),+IF(ISERROR(VLOOKUP($B636,NAfiliado_NFarmacia!$A$2:$J$497,7,0)),"Ingresa Localidad de Farmacia",VLOOKUP($B636,NAfiliado_NFarmacia!$A$2:$J$497,7,0))))</f>
        <v/>
      </c>
      <c r="L636" s="48" t="str">
        <f>+IF(B636="","",IF(F636="No","84005541",+IFERROR(+VLOOKUP(inicio!B636,padron!$A$2:$H$2,8,0),"84005541")))</f>
        <v/>
      </c>
      <c r="M636" s="48" t="str">
        <f>+IF(B636="","",+IFERROR(+VLOOKUP(B636,padron!A:C,3,0),"no_cargado"))</f>
        <v/>
      </c>
      <c r="N636" s="48" t="str">
        <f>+IF(C636="","",+IFERROR(+VLOOKUP($C636,materiales!$A$2:$D$5000,4,0),"9999"))</f>
        <v/>
      </c>
      <c r="O636" s="48" t="str">
        <f t="shared" si="90"/>
        <v/>
      </c>
      <c r="P636" s="48" t="str">
        <f t="shared" si="91"/>
        <v/>
      </c>
      <c r="Q636" s="48" t="str">
        <f t="shared" si="92"/>
        <v/>
      </c>
      <c r="R636" s="48" t="str">
        <f t="shared" si="93"/>
        <v/>
      </c>
      <c r="S636" s="48" t="str">
        <f t="shared" si="98"/>
        <v/>
      </c>
      <c r="T636" s="48" t="str">
        <f t="shared" ca="1" si="94"/>
        <v/>
      </c>
      <c r="U636" s="48" t="str">
        <f>+IF(M636="","",IFERROR(+VLOOKUP(C636,materiales!$B$2:$E$1000,4,0),"DSZA"))</f>
        <v/>
      </c>
      <c r="V636" s="48" t="str">
        <f t="shared" si="95"/>
        <v/>
      </c>
      <c r="W636" s="48" t="str">
        <f t="shared" si="96"/>
        <v/>
      </c>
      <c r="X636" s="48" t="str">
        <f t="shared" si="97"/>
        <v/>
      </c>
      <c r="Y636" s="49" t="str">
        <f t="shared" si="99"/>
        <v/>
      </c>
      <c r="Z636" s="49" t="str">
        <f>IF(M636="no_cargado",VLOOKUP(B636,NAfiliado_NFarmacia!A:H,8,0),"")</f>
        <v/>
      </c>
      <c r="AA636" s="50"/>
    </row>
    <row r="637" spans="1:27" x14ac:dyDescent="0.55000000000000004">
      <c r="A637" s="34"/>
      <c r="G637" s="47" t="str">
        <f>+IF($B637="","",+IFERROR(+VLOOKUP(B637,padron!$A$2:$E$2,2,0),+IFERROR(VLOOKUP(B637,NAfiliado_NFarmacia!$A:$J,10,0),"Ingresar Nuevo Afiliado")))</f>
        <v/>
      </c>
      <c r="H637" s="48" t="str">
        <f>+IF(B637="","",+IFERROR(+VLOOKUP($C637,materiales!$B$2:$D$101,2,0),"9999"))</f>
        <v/>
      </c>
      <c r="I637" s="49" t="str">
        <f>+IF($B637="","",+IF(OR($F637="Si",$F637=""),IF(ISERROR(VLOOKUP($B637,padron!#REF!,9,0)),+IF(ISERROR(VLOOKUP($B637,NAfiliado_NFarmacia!$A$2:$J$497,5,0)),"Ingresa Farmacia",VLOOKUP($B637,NAfiliado_NFarmacia!$A$2:$J$497,5,0)),VLOOKUP($B637,padron!#REF!,9,0)),+IF(ISERROR(VLOOKUP($B637,NAfiliado_NFarmacia!$A$2:$J$497,5,0)),"Ingresa Farmacia",VLOOKUP($B637,NAfiliado_NFarmacia!$A$2:$J$497,5,0))))</f>
        <v/>
      </c>
      <c r="J637" s="49" t="str">
        <f>+IF($B637="","",+IF(OR($F637="Si",$F637=""),IF(ISERROR(VLOOKUP($B637,padron!#REF!,10,0)),+IF(ISERROR(VLOOKUP($B637,NAfiliado_NFarmacia!$A$2:$J$497,5,0)),"Ingresa Direccion de Farmacia",VLOOKUP($B637,NAfiliado_NFarmacia!$A$2:$J$497,6,0)),VLOOKUP($B637,padron!#REF!,10,0)),+IF(ISERROR(VLOOKUP($B637,NAfiliado_NFarmacia!$A$2:$J$497,6,0)),"Ingresa Direccion de Farmacia",VLOOKUP($B637,NAfiliado_NFarmacia!$A$2:$J$497,6,0))))</f>
        <v/>
      </c>
      <c r="K637" s="49" t="str">
        <f>+IF($B637="","",+IF(OR($F637="Si",$F637=""),IF(ISERROR(VLOOKUP($B637,padron!#REF!,10,0)),+IF(ISERROR(VLOOKUP($B637,NAfiliado_NFarmacia!$A$2:$J$497,5,0)),"Ingresa Localidad de Farmacia",VLOOKUP($B637,NAfiliado_NFarmacia!$A$2:$J$497,7,0)),VLOOKUP($B637,padron!#REF!,11,0)),+IF(ISERROR(VLOOKUP($B637,NAfiliado_NFarmacia!$A$2:$J$497,7,0)),"Ingresa Localidad de Farmacia",VLOOKUP($B637,NAfiliado_NFarmacia!$A$2:$J$497,7,0))))</f>
        <v/>
      </c>
      <c r="L637" s="48" t="str">
        <f>+IF(B637="","",IF(F637="No","84005541",+IFERROR(+VLOOKUP(inicio!B637,padron!$A$2:$H$2,8,0),"84005541")))</f>
        <v/>
      </c>
      <c r="M637" s="48" t="str">
        <f>+IF(B637="","",+IFERROR(+VLOOKUP(B637,padron!A:C,3,0),"no_cargado"))</f>
        <v/>
      </c>
      <c r="N637" s="48" t="str">
        <f>+IF(C637="","",+IFERROR(+VLOOKUP($C637,materiales!$A$2:$D$5000,4,0),"9999"))</f>
        <v/>
      </c>
      <c r="O637" s="48" t="str">
        <f t="shared" si="90"/>
        <v/>
      </c>
      <c r="P637" s="48" t="str">
        <f t="shared" si="91"/>
        <v/>
      </c>
      <c r="Q637" s="48" t="str">
        <f t="shared" si="92"/>
        <v/>
      </c>
      <c r="R637" s="48" t="str">
        <f t="shared" si="93"/>
        <v/>
      </c>
      <c r="S637" s="48" t="str">
        <f t="shared" si="98"/>
        <v/>
      </c>
      <c r="T637" s="48" t="str">
        <f t="shared" ca="1" si="94"/>
        <v/>
      </c>
      <c r="U637" s="48" t="str">
        <f>+IF(M637="","",IFERROR(+VLOOKUP(C637,materiales!$B$2:$E$1000,4,0),"DSZA"))</f>
        <v/>
      </c>
      <c r="V637" s="48" t="str">
        <f t="shared" si="95"/>
        <v/>
      </c>
      <c r="W637" s="48" t="str">
        <f t="shared" si="96"/>
        <v/>
      </c>
      <c r="X637" s="48" t="str">
        <f t="shared" si="97"/>
        <v/>
      </c>
      <c r="Y637" s="49" t="str">
        <f t="shared" si="99"/>
        <v/>
      </c>
      <c r="Z637" s="49" t="str">
        <f>IF(M637="no_cargado",VLOOKUP(B637,NAfiliado_NFarmacia!A:H,8,0),"")</f>
        <v/>
      </c>
      <c r="AA637" s="50"/>
    </row>
    <row r="638" spans="1:27" x14ac:dyDescent="0.55000000000000004">
      <c r="A638" s="34"/>
      <c r="G638" s="47" t="str">
        <f>+IF($B638="","",+IFERROR(+VLOOKUP(B638,padron!$A$2:$E$2,2,0),+IFERROR(VLOOKUP(B638,NAfiliado_NFarmacia!$A:$J,10,0),"Ingresar Nuevo Afiliado")))</f>
        <v/>
      </c>
      <c r="H638" s="48" t="str">
        <f>+IF(B638="","",+IFERROR(+VLOOKUP($C638,materiales!$B$2:$D$101,2,0),"9999"))</f>
        <v/>
      </c>
      <c r="I638" s="49" t="str">
        <f>+IF($B638="","",+IF(OR($F638="Si",$F638=""),IF(ISERROR(VLOOKUP($B638,padron!#REF!,9,0)),+IF(ISERROR(VLOOKUP($B638,NAfiliado_NFarmacia!$A$2:$J$497,5,0)),"Ingresa Farmacia",VLOOKUP($B638,NAfiliado_NFarmacia!$A$2:$J$497,5,0)),VLOOKUP($B638,padron!#REF!,9,0)),+IF(ISERROR(VLOOKUP($B638,NAfiliado_NFarmacia!$A$2:$J$497,5,0)),"Ingresa Farmacia",VLOOKUP($B638,NAfiliado_NFarmacia!$A$2:$J$497,5,0))))</f>
        <v/>
      </c>
      <c r="J638" s="49" t="str">
        <f>+IF($B638="","",+IF(OR($F638="Si",$F638=""),IF(ISERROR(VLOOKUP($B638,padron!#REF!,10,0)),+IF(ISERROR(VLOOKUP($B638,NAfiliado_NFarmacia!$A$2:$J$497,5,0)),"Ingresa Direccion de Farmacia",VLOOKUP($B638,NAfiliado_NFarmacia!$A$2:$J$497,6,0)),VLOOKUP($B638,padron!#REF!,10,0)),+IF(ISERROR(VLOOKUP($B638,NAfiliado_NFarmacia!$A$2:$J$497,6,0)),"Ingresa Direccion de Farmacia",VLOOKUP($B638,NAfiliado_NFarmacia!$A$2:$J$497,6,0))))</f>
        <v/>
      </c>
      <c r="K638" s="49" t="str">
        <f>+IF($B638="","",+IF(OR($F638="Si",$F638=""),IF(ISERROR(VLOOKUP($B638,padron!#REF!,10,0)),+IF(ISERROR(VLOOKUP($B638,NAfiliado_NFarmacia!$A$2:$J$497,5,0)),"Ingresa Localidad de Farmacia",VLOOKUP($B638,NAfiliado_NFarmacia!$A$2:$J$497,7,0)),VLOOKUP($B638,padron!#REF!,11,0)),+IF(ISERROR(VLOOKUP($B638,NAfiliado_NFarmacia!$A$2:$J$497,7,0)),"Ingresa Localidad de Farmacia",VLOOKUP($B638,NAfiliado_NFarmacia!$A$2:$J$497,7,0))))</f>
        <v/>
      </c>
      <c r="L638" s="48" t="str">
        <f>+IF(B638="","",IF(F638="No","84005541",+IFERROR(+VLOOKUP(inicio!B638,padron!$A$2:$H$2,8,0),"84005541")))</f>
        <v/>
      </c>
      <c r="M638" s="48" t="str">
        <f>+IF(B638="","",+IFERROR(+VLOOKUP(B638,padron!A:C,3,0),"no_cargado"))</f>
        <v/>
      </c>
      <c r="N638" s="48" t="str">
        <f>+IF(C638="","",+IFERROR(+VLOOKUP($C638,materiales!$A$2:$D$5000,4,0),"9999"))</f>
        <v/>
      </c>
      <c r="O638" s="48" t="str">
        <f t="shared" si="90"/>
        <v/>
      </c>
      <c r="P638" s="48" t="str">
        <f t="shared" si="91"/>
        <v/>
      </c>
      <c r="Q638" s="48" t="str">
        <f t="shared" si="92"/>
        <v/>
      </c>
      <c r="R638" s="48" t="str">
        <f t="shared" si="93"/>
        <v/>
      </c>
      <c r="S638" s="48" t="str">
        <f t="shared" si="98"/>
        <v/>
      </c>
      <c r="T638" s="48" t="str">
        <f t="shared" ca="1" si="94"/>
        <v/>
      </c>
      <c r="U638" s="48" t="str">
        <f>+IF(M638="","",IFERROR(+VLOOKUP(C638,materiales!$B$2:$E$1000,4,0),"DSZA"))</f>
        <v/>
      </c>
      <c r="V638" s="48" t="str">
        <f t="shared" si="95"/>
        <v/>
      </c>
      <c r="W638" s="48" t="str">
        <f t="shared" si="96"/>
        <v/>
      </c>
      <c r="X638" s="48" t="str">
        <f t="shared" si="97"/>
        <v/>
      </c>
      <c r="Y638" s="49" t="str">
        <f t="shared" si="99"/>
        <v/>
      </c>
      <c r="Z638" s="49" t="str">
        <f>IF(M638="no_cargado",VLOOKUP(B638,NAfiliado_NFarmacia!A:H,8,0),"")</f>
        <v/>
      </c>
      <c r="AA638" s="50"/>
    </row>
    <row r="639" spans="1:27" x14ac:dyDescent="0.55000000000000004">
      <c r="A639" s="34"/>
      <c r="G639" s="47" t="str">
        <f>+IF($B639="","",+IFERROR(+VLOOKUP(B639,padron!$A$2:$E$2,2,0),+IFERROR(VLOOKUP(B639,NAfiliado_NFarmacia!$A:$J,10,0),"Ingresar Nuevo Afiliado")))</f>
        <v/>
      </c>
      <c r="H639" s="48" t="str">
        <f>+IF(B639="","",+IFERROR(+VLOOKUP($C639,materiales!$B$2:$D$101,2,0),"9999"))</f>
        <v/>
      </c>
      <c r="I639" s="49" t="str">
        <f>+IF($B639="","",+IF(OR($F639="Si",$F639=""),IF(ISERROR(VLOOKUP($B639,padron!#REF!,9,0)),+IF(ISERROR(VLOOKUP($B639,NAfiliado_NFarmacia!$A$2:$J$497,5,0)),"Ingresa Farmacia",VLOOKUP($B639,NAfiliado_NFarmacia!$A$2:$J$497,5,0)),VLOOKUP($B639,padron!#REF!,9,0)),+IF(ISERROR(VLOOKUP($B639,NAfiliado_NFarmacia!$A$2:$J$497,5,0)),"Ingresa Farmacia",VLOOKUP($B639,NAfiliado_NFarmacia!$A$2:$J$497,5,0))))</f>
        <v/>
      </c>
      <c r="J639" s="49" t="str">
        <f>+IF($B639="","",+IF(OR($F639="Si",$F639=""),IF(ISERROR(VLOOKUP($B639,padron!#REF!,10,0)),+IF(ISERROR(VLOOKUP($B639,NAfiliado_NFarmacia!$A$2:$J$497,5,0)),"Ingresa Direccion de Farmacia",VLOOKUP($B639,NAfiliado_NFarmacia!$A$2:$J$497,6,0)),VLOOKUP($B639,padron!#REF!,10,0)),+IF(ISERROR(VLOOKUP($B639,NAfiliado_NFarmacia!$A$2:$J$497,6,0)),"Ingresa Direccion de Farmacia",VLOOKUP($B639,NAfiliado_NFarmacia!$A$2:$J$497,6,0))))</f>
        <v/>
      </c>
      <c r="K639" s="49" t="str">
        <f>+IF($B639="","",+IF(OR($F639="Si",$F639=""),IF(ISERROR(VLOOKUP($B639,padron!#REF!,10,0)),+IF(ISERROR(VLOOKUP($B639,NAfiliado_NFarmacia!$A$2:$J$497,5,0)),"Ingresa Localidad de Farmacia",VLOOKUP($B639,NAfiliado_NFarmacia!$A$2:$J$497,7,0)),VLOOKUP($B639,padron!#REF!,11,0)),+IF(ISERROR(VLOOKUP($B639,NAfiliado_NFarmacia!$A$2:$J$497,7,0)),"Ingresa Localidad de Farmacia",VLOOKUP($B639,NAfiliado_NFarmacia!$A$2:$J$497,7,0))))</f>
        <v/>
      </c>
      <c r="L639" s="48" t="str">
        <f>+IF(B639="","",IF(F639="No","84005541",+IFERROR(+VLOOKUP(inicio!B639,padron!$A$2:$H$2,8,0),"84005541")))</f>
        <v/>
      </c>
      <c r="M639" s="48" t="str">
        <f>+IF(B639="","",+IFERROR(+VLOOKUP(B639,padron!A:C,3,0),"no_cargado"))</f>
        <v/>
      </c>
      <c r="N639" s="48" t="str">
        <f>+IF(C639="","",+IFERROR(+VLOOKUP($C639,materiales!$A$2:$D$5000,4,0),"9999"))</f>
        <v/>
      </c>
      <c r="O639" s="48" t="str">
        <f t="shared" si="90"/>
        <v/>
      </c>
      <c r="P639" s="48" t="str">
        <f t="shared" si="91"/>
        <v/>
      </c>
      <c r="Q639" s="48" t="str">
        <f t="shared" si="92"/>
        <v/>
      </c>
      <c r="R639" s="48" t="str">
        <f t="shared" si="93"/>
        <v/>
      </c>
      <c r="S639" s="48" t="str">
        <f t="shared" si="98"/>
        <v/>
      </c>
      <c r="T639" s="48" t="str">
        <f t="shared" ca="1" si="94"/>
        <v/>
      </c>
      <c r="U639" s="48" t="str">
        <f>+IF(M639="","",IFERROR(+VLOOKUP(C639,materiales!$B$2:$E$1000,4,0),"DSZA"))</f>
        <v/>
      </c>
      <c r="V639" s="48" t="str">
        <f t="shared" si="95"/>
        <v/>
      </c>
      <c r="W639" s="48" t="str">
        <f t="shared" si="96"/>
        <v/>
      </c>
      <c r="X639" s="48" t="str">
        <f t="shared" si="97"/>
        <v/>
      </c>
      <c r="Y639" s="49" t="str">
        <f t="shared" si="99"/>
        <v/>
      </c>
      <c r="Z639" s="49" t="str">
        <f>IF(M639="no_cargado",VLOOKUP(B639,NAfiliado_NFarmacia!A:H,8,0),"")</f>
        <v/>
      </c>
      <c r="AA639" s="50"/>
    </row>
    <row r="640" spans="1:27" x14ac:dyDescent="0.55000000000000004">
      <c r="A640" s="34"/>
      <c r="G640" s="47" t="str">
        <f>+IF($B640="","",+IFERROR(+VLOOKUP(B640,padron!$A$2:$E$2,2,0),+IFERROR(VLOOKUP(B640,NAfiliado_NFarmacia!$A:$J,10,0),"Ingresar Nuevo Afiliado")))</f>
        <v/>
      </c>
      <c r="H640" s="48" t="str">
        <f>+IF(B640="","",+IFERROR(+VLOOKUP($C640,materiales!$B$2:$D$101,2,0),"9999"))</f>
        <v/>
      </c>
      <c r="I640" s="49" t="str">
        <f>+IF($B640="","",+IF(OR($F640="Si",$F640=""),IF(ISERROR(VLOOKUP($B640,padron!#REF!,9,0)),+IF(ISERROR(VLOOKUP($B640,NAfiliado_NFarmacia!$A$2:$J$497,5,0)),"Ingresa Farmacia",VLOOKUP($B640,NAfiliado_NFarmacia!$A$2:$J$497,5,0)),VLOOKUP($B640,padron!#REF!,9,0)),+IF(ISERROR(VLOOKUP($B640,NAfiliado_NFarmacia!$A$2:$J$497,5,0)),"Ingresa Farmacia",VLOOKUP($B640,NAfiliado_NFarmacia!$A$2:$J$497,5,0))))</f>
        <v/>
      </c>
      <c r="J640" s="49" t="str">
        <f>+IF($B640="","",+IF(OR($F640="Si",$F640=""),IF(ISERROR(VLOOKUP($B640,padron!#REF!,10,0)),+IF(ISERROR(VLOOKUP($B640,NAfiliado_NFarmacia!$A$2:$J$497,5,0)),"Ingresa Direccion de Farmacia",VLOOKUP($B640,NAfiliado_NFarmacia!$A$2:$J$497,6,0)),VLOOKUP($B640,padron!#REF!,10,0)),+IF(ISERROR(VLOOKUP($B640,NAfiliado_NFarmacia!$A$2:$J$497,6,0)),"Ingresa Direccion de Farmacia",VLOOKUP($B640,NAfiliado_NFarmacia!$A$2:$J$497,6,0))))</f>
        <v/>
      </c>
      <c r="K640" s="49" t="str">
        <f>+IF($B640="","",+IF(OR($F640="Si",$F640=""),IF(ISERROR(VLOOKUP($B640,padron!#REF!,10,0)),+IF(ISERROR(VLOOKUP($B640,NAfiliado_NFarmacia!$A$2:$J$497,5,0)),"Ingresa Localidad de Farmacia",VLOOKUP($B640,NAfiliado_NFarmacia!$A$2:$J$497,7,0)),VLOOKUP($B640,padron!#REF!,11,0)),+IF(ISERROR(VLOOKUP($B640,NAfiliado_NFarmacia!$A$2:$J$497,7,0)),"Ingresa Localidad de Farmacia",VLOOKUP($B640,NAfiliado_NFarmacia!$A$2:$J$497,7,0))))</f>
        <v/>
      </c>
      <c r="L640" s="48" t="str">
        <f>+IF(B640="","",IF(F640="No","84005541",+IFERROR(+VLOOKUP(inicio!B640,padron!$A$2:$H$2,8,0),"84005541")))</f>
        <v/>
      </c>
      <c r="M640" s="48" t="str">
        <f>+IF(B640="","",+IFERROR(+VLOOKUP(B640,padron!A:C,3,0),"no_cargado"))</f>
        <v/>
      </c>
      <c r="N640" s="48" t="str">
        <f>+IF(C640="","",+IFERROR(+VLOOKUP($C640,materiales!$A$2:$D$5000,4,0),"9999"))</f>
        <v/>
      </c>
      <c r="O640" s="48" t="str">
        <f t="shared" si="90"/>
        <v/>
      </c>
      <c r="P640" s="48" t="str">
        <f t="shared" si="91"/>
        <v/>
      </c>
      <c r="Q640" s="48" t="str">
        <f t="shared" si="92"/>
        <v/>
      </c>
      <c r="R640" s="48" t="str">
        <f t="shared" si="93"/>
        <v/>
      </c>
      <c r="S640" s="48" t="str">
        <f t="shared" si="98"/>
        <v/>
      </c>
      <c r="T640" s="48" t="str">
        <f t="shared" ca="1" si="94"/>
        <v/>
      </c>
      <c r="U640" s="48" t="str">
        <f>+IF(M640="","",IFERROR(+VLOOKUP(C640,materiales!$B$2:$E$1000,4,0),"DSZA"))</f>
        <v/>
      </c>
      <c r="V640" s="48" t="str">
        <f t="shared" si="95"/>
        <v/>
      </c>
      <c r="W640" s="48" t="str">
        <f t="shared" si="96"/>
        <v/>
      </c>
      <c r="X640" s="48" t="str">
        <f t="shared" si="97"/>
        <v/>
      </c>
      <c r="Y640" s="49" t="str">
        <f t="shared" si="99"/>
        <v/>
      </c>
      <c r="Z640" s="49" t="str">
        <f>IF(M640="no_cargado",VLOOKUP(B640,NAfiliado_NFarmacia!A:H,8,0),"")</f>
        <v/>
      </c>
      <c r="AA640" s="50"/>
    </row>
    <row r="641" spans="1:27" x14ac:dyDescent="0.55000000000000004">
      <c r="A641" s="34"/>
      <c r="G641" s="47" t="str">
        <f>+IF($B641="","",+IFERROR(+VLOOKUP(B641,padron!$A$2:$E$2,2,0),+IFERROR(VLOOKUP(B641,NAfiliado_NFarmacia!$A:$J,10,0),"Ingresar Nuevo Afiliado")))</f>
        <v/>
      </c>
      <c r="H641" s="48" t="str">
        <f>+IF(B641="","",+IFERROR(+VLOOKUP($C641,materiales!$B$2:$D$101,2,0),"9999"))</f>
        <v/>
      </c>
      <c r="I641" s="49" t="str">
        <f>+IF($B641="","",+IF(OR($F641="Si",$F641=""),IF(ISERROR(VLOOKUP($B641,padron!#REF!,9,0)),+IF(ISERROR(VLOOKUP($B641,NAfiliado_NFarmacia!$A$2:$J$497,5,0)),"Ingresa Farmacia",VLOOKUP($B641,NAfiliado_NFarmacia!$A$2:$J$497,5,0)),VLOOKUP($B641,padron!#REF!,9,0)),+IF(ISERROR(VLOOKUP($B641,NAfiliado_NFarmacia!$A$2:$J$497,5,0)),"Ingresa Farmacia",VLOOKUP($B641,NAfiliado_NFarmacia!$A$2:$J$497,5,0))))</f>
        <v/>
      </c>
      <c r="J641" s="49" t="str">
        <f>+IF($B641="","",+IF(OR($F641="Si",$F641=""),IF(ISERROR(VLOOKUP($B641,padron!#REF!,10,0)),+IF(ISERROR(VLOOKUP($B641,NAfiliado_NFarmacia!$A$2:$J$497,5,0)),"Ingresa Direccion de Farmacia",VLOOKUP($B641,NAfiliado_NFarmacia!$A$2:$J$497,6,0)),VLOOKUP($B641,padron!#REF!,10,0)),+IF(ISERROR(VLOOKUP($B641,NAfiliado_NFarmacia!$A$2:$J$497,6,0)),"Ingresa Direccion de Farmacia",VLOOKUP($B641,NAfiliado_NFarmacia!$A$2:$J$497,6,0))))</f>
        <v/>
      </c>
      <c r="K641" s="49" t="str">
        <f>+IF($B641="","",+IF(OR($F641="Si",$F641=""),IF(ISERROR(VLOOKUP($B641,padron!#REF!,10,0)),+IF(ISERROR(VLOOKUP($B641,NAfiliado_NFarmacia!$A$2:$J$497,5,0)),"Ingresa Localidad de Farmacia",VLOOKUP($B641,NAfiliado_NFarmacia!$A$2:$J$497,7,0)),VLOOKUP($B641,padron!#REF!,11,0)),+IF(ISERROR(VLOOKUP($B641,NAfiliado_NFarmacia!$A$2:$J$497,7,0)),"Ingresa Localidad de Farmacia",VLOOKUP($B641,NAfiliado_NFarmacia!$A$2:$J$497,7,0))))</f>
        <v/>
      </c>
      <c r="L641" s="48" t="str">
        <f>+IF(B641="","",IF(F641="No","84005541",+IFERROR(+VLOOKUP(inicio!B641,padron!$A$2:$H$2,8,0),"84005541")))</f>
        <v/>
      </c>
      <c r="M641" s="48" t="str">
        <f>+IF(B641="","",+IFERROR(+VLOOKUP(B641,padron!A:C,3,0),"no_cargado"))</f>
        <v/>
      </c>
      <c r="N641" s="48" t="str">
        <f>+IF(C641="","",+IFERROR(+VLOOKUP($C641,materiales!$A$2:$D$5000,4,0),"9999"))</f>
        <v/>
      </c>
      <c r="O641" s="48" t="str">
        <f t="shared" si="90"/>
        <v/>
      </c>
      <c r="P641" s="48" t="str">
        <f t="shared" si="91"/>
        <v/>
      </c>
      <c r="Q641" s="48" t="str">
        <f t="shared" si="92"/>
        <v/>
      </c>
      <c r="R641" s="48" t="str">
        <f t="shared" si="93"/>
        <v/>
      </c>
      <c r="S641" s="48" t="str">
        <f t="shared" si="98"/>
        <v/>
      </c>
      <c r="T641" s="48" t="str">
        <f t="shared" ca="1" si="94"/>
        <v/>
      </c>
      <c r="U641" s="48" t="str">
        <f>+IF(M641="","",IFERROR(+VLOOKUP(C641,materiales!$B$2:$E$1000,4,0),"DSZA"))</f>
        <v/>
      </c>
      <c r="V641" s="48" t="str">
        <f t="shared" si="95"/>
        <v/>
      </c>
      <c r="W641" s="48" t="str">
        <f t="shared" si="96"/>
        <v/>
      </c>
      <c r="X641" s="48" t="str">
        <f t="shared" si="97"/>
        <v/>
      </c>
      <c r="Y641" s="49" t="str">
        <f t="shared" si="99"/>
        <v/>
      </c>
      <c r="Z641" s="49" t="str">
        <f>IF(M641="no_cargado",VLOOKUP(B641,NAfiliado_NFarmacia!A:H,8,0),"")</f>
        <v/>
      </c>
      <c r="AA641" s="50"/>
    </row>
    <row r="642" spans="1:27" x14ac:dyDescent="0.55000000000000004">
      <c r="A642" s="34"/>
      <c r="G642" s="47" t="str">
        <f>+IF($B642="","",+IFERROR(+VLOOKUP(B642,padron!$A$2:$E$2,2,0),+IFERROR(VLOOKUP(B642,NAfiliado_NFarmacia!$A:$J,10,0),"Ingresar Nuevo Afiliado")))</f>
        <v/>
      </c>
      <c r="H642" s="48" t="str">
        <f>+IF(B642="","",+IFERROR(+VLOOKUP($C642,materiales!$B$2:$D$101,2,0),"9999"))</f>
        <v/>
      </c>
      <c r="I642" s="49" t="str">
        <f>+IF($B642="","",+IF(OR($F642="Si",$F642=""),IF(ISERROR(VLOOKUP($B642,padron!#REF!,9,0)),+IF(ISERROR(VLOOKUP($B642,NAfiliado_NFarmacia!$A$2:$J$497,5,0)),"Ingresa Farmacia",VLOOKUP($B642,NAfiliado_NFarmacia!$A$2:$J$497,5,0)),VLOOKUP($B642,padron!#REF!,9,0)),+IF(ISERROR(VLOOKUP($B642,NAfiliado_NFarmacia!$A$2:$J$497,5,0)),"Ingresa Farmacia",VLOOKUP($B642,NAfiliado_NFarmacia!$A$2:$J$497,5,0))))</f>
        <v/>
      </c>
      <c r="J642" s="49" t="str">
        <f>+IF($B642="","",+IF(OR($F642="Si",$F642=""),IF(ISERROR(VLOOKUP($B642,padron!#REF!,10,0)),+IF(ISERROR(VLOOKUP($B642,NAfiliado_NFarmacia!$A$2:$J$497,5,0)),"Ingresa Direccion de Farmacia",VLOOKUP($B642,NAfiliado_NFarmacia!$A$2:$J$497,6,0)),VLOOKUP($B642,padron!#REF!,10,0)),+IF(ISERROR(VLOOKUP($B642,NAfiliado_NFarmacia!$A$2:$J$497,6,0)),"Ingresa Direccion de Farmacia",VLOOKUP($B642,NAfiliado_NFarmacia!$A$2:$J$497,6,0))))</f>
        <v/>
      </c>
      <c r="K642" s="49" t="str">
        <f>+IF($B642="","",+IF(OR($F642="Si",$F642=""),IF(ISERROR(VLOOKUP($B642,padron!#REF!,10,0)),+IF(ISERROR(VLOOKUP($B642,NAfiliado_NFarmacia!$A$2:$J$497,5,0)),"Ingresa Localidad de Farmacia",VLOOKUP($B642,NAfiliado_NFarmacia!$A$2:$J$497,7,0)),VLOOKUP($B642,padron!#REF!,11,0)),+IF(ISERROR(VLOOKUP($B642,NAfiliado_NFarmacia!$A$2:$J$497,7,0)),"Ingresa Localidad de Farmacia",VLOOKUP($B642,NAfiliado_NFarmacia!$A$2:$J$497,7,0))))</f>
        <v/>
      </c>
      <c r="L642" s="48" t="str">
        <f>+IF(B642="","",IF(F642="No","84005541",+IFERROR(+VLOOKUP(inicio!B642,padron!$A$2:$H$2,8,0),"84005541")))</f>
        <v/>
      </c>
      <c r="M642" s="48" t="str">
        <f>+IF(B642="","",+IFERROR(+VLOOKUP(B642,padron!A:C,3,0),"no_cargado"))</f>
        <v/>
      </c>
      <c r="N642" s="48" t="str">
        <f>+IF(C642="","",+IFERROR(+VLOOKUP($C642,materiales!$A$2:$D$5000,4,0),"9999"))</f>
        <v/>
      </c>
      <c r="O642" s="48" t="str">
        <f t="shared" si="90"/>
        <v/>
      </c>
      <c r="P642" s="48" t="str">
        <f t="shared" si="91"/>
        <v/>
      </c>
      <c r="Q642" s="48" t="str">
        <f t="shared" si="92"/>
        <v/>
      </c>
      <c r="R642" s="48" t="str">
        <f t="shared" si="93"/>
        <v/>
      </c>
      <c r="S642" s="48" t="str">
        <f t="shared" si="98"/>
        <v/>
      </c>
      <c r="T642" s="48" t="str">
        <f t="shared" ca="1" si="94"/>
        <v/>
      </c>
      <c r="U642" s="48" t="str">
        <f>+IF(M642="","",IFERROR(+VLOOKUP(C642,materiales!$B$2:$E$1000,4,0),"DSZA"))</f>
        <v/>
      </c>
      <c r="V642" s="48" t="str">
        <f t="shared" si="95"/>
        <v/>
      </c>
      <c r="W642" s="48" t="str">
        <f t="shared" si="96"/>
        <v/>
      </c>
      <c r="X642" s="48" t="str">
        <f t="shared" si="97"/>
        <v/>
      </c>
      <c r="Y642" s="49" t="str">
        <f t="shared" si="99"/>
        <v/>
      </c>
      <c r="Z642" s="49" t="str">
        <f>IF(M642="no_cargado",VLOOKUP(B642,NAfiliado_NFarmacia!A:H,8,0),"")</f>
        <v/>
      </c>
      <c r="AA642" s="50"/>
    </row>
    <row r="643" spans="1:27" x14ac:dyDescent="0.55000000000000004">
      <c r="A643" s="34"/>
      <c r="G643" s="47" t="str">
        <f>+IF($B643="","",+IFERROR(+VLOOKUP(B643,padron!$A$2:$E$2,2,0),+IFERROR(VLOOKUP(B643,NAfiliado_NFarmacia!$A:$J,10,0),"Ingresar Nuevo Afiliado")))</f>
        <v/>
      </c>
      <c r="H643" s="48" t="str">
        <f>+IF(B643="","",+IFERROR(+VLOOKUP($C643,materiales!$B$2:$D$101,2,0),"9999"))</f>
        <v/>
      </c>
      <c r="I643" s="49" t="str">
        <f>+IF($B643="","",+IF(OR($F643="Si",$F643=""),IF(ISERROR(VLOOKUP($B643,padron!#REF!,9,0)),+IF(ISERROR(VLOOKUP($B643,NAfiliado_NFarmacia!$A$2:$J$497,5,0)),"Ingresa Farmacia",VLOOKUP($B643,NAfiliado_NFarmacia!$A$2:$J$497,5,0)),VLOOKUP($B643,padron!#REF!,9,0)),+IF(ISERROR(VLOOKUP($B643,NAfiliado_NFarmacia!$A$2:$J$497,5,0)),"Ingresa Farmacia",VLOOKUP($B643,NAfiliado_NFarmacia!$A$2:$J$497,5,0))))</f>
        <v/>
      </c>
      <c r="J643" s="49" t="str">
        <f>+IF($B643="","",+IF(OR($F643="Si",$F643=""),IF(ISERROR(VLOOKUP($B643,padron!#REF!,10,0)),+IF(ISERROR(VLOOKUP($B643,NAfiliado_NFarmacia!$A$2:$J$497,5,0)),"Ingresa Direccion de Farmacia",VLOOKUP($B643,NAfiliado_NFarmacia!$A$2:$J$497,6,0)),VLOOKUP($B643,padron!#REF!,10,0)),+IF(ISERROR(VLOOKUP($B643,NAfiliado_NFarmacia!$A$2:$J$497,6,0)),"Ingresa Direccion de Farmacia",VLOOKUP($B643,NAfiliado_NFarmacia!$A$2:$J$497,6,0))))</f>
        <v/>
      </c>
      <c r="K643" s="49" t="str">
        <f>+IF($B643="","",+IF(OR($F643="Si",$F643=""),IF(ISERROR(VLOOKUP($B643,padron!#REF!,10,0)),+IF(ISERROR(VLOOKUP($B643,NAfiliado_NFarmacia!$A$2:$J$497,5,0)),"Ingresa Localidad de Farmacia",VLOOKUP($B643,NAfiliado_NFarmacia!$A$2:$J$497,7,0)),VLOOKUP($B643,padron!#REF!,11,0)),+IF(ISERROR(VLOOKUP($B643,NAfiliado_NFarmacia!$A$2:$J$497,7,0)),"Ingresa Localidad de Farmacia",VLOOKUP($B643,NAfiliado_NFarmacia!$A$2:$J$497,7,0))))</f>
        <v/>
      </c>
      <c r="L643" s="48" t="str">
        <f>+IF(B643="","",IF(F643="No","84005541",+IFERROR(+VLOOKUP(inicio!B643,padron!$A$2:$H$2,8,0),"84005541")))</f>
        <v/>
      </c>
      <c r="M643" s="48" t="str">
        <f>+IF(B643="","",+IFERROR(+VLOOKUP(B643,padron!A:C,3,0),"no_cargado"))</f>
        <v/>
      </c>
      <c r="N643" s="48" t="str">
        <f>+IF(C643="","",+IFERROR(+VLOOKUP($C643,materiales!$A$2:$D$5000,4,0),"9999"))</f>
        <v/>
      </c>
      <c r="O643" s="48" t="str">
        <f t="shared" si="90"/>
        <v/>
      </c>
      <c r="P643" s="48" t="str">
        <f t="shared" si="91"/>
        <v/>
      </c>
      <c r="Q643" s="48" t="str">
        <f t="shared" si="92"/>
        <v/>
      </c>
      <c r="R643" s="48" t="str">
        <f t="shared" si="93"/>
        <v/>
      </c>
      <c r="S643" s="48" t="str">
        <f t="shared" si="98"/>
        <v/>
      </c>
      <c r="T643" s="48" t="str">
        <f t="shared" ca="1" si="94"/>
        <v/>
      </c>
      <c r="U643" s="48" t="str">
        <f>+IF(M643="","",IFERROR(+VLOOKUP(C643,materiales!$B$2:$E$1000,4,0),"DSZA"))</f>
        <v/>
      </c>
      <c r="V643" s="48" t="str">
        <f t="shared" si="95"/>
        <v/>
      </c>
      <c r="W643" s="48" t="str">
        <f t="shared" si="96"/>
        <v/>
      </c>
      <c r="X643" s="48" t="str">
        <f t="shared" si="97"/>
        <v/>
      </c>
      <c r="Y643" s="49" t="str">
        <f t="shared" si="99"/>
        <v/>
      </c>
      <c r="Z643" s="49" t="str">
        <f>IF(M643="no_cargado",VLOOKUP(B643,NAfiliado_NFarmacia!A:H,8,0),"")</f>
        <v/>
      </c>
      <c r="AA643" s="50"/>
    </row>
    <row r="644" spans="1:27" x14ac:dyDescent="0.55000000000000004">
      <c r="A644" s="34"/>
      <c r="G644" s="47" t="str">
        <f>+IF($B644="","",+IFERROR(+VLOOKUP(B644,padron!$A$2:$E$2,2,0),+IFERROR(VLOOKUP(B644,NAfiliado_NFarmacia!$A:$J,10,0),"Ingresar Nuevo Afiliado")))</f>
        <v/>
      </c>
      <c r="H644" s="48" t="str">
        <f>+IF(B644="","",+IFERROR(+VLOOKUP($C644,materiales!$B$2:$D$101,2,0),"9999"))</f>
        <v/>
      </c>
      <c r="I644" s="49" t="str">
        <f>+IF($B644="","",+IF(OR($F644="Si",$F644=""),IF(ISERROR(VLOOKUP($B644,padron!#REF!,9,0)),+IF(ISERROR(VLOOKUP($B644,NAfiliado_NFarmacia!$A$2:$J$497,5,0)),"Ingresa Farmacia",VLOOKUP($B644,NAfiliado_NFarmacia!$A$2:$J$497,5,0)),VLOOKUP($B644,padron!#REF!,9,0)),+IF(ISERROR(VLOOKUP($B644,NAfiliado_NFarmacia!$A$2:$J$497,5,0)),"Ingresa Farmacia",VLOOKUP($B644,NAfiliado_NFarmacia!$A$2:$J$497,5,0))))</f>
        <v/>
      </c>
      <c r="J644" s="49" t="str">
        <f>+IF($B644="","",+IF(OR($F644="Si",$F644=""),IF(ISERROR(VLOOKUP($B644,padron!#REF!,10,0)),+IF(ISERROR(VLOOKUP($B644,NAfiliado_NFarmacia!$A$2:$J$497,5,0)),"Ingresa Direccion de Farmacia",VLOOKUP($B644,NAfiliado_NFarmacia!$A$2:$J$497,6,0)),VLOOKUP($B644,padron!#REF!,10,0)),+IF(ISERROR(VLOOKUP($B644,NAfiliado_NFarmacia!$A$2:$J$497,6,0)),"Ingresa Direccion de Farmacia",VLOOKUP($B644,NAfiliado_NFarmacia!$A$2:$J$497,6,0))))</f>
        <v/>
      </c>
      <c r="K644" s="49" t="str">
        <f>+IF($B644="","",+IF(OR($F644="Si",$F644=""),IF(ISERROR(VLOOKUP($B644,padron!#REF!,10,0)),+IF(ISERROR(VLOOKUP($B644,NAfiliado_NFarmacia!$A$2:$J$497,5,0)),"Ingresa Localidad de Farmacia",VLOOKUP($B644,NAfiliado_NFarmacia!$A$2:$J$497,7,0)),VLOOKUP($B644,padron!#REF!,11,0)),+IF(ISERROR(VLOOKUP($B644,NAfiliado_NFarmacia!$A$2:$J$497,7,0)),"Ingresa Localidad de Farmacia",VLOOKUP($B644,NAfiliado_NFarmacia!$A$2:$J$497,7,0))))</f>
        <v/>
      </c>
      <c r="L644" s="48" t="str">
        <f>+IF(B644="","",IF(F644="No","84005541",+IFERROR(+VLOOKUP(inicio!B644,padron!$A$2:$H$2,8,0),"84005541")))</f>
        <v/>
      </c>
      <c r="M644" s="48" t="str">
        <f>+IF(B644="","",+IFERROR(+VLOOKUP(B644,padron!A:C,3,0),"no_cargado"))</f>
        <v/>
      </c>
      <c r="N644" s="48" t="str">
        <f>+IF(C644="","",+IFERROR(+VLOOKUP($C644,materiales!$A$2:$D$5000,4,0),"9999"))</f>
        <v/>
      </c>
      <c r="O644" s="48" t="str">
        <f t="shared" si="90"/>
        <v/>
      </c>
      <c r="P644" s="48" t="str">
        <f t="shared" si="91"/>
        <v/>
      </c>
      <c r="Q644" s="48" t="str">
        <f t="shared" si="92"/>
        <v/>
      </c>
      <c r="R644" s="48" t="str">
        <f t="shared" si="93"/>
        <v/>
      </c>
      <c r="S644" s="48" t="str">
        <f t="shared" si="98"/>
        <v/>
      </c>
      <c r="T644" s="48" t="str">
        <f t="shared" ca="1" si="94"/>
        <v/>
      </c>
      <c r="U644" s="48" t="str">
        <f>+IF(M644="","",IFERROR(+VLOOKUP(C644,materiales!$B$2:$E$1000,4,0),"DSZA"))</f>
        <v/>
      </c>
      <c r="V644" s="48" t="str">
        <f t="shared" si="95"/>
        <v/>
      </c>
      <c r="W644" s="48" t="str">
        <f t="shared" si="96"/>
        <v/>
      </c>
      <c r="X644" s="48" t="str">
        <f t="shared" si="97"/>
        <v/>
      </c>
      <c r="Y644" s="49" t="str">
        <f t="shared" si="99"/>
        <v/>
      </c>
      <c r="Z644" s="49" t="str">
        <f>IF(M644="no_cargado",VLOOKUP(B644,NAfiliado_NFarmacia!A:H,8,0),"")</f>
        <v/>
      </c>
      <c r="AA644" s="50"/>
    </row>
    <row r="645" spans="1:27" x14ac:dyDescent="0.55000000000000004">
      <c r="A645" s="34"/>
      <c r="G645" s="47" t="str">
        <f>+IF($B645="","",+IFERROR(+VLOOKUP(B645,padron!$A$2:$E$2,2,0),+IFERROR(VLOOKUP(B645,NAfiliado_NFarmacia!$A:$J,10,0),"Ingresar Nuevo Afiliado")))</f>
        <v/>
      </c>
      <c r="H645" s="48" t="str">
        <f>+IF(B645="","",+IFERROR(+VLOOKUP($C645,materiales!$B$2:$D$101,2,0),"9999"))</f>
        <v/>
      </c>
      <c r="I645" s="49" t="str">
        <f>+IF($B645="","",+IF(OR($F645="Si",$F645=""),IF(ISERROR(VLOOKUP($B645,padron!#REF!,9,0)),+IF(ISERROR(VLOOKUP($B645,NAfiliado_NFarmacia!$A$2:$J$497,5,0)),"Ingresa Farmacia",VLOOKUP($B645,NAfiliado_NFarmacia!$A$2:$J$497,5,0)),VLOOKUP($B645,padron!#REF!,9,0)),+IF(ISERROR(VLOOKUP($B645,NAfiliado_NFarmacia!$A$2:$J$497,5,0)),"Ingresa Farmacia",VLOOKUP($B645,NAfiliado_NFarmacia!$A$2:$J$497,5,0))))</f>
        <v/>
      </c>
      <c r="J645" s="49" t="str">
        <f>+IF($B645="","",+IF(OR($F645="Si",$F645=""),IF(ISERROR(VLOOKUP($B645,padron!#REF!,10,0)),+IF(ISERROR(VLOOKUP($B645,NAfiliado_NFarmacia!$A$2:$J$497,5,0)),"Ingresa Direccion de Farmacia",VLOOKUP($B645,NAfiliado_NFarmacia!$A$2:$J$497,6,0)),VLOOKUP($B645,padron!#REF!,10,0)),+IF(ISERROR(VLOOKUP($B645,NAfiliado_NFarmacia!$A$2:$J$497,6,0)),"Ingresa Direccion de Farmacia",VLOOKUP($B645,NAfiliado_NFarmacia!$A$2:$J$497,6,0))))</f>
        <v/>
      </c>
      <c r="K645" s="49" t="str">
        <f>+IF($B645="","",+IF(OR($F645="Si",$F645=""),IF(ISERROR(VLOOKUP($B645,padron!#REF!,10,0)),+IF(ISERROR(VLOOKUP($B645,NAfiliado_NFarmacia!$A$2:$J$497,5,0)),"Ingresa Localidad de Farmacia",VLOOKUP($B645,NAfiliado_NFarmacia!$A$2:$J$497,7,0)),VLOOKUP($B645,padron!#REF!,11,0)),+IF(ISERROR(VLOOKUP($B645,NAfiliado_NFarmacia!$A$2:$J$497,7,0)),"Ingresa Localidad de Farmacia",VLOOKUP($B645,NAfiliado_NFarmacia!$A$2:$J$497,7,0))))</f>
        <v/>
      </c>
      <c r="L645" s="48" t="str">
        <f>+IF(B645="","",IF(F645="No","84005541",+IFERROR(+VLOOKUP(inicio!B645,padron!$A$2:$H$2,8,0),"84005541")))</f>
        <v/>
      </c>
      <c r="M645" s="48" t="str">
        <f>+IF(B645="","",+IFERROR(+VLOOKUP(B645,padron!A:C,3,0),"no_cargado"))</f>
        <v/>
      </c>
      <c r="N645" s="48" t="str">
        <f>+IF(C645="","",+IFERROR(+VLOOKUP($C645,materiales!$A$2:$D$5000,4,0),"9999"))</f>
        <v/>
      </c>
      <c r="O645" s="48" t="str">
        <f t="shared" si="90"/>
        <v/>
      </c>
      <c r="P645" s="48" t="str">
        <f t="shared" si="91"/>
        <v/>
      </c>
      <c r="Q645" s="48" t="str">
        <f t="shared" si="92"/>
        <v/>
      </c>
      <c r="R645" s="48" t="str">
        <f t="shared" si="93"/>
        <v/>
      </c>
      <c r="S645" s="48" t="str">
        <f t="shared" si="98"/>
        <v/>
      </c>
      <c r="T645" s="48" t="str">
        <f t="shared" ca="1" si="94"/>
        <v/>
      </c>
      <c r="U645" s="48" t="str">
        <f>+IF(M645="","",IFERROR(+VLOOKUP(C645,materiales!$B$2:$E$1000,4,0),"DSZA"))</f>
        <v/>
      </c>
      <c r="V645" s="48" t="str">
        <f t="shared" si="95"/>
        <v/>
      </c>
      <c r="W645" s="48" t="str">
        <f t="shared" si="96"/>
        <v/>
      </c>
      <c r="X645" s="48" t="str">
        <f t="shared" si="97"/>
        <v/>
      </c>
      <c r="Y645" s="49" t="str">
        <f t="shared" si="99"/>
        <v/>
      </c>
      <c r="Z645" s="49" t="str">
        <f>IF(M645="no_cargado",VLOOKUP(B645,NAfiliado_NFarmacia!A:H,8,0),"")</f>
        <v/>
      </c>
      <c r="AA645" s="50"/>
    </row>
    <row r="646" spans="1:27" x14ac:dyDescent="0.55000000000000004">
      <c r="A646" s="34"/>
      <c r="G646" s="47" t="str">
        <f>+IF($B646="","",+IFERROR(+VLOOKUP(B646,padron!$A$2:$E$2,2,0),+IFERROR(VLOOKUP(B646,NAfiliado_NFarmacia!$A:$J,10,0),"Ingresar Nuevo Afiliado")))</f>
        <v/>
      </c>
      <c r="H646" s="48" t="str">
        <f>+IF(B646="","",+IFERROR(+VLOOKUP($C646,materiales!$B$2:$D$101,2,0),"9999"))</f>
        <v/>
      </c>
      <c r="I646" s="49" t="str">
        <f>+IF($B646="","",+IF(OR($F646="Si",$F646=""),IF(ISERROR(VLOOKUP($B646,padron!#REF!,9,0)),+IF(ISERROR(VLOOKUP($B646,NAfiliado_NFarmacia!$A$2:$J$497,5,0)),"Ingresa Farmacia",VLOOKUP($B646,NAfiliado_NFarmacia!$A$2:$J$497,5,0)),VLOOKUP($B646,padron!#REF!,9,0)),+IF(ISERROR(VLOOKUP($B646,NAfiliado_NFarmacia!$A$2:$J$497,5,0)),"Ingresa Farmacia",VLOOKUP($B646,NAfiliado_NFarmacia!$A$2:$J$497,5,0))))</f>
        <v/>
      </c>
      <c r="J646" s="49" t="str">
        <f>+IF($B646="","",+IF(OR($F646="Si",$F646=""),IF(ISERROR(VLOOKUP($B646,padron!#REF!,10,0)),+IF(ISERROR(VLOOKUP($B646,NAfiliado_NFarmacia!$A$2:$J$497,5,0)),"Ingresa Direccion de Farmacia",VLOOKUP($B646,NAfiliado_NFarmacia!$A$2:$J$497,6,0)),VLOOKUP($B646,padron!#REF!,10,0)),+IF(ISERROR(VLOOKUP($B646,NAfiliado_NFarmacia!$A$2:$J$497,6,0)),"Ingresa Direccion de Farmacia",VLOOKUP($B646,NAfiliado_NFarmacia!$A$2:$J$497,6,0))))</f>
        <v/>
      </c>
      <c r="K646" s="49" t="str">
        <f>+IF($B646="","",+IF(OR($F646="Si",$F646=""),IF(ISERROR(VLOOKUP($B646,padron!#REF!,10,0)),+IF(ISERROR(VLOOKUP($B646,NAfiliado_NFarmacia!$A$2:$J$497,5,0)),"Ingresa Localidad de Farmacia",VLOOKUP($B646,NAfiliado_NFarmacia!$A$2:$J$497,7,0)),VLOOKUP($B646,padron!#REF!,11,0)),+IF(ISERROR(VLOOKUP($B646,NAfiliado_NFarmacia!$A$2:$J$497,7,0)),"Ingresa Localidad de Farmacia",VLOOKUP($B646,NAfiliado_NFarmacia!$A$2:$J$497,7,0))))</f>
        <v/>
      </c>
      <c r="L646" s="48" t="str">
        <f>+IF(B646="","",IF(F646="No","84005541",+IFERROR(+VLOOKUP(inicio!B646,padron!$A$2:$H$2,8,0),"84005541")))</f>
        <v/>
      </c>
      <c r="M646" s="48" t="str">
        <f>+IF(B646="","",+IFERROR(+VLOOKUP(B646,padron!A:C,3,0),"no_cargado"))</f>
        <v/>
      </c>
      <c r="N646" s="48" t="str">
        <f>+IF(C646="","",+IFERROR(+VLOOKUP($C646,materiales!$A$2:$D$5000,4,0),"9999"))</f>
        <v/>
      </c>
      <c r="O646" s="48" t="str">
        <f t="shared" si="90"/>
        <v/>
      </c>
      <c r="P646" s="48" t="str">
        <f t="shared" si="91"/>
        <v/>
      </c>
      <c r="Q646" s="48" t="str">
        <f t="shared" si="92"/>
        <v/>
      </c>
      <c r="R646" s="48" t="str">
        <f t="shared" si="93"/>
        <v/>
      </c>
      <c r="S646" s="48" t="str">
        <f t="shared" si="98"/>
        <v/>
      </c>
      <c r="T646" s="48" t="str">
        <f t="shared" ca="1" si="94"/>
        <v/>
      </c>
      <c r="U646" s="48" t="str">
        <f>+IF(M646="","",IFERROR(+VLOOKUP(C646,materiales!$B$2:$E$1000,4,0),"DSZA"))</f>
        <v/>
      </c>
      <c r="V646" s="48" t="str">
        <f t="shared" si="95"/>
        <v/>
      </c>
      <c r="W646" s="48" t="str">
        <f t="shared" si="96"/>
        <v/>
      </c>
      <c r="X646" s="48" t="str">
        <f t="shared" si="97"/>
        <v/>
      </c>
      <c r="Y646" s="49" t="str">
        <f t="shared" si="99"/>
        <v/>
      </c>
      <c r="Z646" s="49" t="str">
        <f>IF(M646="no_cargado",VLOOKUP(B646,NAfiliado_NFarmacia!A:H,8,0),"")</f>
        <v/>
      </c>
      <c r="AA646" s="50"/>
    </row>
    <row r="647" spans="1:27" x14ac:dyDescent="0.55000000000000004">
      <c r="A647" s="34"/>
      <c r="G647" s="47" t="str">
        <f>+IF($B647="","",+IFERROR(+VLOOKUP(B647,padron!$A$2:$E$2,2,0),+IFERROR(VLOOKUP(B647,NAfiliado_NFarmacia!$A:$J,10,0),"Ingresar Nuevo Afiliado")))</f>
        <v/>
      </c>
      <c r="H647" s="48" t="str">
        <f>+IF(B647="","",+IFERROR(+VLOOKUP($C647,materiales!$B$2:$D$101,2,0),"9999"))</f>
        <v/>
      </c>
      <c r="I647" s="49" t="str">
        <f>+IF($B647="","",+IF(OR($F647="Si",$F647=""),IF(ISERROR(VLOOKUP($B647,padron!#REF!,9,0)),+IF(ISERROR(VLOOKUP($B647,NAfiliado_NFarmacia!$A$2:$J$497,5,0)),"Ingresa Farmacia",VLOOKUP($B647,NAfiliado_NFarmacia!$A$2:$J$497,5,0)),VLOOKUP($B647,padron!#REF!,9,0)),+IF(ISERROR(VLOOKUP($B647,NAfiliado_NFarmacia!$A$2:$J$497,5,0)),"Ingresa Farmacia",VLOOKUP($B647,NAfiliado_NFarmacia!$A$2:$J$497,5,0))))</f>
        <v/>
      </c>
      <c r="J647" s="49" t="str">
        <f>+IF($B647="","",+IF(OR($F647="Si",$F647=""),IF(ISERROR(VLOOKUP($B647,padron!#REF!,10,0)),+IF(ISERROR(VLOOKUP($B647,NAfiliado_NFarmacia!$A$2:$J$497,5,0)),"Ingresa Direccion de Farmacia",VLOOKUP($B647,NAfiliado_NFarmacia!$A$2:$J$497,6,0)),VLOOKUP($B647,padron!#REF!,10,0)),+IF(ISERROR(VLOOKUP($B647,NAfiliado_NFarmacia!$A$2:$J$497,6,0)),"Ingresa Direccion de Farmacia",VLOOKUP($B647,NAfiliado_NFarmacia!$A$2:$J$497,6,0))))</f>
        <v/>
      </c>
      <c r="K647" s="49" t="str">
        <f>+IF($B647="","",+IF(OR($F647="Si",$F647=""),IF(ISERROR(VLOOKUP($B647,padron!#REF!,10,0)),+IF(ISERROR(VLOOKUP($B647,NAfiliado_NFarmacia!$A$2:$J$497,5,0)),"Ingresa Localidad de Farmacia",VLOOKUP($B647,NAfiliado_NFarmacia!$A$2:$J$497,7,0)),VLOOKUP($B647,padron!#REF!,11,0)),+IF(ISERROR(VLOOKUP($B647,NAfiliado_NFarmacia!$A$2:$J$497,7,0)),"Ingresa Localidad de Farmacia",VLOOKUP($B647,NAfiliado_NFarmacia!$A$2:$J$497,7,0))))</f>
        <v/>
      </c>
      <c r="L647" s="48" t="str">
        <f>+IF(B647="","",IF(F647="No","84005541",+IFERROR(+VLOOKUP(inicio!B647,padron!$A$2:$H$2,8,0),"84005541")))</f>
        <v/>
      </c>
      <c r="M647" s="48" t="str">
        <f>+IF(B647="","",+IFERROR(+VLOOKUP(B647,padron!A:C,3,0),"no_cargado"))</f>
        <v/>
      </c>
      <c r="N647" s="48" t="str">
        <f>+IF(C647="","",+IFERROR(+VLOOKUP($C647,materiales!$A$2:$D$5000,4,0),"9999"))</f>
        <v/>
      </c>
      <c r="O647" s="48" t="str">
        <f t="shared" si="90"/>
        <v/>
      </c>
      <c r="P647" s="48" t="str">
        <f t="shared" si="91"/>
        <v/>
      </c>
      <c r="Q647" s="48" t="str">
        <f t="shared" si="92"/>
        <v/>
      </c>
      <c r="R647" s="48" t="str">
        <f t="shared" si="93"/>
        <v/>
      </c>
      <c r="S647" s="48" t="str">
        <f t="shared" si="98"/>
        <v/>
      </c>
      <c r="T647" s="48" t="str">
        <f t="shared" ca="1" si="94"/>
        <v/>
      </c>
      <c r="U647" s="48" t="str">
        <f>+IF(M647="","",IFERROR(+VLOOKUP(C647,materiales!$B$2:$E$1000,4,0),"DSZA"))</f>
        <v/>
      </c>
      <c r="V647" s="48" t="str">
        <f t="shared" si="95"/>
        <v/>
      </c>
      <c r="W647" s="48" t="str">
        <f t="shared" si="96"/>
        <v/>
      </c>
      <c r="X647" s="48" t="str">
        <f t="shared" si="97"/>
        <v/>
      </c>
      <c r="Y647" s="49" t="str">
        <f t="shared" si="99"/>
        <v/>
      </c>
      <c r="Z647" s="49" t="str">
        <f>IF(M647="no_cargado",VLOOKUP(B647,NAfiliado_NFarmacia!A:H,8,0),"")</f>
        <v/>
      </c>
      <c r="AA647" s="50"/>
    </row>
    <row r="648" spans="1:27" x14ac:dyDescent="0.55000000000000004">
      <c r="A648" s="34"/>
      <c r="G648" s="47" t="str">
        <f>+IF($B648="","",+IFERROR(+VLOOKUP(B648,padron!$A$2:$E$2,2,0),+IFERROR(VLOOKUP(B648,NAfiliado_NFarmacia!$A:$J,10,0),"Ingresar Nuevo Afiliado")))</f>
        <v/>
      </c>
      <c r="H648" s="48" t="str">
        <f>+IF(B648="","",+IFERROR(+VLOOKUP($C648,materiales!$B$2:$D$101,2,0),"9999"))</f>
        <v/>
      </c>
      <c r="I648" s="49" t="str">
        <f>+IF($B648="","",+IF(OR($F648="Si",$F648=""),IF(ISERROR(VLOOKUP($B648,padron!#REF!,9,0)),+IF(ISERROR(VLOOKUP($B648,NAfiliado_NFarmacia!$A$2:$J$497,5,0)),"Ingresa Farmacia",VLOOKUP($B648,NAfiliado_NFarmacia!$A$2:$J$497,5,0)),VLOOKUP($B648,padron!#REF!,9,0)),+IF(ISERROR(VLOOKUP($B648,NAfiliado_NFarmacia!$A$2:$J$497,5,0)),"Ingresa Farmacia",VLOOKUP($B648,NAfiliado_NFarmacia!$A$2:$J$497,5,0))))</f>
        <v/>
      </c>
      <c r="J648" s="49" t="str">
        <f>+IF($B648="","",+IF(OR($F648="Si",$F648=""),IF(ISERROR(VLOOKUP($B648,padron!#REF!,10,0)),+IF(ISERROR(VLOOKUP($B648,NAfiliado_NFarmacia!$A$2:$J$497,5,0)),"Ingresa Direccion de Farmacia",VLOOKUP($B648,NAfiliado_NFarmacia!$A$2:$J$497,6,0)),VLOOKUP($B648,padron!#REF!,10,0)),+IF(ISERROR(VLOOKUP($B648,NAfiliado_NFarmacia!$A$2:$J$497,6,0)),"Ingresa Direccion de Farmacia",VLOOKUP($B648,NAfiliado_NFarmacia!$A$2:$J$497,6,0))))</f>
        <v/>
      </c>
      <c r="K648" s="49" t="str">
        <f>+IF($B648="","",+IF(OR($F648="Si",$F648=""),IF(ISERROR(VLOOKUP($B648,padron!#REF!,10,0)),+IF(ISERROR(VLOOKUP($B648,NAfiliado_NFarmacia!$A$2:$J$497,5,0)),"Ingresa Localidad de Farmacia",VLOOKUP($B648,NAfiliado_NFarmacia!$A$2:$J$497,7,0)),VLOOKUP($B648,padron!#REF!,11,0)),+IF(ISERROR(VLOOKUP($B648,NAfiliado_NFarmacia!$A$2:$J$497,7,0)),"Ingresa Localidad de Farmacia",VLOOKUP($B648,NAfiliado_NFarmacia!$A$2:$J$497,7,0))))</f>
        <v/>
      </c>
      <c r="L648" s="48" t="str">
        <f>+IF(B648="","",IF(F648="No","84005541",+IFERROR(+VLOOKUP(inicio!B648,padron!$A$2:$H$2,8,0),"84005541")))</f>
        <v/>
      </c>
      <c r="M648" s="48" t="str">
        <f>+IF(B648="","",+IFERROR(+VLOOKUP(B648,padron!A:C,3,0),"no_cargado"))</f>
        <v/>
      </c>
      <c r="N648" s="48" t="str">
        <f>+IF(C648="","",+IFERROR(+VLOOKUP($C648,materiales!$A$2:$D$5000,4,0),"9999"))</f>
        <v/>
      </c>
      <c r="O648" s="48" t="str">
        <f t="shared" si="90"/>
        <v/>
      </c>
      <c r="P648" s="48" t="str">
        <f t="shared" si="91"/>
        <v/>
      </c>
      <c r="Q648" s="48" t="str">
        <f t="shared" si="92"/>
        <v/>
      </c>
      <c r="R648" s="48" t="str">
        <f t="shared" si="93"/>
        <v/>
      </c>
      <c r="S648" s="48" t="str">
        <f t="shared" si="98"/>
        <v/>
      </c>
      <c r="T648" s="48" t="str">
        <f t="shared" ca="1" si="94"/>
        <v/>
      </c>
      <c r="U648" s="48" t="str">
        <f>+IF(M648="","",IFERROR(+VLOOKUP(C648,materiales!$B$2:$E$1000,4,0),"DSZA"))</f>
        <v/>
      </c>
      <c r="V648" s="48" t="str">
        <f t="shared" si="95"/>
        <v/>
      </c>
      <c r="W648" s="48" t="str">
        <f t="shared" si="96"/>
        <v/>
      </c>
      <c r="X648" s="48" t="str">
        <f t="shared" si="97"/>
        <v/>
      </c>
      <c r="Y648" s="49" t="str">
        <f t="shared" si="99"/>
        <v/>
      </c>
      <c r="Z648" s="49" t="str">
        <f>IF(M648="no_cargado",VLOOKUP(B648,NAfiliado_NFarmacia!A:H,8,0),"")</f>
        <v/>
      </c>
      <c r="AA648" s="50"/>
    </row>
    <row r="649" spans="1:27" x14ac:dyDescent="0.55000000000000004">
      <c r="A649" s="34"/>
      <c r="G649" s="47" t="str">
        <f>+IF($B649="","",+IFERROR(+VLOOKUP(B649,padron!$A$2:$E$2,2,0),+IFERROR(VLOOKUP(B649,NAfiliado_NFarmacia!$A:$J,10,0),"Ingresar Nuevo Afiliado")))</f>
        <v/>
      </c>
      <c r="H649" s="48" t="str">
        <f>+IF(B649="","",+IFERROR(+VLOOKUP($C649,materiales!$B$2:$D$101,2,0),"9999"))</f>
        <v/>
      </c>
      <c r="I649" s="49" t="str">
        <f>+IF($B649="","",+IF(OR($F649="Si",$F649=""),IF(ISERROR(VLOOKUP($B649,padron!#REF!,9,0)),+IF(ISERROR(VLOOKUP($B649,NAfiliado_NFarmacia!$A$2:$J$497,5,0)),"Ingresa Farmacia",VLOOKUP($B649,NAfiliado_NFarmacia!$A$2:$J$497,5,0)),VLOOKUP($B649,padron!#REF!,9,0)),+IF(ISERROR(VLOOKUP($B649,NAfiliado_NFarmacia!$A$2:$J$497,5,0)),"Ingresa Farmacia",VLOOKUP($B649,NAfiliado_NFarmacia!$A$2:$J$497,5,0))))</f>
        <v/>
      </c>
      <c r="J649" s="49" t="str">
        <f>+IF($B649="","",+IF(OR($F649="Si",$F649=""),IF(ISERROR(VLOOKUP($B649,padron!#REF!,10,0)),+IF(ISERROR(VLOOKUP($B649,NAfiliado_NFarmacia!$A$2:$J$497,5,0)),"Ingresa Direccion de Farmacia",VLOOKUP($B649,NAfiliado_NFarmacia!$A$2:$J$497,6,0)),VLOOKUP($B649,padron!#REF!,10,0)),+IF(ISERROR(VLOOKUP($B649,NAfiliado_NFarmacia!$A$2:$J$497,6,0)),"Ingresa Direccion de Farmacia",VLOOKUP($B649,NAfiliado_NFarmacia!$A$2:$J$497,6,0))))</f>
        <v/>
      </c>
      <c r="K649" s="49" t="str">
        <f>+IF($B649="","",+IF(OR($F649="Si",$F649=""),IF(ISERROR(VLOOKUP($B649,padron!#REF!,10,0)),+IF(ISERROR(VLOOKUP($B649,NAfiliado_NFarmacia!$A$2:$J$497,5,0)),"Ingresa Localidad de Farmacia",VLOOKUP($B649,NAfiliado_NFarmacia!$A$2:$J$497,7,0)),VLOOKUP($B649,padron!#REF!,11,0)),+IF(ISERROR(VLOOKUP($B649,NAfiliado_NFarmacia!$A$2:$J$497,7,0)),"Ingresa Localidad de Farmacia",VLOOKUP($B649,NAfiliado_NFarmacia!$A$2:$J$497,7,0))))</f>
        <v/>
      </c>
      <c r="L649" s="48" t="str">
        <f>+IF(B649="","",IF(F649="No","84005541",+IFERROR(+VLOOKUP(inicio!B649,padron!$A$2:$H$2,8,0),"84005541")))</f>
        <v/>
      </c>
      <c r="M649" s="48" t="str">
        <f>+IF(B649="","",+IFERROR(+VLOOKUP(B649,padron!A:C,3,0),"no_cargado"))</f>
        <v/>
      </c>
      <c r="N649" s="48" t="str">
        <f>+IF(C649="","",+IFERROR(+VLOOKUP($C649,materiales!$A$2:$D$5000,4,0),"9999"))</f>
        <v/>
      </c>
      <c r="O649" s="48" t="str">
        <f t="shared" ref="O649:O700" si="100">+IF(D649="","","01")</f>
        <v/>
      </c>
      <c r="P649" s="48" t="str">
        <f t="shared" ref="P649:P700" si="101">+IF(B649="","","CONVENIO 100%")</f>
        <v/>
      </c>
      <c r="Q649" s="48" t="str">
        <f t="shared" ref="Q649:Q700" si="102">+IF(I649="","","ZTRA")</f>
        <v/>
      </c>
      <c r="R649" s="48" t="str">
        <f t="shared" ref="R649:R700" si="103">+IF(J649="","",+IFERROR(+IF(U649="DSZA","ALMA","1004"),"ALMA"))</f>
        <v/>
      </c>
      <c r="S649" s="48" t="str">
        <f t="shared" si="98"/>
        <v/>
      </c>
      <c r="T649" s="48" t="str">
        <f t="shared" ref="T649:T700" ca="1" si="104">+IF(L649="","",+DAY(TODAY())&amp;"."&amp;TEXT(+TODAY(),"MM")&amp;"."&amp;+YEAR(TODAY()))</f>
        <v/>
      </c>
      <c r="U649" s="48" t="str">
        <f>+IF(M649="","",IFERROR(+VLOOKUP(C649,materiales!$B$2:$E$1000,4,0),"DSZA"))</f>
        <v/>
      </c>
      <c r="V649" s="48" t="str">
        <f t="shared" ref="V649:V700" si="105">+IF(N649="","","MAN")</f>
        <v/>
      </c>
      <c r="W649" s="48" t="str">
        <f t="shared" ref="W649:W712" si="106">IF(B649="","","02")</f>
        <v/>
      </c>
      <c r="X649" s="48" t="str">
        <f t="shared" ref="X649:X712" si="107">IF(B649="","","01")</f>
        <v/>
      </c>
      <c r="Y649" s="49" t="str">
        <f t="shared" si="99"/>
        <v/>
      </c>
      <c r="Z649" s="49" t="str">
        <f>IF(M649="no_cargado",VLOOKUP(B649,NAfiliado_NFarmacia!A:H,8,0),"")</f>
        <v/>
      </c>
      <c r="AA649" s="50"/>
    </row>
    <row r="650" spans="1:27" x14ac:dyDescent="0.55000000000000004">
      <c r="A650" s="34"/>
      <c r="G650" s="47" t="str">
        <f>+IF($B650="","",+IFERROR(+VLOOKUP(B650,padron!$A$2:$E$2,2,0),+IFERROR(VLOOKUP(B650,NAfiliado_NFarmacia!$A:$J,10,0),"Ingresar Nuevo Afiliado")))</f>
        <v/>
      </c>
      <c r="H650" s="48" t="str">
        <f>+IF(B650="","",+IFERROR(+VLOOKUP($C650,materiales!$B$2:$D$101,2,0),"9999"))</f>
        <v/>
      </c>
      <c r="I650" s="49" t="str">
        <f>+IF($B650="","",+IF(OR($F650="Si",$F650=""),IF(ISERROR(VLOOKUP($B650,padron!#REF!,9,0)),+IF(ISERROR(VLOOKUP($B650,NAfiliado_NFarmacia!$A$2:$J$497,5,0)),"Ingresa Farmacia",VLOOKUP($B650,NAfiliado_NFarmacia!$A$2:$J$497,5,0)),VLOOKUP($B650,padron!#REF!,9,0)),+IF(ISERROR(VLOOKUP($B650,NAfiliado_NFarmacia!$A$2:$J$497,5,0)),"Ingresa Farmacia",VLOOKUP($B650,NAfiliado_NFarmacia!$A$2:$J$497,5,0))))</f>
        <v/>
      </c>
      <c r="J650" s="49" t="str">
        <f>+IF($B650="","",+IF(OR($F650="Si",$F650=""),IF(ISERROR(VLOOKUP($B650,padron!#REF!,10,0)),+IF(ISERROR(VLOOKUP($B650,NAfiliado_NFarmacia!$A$2:$J$497,5,0)),"Ingresa Direccion de Farmacia",VLOOKUP($B650,NAfiliado_NFarmacia!$A$2:$J$497,6,0)),VLOOKUP($B650,padron!#REF!,10,0)),+IF(ISERROR(VLOOKUP($B650,NAfiliado_NFarmacia!$A$2:$J$497,6,0)),"Ingresa Direccion de Farmacia",VLOOKUP($B650,NAfiliado_NFarmacia!$A$2:$J$497,6,0))))</f>
        <v/>
      </c>
      <c r="K650" s="49" t="str">
        <f>+IF($B650="","",+IF(OR($F650="Si",$F650=""),IF(ISERROR(VLOOKUP($B650,padron!#REF!,10,0)),+IF(ISERROR(VLOOKUP($B650,NAfiliado_NFarmacia!$A$2:$J$497,5,0)),"Ingresa Localidad de Farmacia",VLOOKUP($B650,NAfiliado_NFarmacia!$A$2:$J$497,7,0)),VLOOKUP($B650,padron!#REF!,11,0)),+IF(ISERROR(VLOOKUP($B650,NAfiliado_NFarmacia!$A$2:$J$497,7,0)),"Ingresa Localidad de Farmacia",VLOOKUP($B650,NAfiliado_NFarmacia!$A$2:$J$497,7,0))))</f>
        <v/>
      </c>
      <c r="L650" s="48" t="str">
        <f>+IF(B650="","",IF(F650="No","84005541",+IFERROR(+VLOOKUP(inicio!B650,padron!$A$2:$H$2,8,0),"84005541")))</f>
        <v/>
      </c>
      <c r="M650" s="48" t="str">
        <f>+IF(B650="","",+IFERROR(+VLOOKUP(B650,padron!A:C,3,0),"no_cargado"))</f>
        <v/>
      </c>
      <c r="N650" s="48" t="str">
        <f>+IF(C650="","",+IFERROR(+VLOOKUP($C650,materiales!$A$2:$D$5000,4,0),"9999"))</f>
        <v/>
      </c>
      <c r="O650" s="48" t="str">
        <f t="shared" si="100"/>
        <v/>
      </c>
      <c r="P650" s="48" t="str">
        <f t="shared" si="101"/>
        <v/>
      </c>
      <c r="Q650" s="48" t="str">
        <f t="shared" si="102"/>
        <v/>
      </c>
      <c r="R650" s="48" t="str">
        <f t="shared" si="103"/>
        <v/>
      </c>
      <c r="S650" s="48" t="str">
        <f t="shared" ref="S650:S700" si="108">+IF(K650="","","20000123")</f>
        <v/>
      </c>
      <c r="T650" s="48" t="str">
        <f t="shared" ca="1" si="104"/>
        <v/>
      </c>
      <c r="U650" s="48" t="str">
        <f>+IF(M650="","",IFERROR(+VLOOKUP(C650,materiales!$B$2:$E$1000,4,0),"DSZA"))</f>
        <v/>
      </c>
      <c r="V650" s="48" t="str">
        <f t="shared" si="105"/>
        <v/>
      </c>
      <c r="W650" s="48" t="str">
        <f t="shared" si="106"/>
        <v/>
      </c>
      <c r="X650" s="48" t="str">
        <f t="shared" si="107"/>
        <v/>
      </c>
      <c r="Y650" s="49" t="str">
        <f t="shared" ref="Y650:Y700" si="109">+RIGHT(B650,8)</f>
        <v/>
      </c>
      <c r="Z650" s="49" t="str">
        <f>IF(M650="no_cargado",VLOOKUP(B650,NAfiliado_NFarmacia!A:H,8,0),"")</f>
        <v/>
      </c>
      <c r="AA650" s="50"/>
    </row>
    <row r="651" spans="1:27" x14ac:dyDescent="0.55000000000000004">
      <c r="A651" s="34"/>
      <c r="G651" s="47" t="str">
        <f>+IF($B651="","",+IFERROR(+VLOOKUP(B651,padron!$A$2:$E$2,2,0),+IFERROR(VLOOKUP(B651,NAfiliado_NFarmacia!$A:$J,10,0),"Ingresar Nuevo Afiliado")))</f>
        <v/>
      </c>
      <c r="H651" s="48" t="str">
        <f>+IF(B651="","",+IFERROR(+VLOOKUP($C651,materiales!$B$2:$D$101,2,0),"9999"))</f>
        <v/>
      </c>
      <c r="I651" s="49" t="str">
        <f>+IF($B651="","",+IF(OR($F651="Si",$F651=""),IF(ISERROR(VLOOKUP($B651,padron!#REF!,9,0)),+IF(ISERROR(VLOOKUP($B651,NAfiliado_NFarmacia!$A$2:$J$497,5,0)),"Ingresa Farmacia",VLOOKUP($B651,NAfiliado_NFarmacia!$A$2:$J$497,5,0)),VLOOKUP($B651,padron!#REF!,9,0)),+IF(ISERROR(VLOOKUP($B651,NAfiliado_NFarmacia!$A$2:$J$497,5,0)),"Ingresa Farmacia",VLOOKUP($B651,NAfiliado_NFarmacia!$A$2:$J$497,5,0))))</f>
        <v/>
      </c>
      <c r="J651" s="49" t="str">
        <f>+IF($B651="","",+IF(OR($F651="Si",$F651=""),IF(ISERROR(VLOOKUP($B651,padron!#REF!,10,0)),+IF(ISERROR(VLOOKUP($B651,NAfiliado_NFarmacia!$A$2:$J$497,5,0)),"Ingresa Direccion de Farmacia",VLOOKUP($B651,NAfiliado_NFarmacia!$A$2:$J$497,6,0)),VLOOKUP($B651,padron!#REF!,10,0)),+IF(ISERROR(VLOOKUP($B651,NAfiliado_NFarmacia!$A$2:$J$497,6,0)),"Ingresa Direccion de Farmacia",VLOOKUP($B651,NAfiliado_NFarmacia!$A$2:$J$497,6,0))))</f>
        <v/>
      </c>
      <c r="K651" s="49" t="str">
        <f>+IF($B651="","",+IF(OR($F651="Si",$F651=""),IF(ISERROR(VLOOKUP($B651,padron!#REF!,10,0)),+IF(ISERROR(VLOOKUP($B651,NAfiliado_NFarmacia!$A$2:$J$497,5,0)),"Ingresa Localidad de Farmacia",VLOOKUP($B651,NAfiliado_NFarmacia!$A$2:$J$497,7,0)),VLOOKUP($B651,padron!#REF!,11,0)),+IF(ISERROR(VLOOKUP($B651,NAfiliado_NFarmacia!$A$2:$J$497,7,0)),"Ingresa Localidad de Farmacia",VLOOKUP($B651,NAfiliado_NFarmacia!$A$2:$J$497,7,0))))</f>
        <v/>
      </c>
      <c r="L651" s="48" t="str">
        <f>+IF(B651="","",IF(F651="No","84005541",+IFERROR(+VLOOKUP(inicio!B651,padron!$A$2:$H$2,8,0),"84005541")))</f>
        <v/>
      </c>
      <c r="M651" s="48" t="str">
        <f>+IF(B651="","",+IFERROR(+VLOOKUP(B651,padron!A:C,3,0),"no_cargado"))</f>
        <v/>
      </c>
      <c r="N651" s="48" t="str">
        <f>+IF(C651="","",+IFERROR(+VLOOKUP($C651,materiales!$A$2:$D$5000,4,0),"9999"))</f>
        <v/>
      </c>
      <c r="O651" s="48" t="str">
        <f t="shared" si="100"/>
        <v/>
      </c>
      <c r="P651" s="48" t="str">
        <f t="shared" si="101"/>
        <v/>
      </c>
      <c r="Q651" s="48" t="str">
        <f t="shared" si="102"/>
        <v/>
      </c>
      <c r="R651" s="48" t="str">
        <f t="shared" si="103"/>
        <v/>
      </c>
      <c r="S651" s="48" t="str">
        <f t="shared" si="108"/>
        <v/>
      </c>
      <c r="T651" s="48" t="str">
        <f t="shared" ca="1" si="104"/>
        <v/>
      </c>
      <c r="U651" s="48" t="str">
        <f>+IF(M651="","",IFERROR(+VLOOKUP(C651,materiales!$B$2:$E$1000,4,0),"DSZA"))</f>
        <v/>
      </c>
      <c r="V651" s="48" t="str">
        <f t="shared" si="105"/>
        <v/>
      </c>
      <c r="W651" s="48" t="str">
        <f t="shared" si="106"/>
        <v/>
      </c>
      <c r="X651" s="48" t="str">
        <f t="shared" si="107"/>
        <v/>
      </c>
      <c r="Y651" s="49" t="str">
        <f t="shared" si="109"/>
        <v/>
      </c>
      <c r="Z651" s="49" t="str">
        <f>IF(M651="no_cargado",VLOOKUP(B651,NAfiliado_NFarmacia!A:H,8,0),"")</f>
        <v/>
      </c>
      <c r="AA651" s="50"/>
    </row>
    <row r="652" spans="1:27" x14ac:dyDescent="0.55000000000000004">
      <c r="A652" s="34"/>
      <c r="G652" s="47" t="str">
        <f>+IF($B652="","",+IFERROR(+VLOOKUP(B652,padron!$A$2:$E$2,2,0),+IFERROR(VLOOKUP(B652,NAfiliado_NFarmacia!$A:$J,10,0),"Ingresar Nuevo Afiliado")))</f>
        <v/>
      </c>
      <c r="H652" s="48" t="str">
        <f>+IF(B652="","",+IFERROR(+VLOOKUP($C652,materiales!$B$2:$D$101,2,0),"9999"))</f>
        <v/>
      </c>
      <c r="I652" s="49" t="str">
        <f>+IF($B652="","",+IF(OR($F652="Si",$F652=""),IF(ISERROR(VLOOKUP($B652,padron!#REF!,9,0)),+IF(ISERROR(VLOOKUP($B652,NAfiliado_NFarmacia!$A$2:$J$497,5,0)),"Ingresa Farmacia",VLOOKUP($B652,NAfiliado_NFarmacia!$A$2:$J$497,5,0)),VLOOKUP($B652,padron!#REF!,9,0)),+IF(ISERROR(VLOOKUP($B652,NAfiliado_NFarmacia!$A$2:$J$497,5,0)),"Ingresa Farmacia",VLOOKUP($B652,NAfiliado_NFarmacia!$A$2:$J$497,5,0))))</f>
        <v/>
      </c>
      <c r="J652" s="49" t="str">
        <f>+IF($B652="","",+IF(OR($F652="Si",$F652=""),IF(ISERROR(VLOOKUP($B652,padron!#REF!,10,0)),+IF(ISERROR(VLOOKUP($B652,NAfiliado_NFarmacia!$A$2:$J$497,5,0)),"Ingresa Direccion de Farmacia",VLOOKUP($B652,NAfiliado_NFarmacia!$A$2:$J$497,6,0)),VLOOKUP($B652,padron!#REF!,10,0)),+IF(ISERROR(VLOOKUP($B652,NAfiliado_NFarmacia!$A$2:$J$497,6,0)),"Ingresa Direccion de Farmacia",VLOOKUP($B652,NAfiliado_NFarmacia!$A$2:$J$497,6,0))))</f>
        <v/>
      </c>
      <c r="K652" s="49" t="str">
        <f>+IF($B652="","",+IF(OR($F652="Si",$F652=""),IF(ISERROR(VLOOKUP($B652,padron!#REF!,10,0)),+IF(ISERROR(VLOOKUP($B652,NAfiliado_NFarmacia!$A$2:$J$497,5,0)),"Ingresa Localidad de Farmacia",VLOOKUP($B652,NAfiliado_NFarmacia!$A$2:$J$497,7,0)),VLOOKUP($B652,padron!#REF!,11,0)),+IF(ISERROR(VLOOKUP($B652,NAfiliado_NFarmacia!$A$2:$J$497,7,0)),"Ingresa Localidad de Farmacia",VLOOKUP($B652,NAfiliado_NFarmacia!$A$2:$J$497,7,0))))</f>
        <v/>
      </c>
      <c r="L652" s="48" t="str">
        <f>+IF(B652="","",IF(F652="No","84005541",+IFERROR(+VLOOKUP(inicio!B652,padron!$A$2:$H$2,8,0),"84005541")))</f>
        <v/>
      </c>
      <c r="M652" s="48" t="str">
        <f>+IF(B652="","",+IFERROR(+VLOOKUP(B652,padron!A:C,3,0),"no_cargado"))</f>
        <v/>
      </c>
      <c r="N652" s="48" t="str">
        <f>+IF(C652="","",+IFERROR(+VLOOKUP($C652,materiales!$A$2:$D$5000,4,0),"9999"))</f>
        <v/>
      </c>
      <c r="O652" s="48" t="str">
        <f t="shared" si="100"/>
        <v/>
      </c>
      <c r="P652" s="48" t="str">
        <f t="shared" si="101"/>
        <v/>
      </c>
      <c r="Q652" s="48" t="str">
        <f t="shared" si="102"/>
        <v/>
      </c>
      <c r="R652" s="48" t="str">
        <f t="shared" si="103"/>
        <v/>
      </c>
      <c r="S652" s="48" t="str">
        <f t="shared" si="108"/>
        <v/>
      </c>
      <c r="T652" s="48" t="str">
        <f t="shared" ca="1" si="104"/>
        <v/>
      </c>
      <c r="U652" s="48" t="str">
        <f>+IF(M652="","",IFERROR(+VLOOKUP(C652,materiales!$B$2:$E$1000,4,0),"DSZA"))</f>
        <v/>
      </c>
      <c r="V652" s="48" t="str">
        <f t="shared" si="105"/>
        <v/>
      </c>
      <c r="W652" s="48" t="str">
        <f t="shared" si="106"/>
        <v/>
      </c>
      <c r="X652" s="48" t="str">
        <f t="shared" si="107"/>
        <v/>
      </c>
      <c r="Y652" s="49" t="str">
        <f t="shared" si="109"/>
        <v/>
      </c>
      <c r="Z652" s="49" t="str">
        <f>IF(M652="no_cargado",VLOOKUP(B652,NAfiliado_NFarmacia!A:H,8,0),"")</f>
        <v/>
      </c>
      <c r="AA652" s="50"/>
    </row>
    <row r="653" spans="1:27" x14ac:dyDescent="0.55000000000000004">
      <c r="A653" s="34"/>
      <c r="G653" s="47" t="str">
        <f>+IF($B653="","",+IFERROR(+VLOOKUP(B653,padron!$A$2:$E$2,2,0),+IFERROR(VLOOKUP(B653,NAfiliado_NFarmacia!$A:$J,10,0),"Ingresar Nuevo Afiliado")))</f>
        <v/>
      </c>
      <c r="H653" s="48" t="str">
        <f>+IF(B653="","",+IFERROR(+VLOOKUP($C653,materiales!$B$2:$D$101,2,0),"9999"))</f>
        <v/>
      </c>
      <c r="I653" s="49" t="str">
        <f>+IF($B653="","",+IF(OR($F653="Si",$F653=""),IF(ISERROR(VLOOKUP($B653,padron!#REF!,9,0)),+IF(ISERROR(VLOOKUP($B653,NAfiliado_NFarmacia!$A$2:$J$497,5,0)),"Ingresa Farmacia",VLOOKUP($B653,NAfiliado_NFarmacia!$A$2:$J$497,5,0)),VLOOKUP($B653,padron!#REF!,9,0)),+IF(ISERROR(VLOOKUP($B653,NAfiliado_NFarmacia!$A$2:$J$497,5,0)),"Ingresa Farmacia",VLOOKUP($B653,NAfiliado_NFarmacia!$A$2:$J$497,5,0))))</f>
        <v/>
      </c>
      <c r="J653" s="49" t="str">
        <f>+IF($B653="","",+IF(OR($F653="Si",$F653=""),IF(ISERROR(VLOOKUP($B653,padron!#REF!,10,0)),+IF(ISERROR(VLOOKUP($B653,NAfiliado_NFarmacia!$A$2:$J$497,5,0)),"Ingresa Direccion de Farmacia",VLOOKUP($B653,NAfiliado_NFarmacia!$A$2:$J$497,6,0)),VLOOKUP($B653,padron!#REF!,10,0)),+IF(ISERROR(VLOOKUP($B653,NAfiliado_NFarmacia!$A$2:$J$497,6,0)),"Ingresa Direccion de Farmacia",VLOOKUP($B653,NAfiliado_NFarmacia!$A$2:$J$497,6,0))))</f>
        <v/>
      </c>
      <c r="K653" s="49" t="str">
        <f>+IF($B653="","",+IF(OR($F653="Si",$F653=""),IF(ISERROR(VLOOKUP($B653,padron!#REF!,10,0)),+IF(ISERROR(VLOOKUP($B653,NAfiliado_NFarmacia!$A$2:$J$497,5,0)),"Ingresa Localidad de Farmacia",VLOOKUP($B653,NAfiliado_NFarmacia!$A$2:$J$497,7,0)),VLOOKUP($B653,padron!#REF!,11,0)),+IF(ISERROR(VLOOKUP($B653,NAfiliado_NFarmacia!$A$2:$J$497,7,0)),"Ingresa Localidad de Farmacia",VLOOKUP($B653,NAfiliado_NFarmacia!$A$2:$J$497,7,0))))</f>
        <v/>
      </c>
      <c r="L653" s="48" t="str">
        <f>+IF(B653="","",IF(F653="No","84005541",+IFERROR(+VLOOKUP(inicio!B653,padron!$A$2:$H$2,8,0),"84005541")))</f>
        <v/>
      </c>
      <c r="M653" s="48" t="str">
        <f>+IF(B653="","",+IFERROR(+VLOOKUP(B653,padron!A:C,3,0),"no_cargado"))</f>
        <v/>
      </c>
      <c r="N653" s="48" t="str">
        <f>+IF(C653="","",+IFERROR(+VLOOKUP($C653,materiales!$A$2:$D$5000,4,0),"9999"))</f>
        <v/>
      </c>
      <c r="O653" s="48" t="str">
        <f t="shared" si="100"/>
        <v/>
      </c>
      <c r="P653" s="48" t="str">
        <f t="shared" si="101"/>
        <v/>
      </c>
      <c r="Q653" s="48" t="str">
        <f t="shared" si="102"/>
        <v/>
      </c>
      <c r="R653" s="48" t="str">
        <f t="shared" si="103"/>
        <v/>
      </c>
      <c r="S653" s="48" t="str">
        <f t="shared" si="108"/>
        <v/>
      </c>
      <c r="T653" s="48" t="str">
        <f t="shared" ca="1" si="104"/>
        <v/>
      </c>
      <c r="U653" s="48" t="str">
        <f>+IF(M653="","",IFERROR(+VLOOKUP(C653,materiales!$B$2:$E$1000,4,0),"DSZA"))</f>
        <v/>
      </c>
      <c r="V653" s="48" t="str">
        <f t="shared" si="105"/>
        <v/>
      </c>
      <c r="W653" s="48" t="str">
        <f t="shared" si="106"/>
        <v/>
      </c>
      <c r="X653" s="48" t="str">
        <f t="shared" si="107"/>
        <v/>
      </c>
      <c r="Y653" s="49" t="str">
        <f t="shared" si="109"/>
        <v/>
      </c>
      <c r="Z653" s="49" t="str">
        <f>IF(M653="no_cargado",VLOOKUP(B653,NAfiliado_NFarmacia!A:H,8,0),"")</f>
        <v/>
      </c>
      <c r="AA653" s="50"/>
    </row>
    <row r="654" spans="1:27" x14ac:dyDescent="0.55000000000000004">
      <c r="A654" s="34"/>
      <c r="G654" s="47" t="str">
        <f>+IF($B654="","",+IFERROR(+VLOOKUP(B654,padron!$A$2:$E$2,2,0),+IFERROR(VLOOKUP(B654,NAfiliado_NFarmacia!$A:$J,10,0),"Ingresar Nuevo Afiliado")))</f>
        <v/>
      </c>
      <c r="H654" s="48" t="str">
        <f>+IF(B654="","",+IFERROR(+VLOOKUP($C654,materiales!$B$2:$D$101,2,0),"9999"))</f>
        <v/>
      </c>
      <c r="I654" s="49" t="str">
        <f>+IF($B654="","",+IF(OR($F654="Si",$F654=""),IF(ISERROR(VLOOKUP($B654,padron!#REF!,9,0)),+IF(ISERROR(VLOOKUP($B654,NAfiliado_NFarmacia!$A$2:$J$497,5,0)),"Ingresa Farmacia",VLOOKUP($B654,NAfiliado_NFarmacia!$A$2:$J$497,5,0)),VLOOKUP($B654,padron!#REF!,9,0)),+IF(ISERROR(VLOOKUP($B654,NAfiliado_NFarmacia!$A$2:$J$497,5,0)),"Ingresa Farmacia",VLOOKUP($B654,NAfiliado_NFarmacia!$A$2:$J$497,5,0))))</f>
        <v/>
      </c>
      <c r="J654" s="49" t="str">
        <f>+IF($B654="","",+IF(OR($F654="Si",$F654=""),IF(ISERROR(VLOOKUP($B654,padron!#REF!,10,0)),+IF(ISERROR(VLOOKUP($B654,NAfiliado_NFarmacia!$A$2:$J$497,5,0)),"Ingresa Direccion de Farmacia",VLOOKUP($B654,NAfiliado_NFarmacia!$A$2:$J$497,6,0)),VLOOKUP($B654,padron!#REF!,10,0)),+IF(ISERROR(VLOOKUP($B654,NAfiliado_NFarmacia!$A$2:$J$497,6,0)),"Ingresa Direccion de Farmacia",VLOOKUP($B654,NAfiliado_NFarmacia!$A$2:$J$497,6,0))))</f>
        <v/>
      </c>
      <c r="K654" s="49" t="str">
        <f>+IF($B654="","",+IF(OR($F654="Si",$F654=""),IF(ISERROR(VLOOKUP($B654,padron!#REF!,10,0)),+IF(ISERROR(VLOOKUP($B654,NAfiliado_NFarmacia!$A$2:$J$497,5,0)),"Ingresa Localidad de Farmacia",VLOOKUP($B654,NAfiliado_NFarmacia!$A$2:$J$497,7,0)),VLOOKUP($B654,padron!#REF!,11,0)),+IF(ISERROR(VLOOKUP($B654,NAfiliado_NFarmacia!$A$2:$J$497,7,0)),"Ingresa Localidad de Farmacia",VLOOKUP($B654,NAfiliado_NFarmacia!$A$2:$J$497,7,0))))</f>
        <v/>
      </c>
      <c r="L654" s="48" t="str">
        <f>+IF(B654="","",IF(F654="No","84005541",+IFERROR(+VLOOKUP(inicio!B654,padron!$A$2:$H$2,8,0),"84005541")))</f>
        <v/>
      </c>
      <c r="M654" s="48" t="str">
        <f>+IF(B654="","",+IFERROR(+VLOOKUP(B654,padron!A:C,3,0),"no_cargado"))</f>
        <v/>
      </c>
      <c r="N654" s="48" t="str">
        <f>+IF(C654="","",+IFERROR(+VLOOKUP($C654,materiales!$A$2:$D$5000,4,0),"9999"))</f>
        <v/>
      </c>
      <c r="O654" s="48" t="str">
        <f t="shared" si="100"/>
        <v/>
      </c>
      <c r="P654" s="48" t="str">
        <f t="shared" si="101"/>
        <v/>
      </c>
      <c r="Q654" s="48" t="str">
        <f t="shared" si="102"/>
        <v/>
      </c>
      <c r="R654" s="48" t="str">
        <f t="shared" si="103"/>
        <v/>
      </c>
      <c r="S654" s="48" t="str">
        <f t="shared" si="108"/>
        <v/>
      </c>
      <c r="T654" s="48" t="str">
        <f t="shared" ca="1" si="104"/>
        <v/>
      </c>
      <c r="U654" s="48" t="str">
        <f>+IF(M654="","",IFERROR(+VLOOKUP(C654,materiales!$B$2:$E$1000,4,0),"DSZA"))</f>
        <v/>
      </c>
      <c r="V654" s="48" t="str">
        <f t="shared" si="105"/>
        <v/>
      </c>
      <c r="W654" s="48" t="str">
        <f t="shared" si="106"/>
        <v/>
      </c>
      <c r="X654" s="48" t="str">
        <f t="shared" si="107"/>
        <v/>
      </c>
      <c r="Y654" s="49" t="str">
        <f t="shared" si="109"/>
        <v/>
      </c>
      <c r="Z654" s="49" t="str">
        <f>IF(M654="no_cargado",VLOOKUP(B654,NAfiliado_NFarmacia!A:H,8,0),"")</f>
        <v/>
      </c>
      <c r="AA654" s="50"/>
    </row>
    <row r="655" spans="1:27" x14ac:dyDescent="0.55000000000000004">
      <c r="A655" s="34"/>
      <c r="G655" s="47" t="str">
        <f>+IF($B655="","",+IFERROR(+VLOOKUP(B655,padron!$A$2:$E$2,2,0),+IFERROR(VLOOKUP(B655,NAfiliado_NFarmacia!$A:$J,10,0),"Ingresar Nuevo Afiliado")))</f>
        <v/>
      </c>
      <c r="H655" s="48" t="str">
        <f>+IF(B655="","",+IFERROR(+VLOOKUP($C655,materiales!$B$2:$D$101,2,0),"9999"))</f>
        <v/>
      </c>
      <c r="I655" s="49" t="str">
        <f>+IF($B655="","",+IF(OR($F655="Si",$F655=""),IF(ISERROR(VLOOKUP($B655,padron!#REF!,9,0)),+IF(ISERROR(VLOOKUP($B655,NAfiliado_NFarmacia!$A$2:$J$497,5,0)),"Ingresa Farmacia",VLOOKUP($B655,NAfiliado_NFarmacia!$A$2:$J$497,5,0)),VLOOKUP($B655,padron!#REF!,9,0)),+IF(ISERROR(VLOOKUP($B655,NAfiliado_NFarmacia!$A$2:$J$497,5,0)),"Ingresa Farmacia",VLOOKUP($B655,NAfiliado_NFarmacia!$A$2:$J$497,5,0))))</f>
        <v/>
      </c>
      <c r="J655" s="49" t="str">
        <f>+IF($B655="","",+IF(OR($F655="Si",$F655=""),IF(ISERROR(VLOOKUP($B655,padron!#REF!,10,0)),+IF(ISERROR(VLOOKUP($B655,NAfiliado_NFarmacia!$A$2:$J$497,5,0)),"Ingresa Direccion de Farmacia",VLOOKUP($B655,NAfiliado_NFarmacia!$A$2:$J$497,6,0)),VLOOKUP($B655,padron!#REF!,10,0)),+IF(ISERROR(VLOOKUP($B655,NAfiliado_NFarmacia!$A$2:$J$497,6,0)),"Ingresa Direccion de Farmacia",VLOOKUP($B655,NAfiliado_NFarmacia!$A$2:$J$497,6,0))))</f>
        <v/>
      </c>
      <c r="K655" s="49" t="str">
        <f>+IF($B655="","",+IF(OR($F655="Si",$F655=""),IF(ISERROR(VLOOKUP($B655,padron!#REF!,10,0)),+IF(ISERROR(VLOOKUP($B655,NAfiliado_NFarmacia!$A$2:$J$497,5,0)),"Ingresa Localidad de Farmacia",VLOOKUP($B655,NAfiliado_NFarmacia!$A$2:$J$497,7,0)),VLOOKUP($B655,padron!#REF!,11,0)),+IF(ISERROR(VLOOKUP($B655,NAfiliado_NFarmacia!$A$2:$J$497,7,0)),"Ingresa Localidad de Farmacia",VLOOKUP($B655,NAfiliado_NFarmacia!$A$2:$J$497,7,0))))</f>
        <v/>
      </c>
      <c r="L655" s="48" t="str">
        <f>+IF(B655="","",IF(F655="No","84005541",+IFERROR(+VLOOKUP(inicio!B655,padron!$A$2:$H$2,8,0),"84005541")))</f>
        <v/>
      </c>
      <c r="M655" s="48" t="str">
        <f>+IF(B655="","",+IFERROR(+VLOOKUP(B655,padron!A:C,3,0),"no_cargado"))</f>
        <v/>
      </c>
      <c r="N655" s="48" t="str">
        <f>+IF(C655="","",+IFERROR(+VLOOKUP($C655,materiales!$A$2:$D$5000,4,0),"9999"))</f>
        <v/>
      </c>
      <c r="O655" s="48" t="str">
        <f t="shared" si="100"/>
        <v/>
      </c>
      <c r="P655" s="48" t="str">
        <f t="shared" si="101"/>
        <v/>
      </c>
      <c r="Q655" s="48" t="str">
        <f t="shared" si="102"/>
        <v/>
      </c>
      <c r="R655" s="48" t="str">
        <f t="shared" si="103"/>
        <v/>
      </c>
      <c r="S655" s="48" t="str">
        <f t="shared" si="108"/>
        <v/>
      </c>
      <c r="T655" s="48" t="str">
        <f t="shared" ca="1" si="104"/>
        <v/>
      </c>
      <c r="U655" s="48" t="str">
        <f>+IF(M655="","",IFERROR(+VLOOKUP(C655,materiales!$B$2:$E$1000,4,0),"DSZA"))</f>
        <v/>
      </c>
      <c r="V655" s="48" t="str">
        <f t="shared" si="105"/>
        <v/>
      </c>
      <c r="W655" s="48" t="str">
        <f t="shared" si="106"/>
        <v/>
      </c>
      <c r="X655" s="48" t="str">
        <f t="shared" si="107"/>
        <v/>
      </c>
      <c r="Y655" s="49" t="str">
        <f t="shared" si="109"/>
        <v/>
      </c>
      <c r="Z655" s="49" t="str">
        <f>IF(M655="no_cargado",VLOOKUP(B655,NAfiliado_NFarmacia!A:H,8,0),"")</f>
        <v/>
      </c>
      <c r="AA655" s="50"/>
    </row>
    <row r="656" spans="1:27" x14ac:dyDescent="0.55000000000000004">
      <c r="A656" s="34"/>
      <c r="G656" s="47" t="str">
        <f>+IF($B656="","",+IFERROR(+VLOOKUP(B656,padron!$A$2:$E$2,2,0),+IFERROR(VLOOKUP(B656,NAfiliado_NFarmacia!$A:$J,10,0),"Ingresar Nuevo Afiliado")))</f>
        <v/>
      </c>
      <c r="H656" s="48" t="str">
        <f>+IF(B656="","",+IFERROR(+VLOOKUP($C656,materiales!$B$2:$D$101,2,0),"9999"))</f>
        <v/>
      </c>
      <c r="I656" s="49" t="str">
        <f>+IF($B656="","",+IF(OR($F656="Si",$F656=""),IF(ISERROR(VLOOKUP($B656,padron!#REF!,9,0)),+IF(ISERROR(VLOOKUP($B656,NAfiliado_NFarmacia!$A$2:$J$497,5,0)),"Ingresa Farmacia",VLOOKUP($B656,NAfiliado_NFarmacia!$A$2:$J$497,5,0)),VLOOKUP($B656,padron!#REF!,9,0)),+IF(ISERROR(VLOOKUP($B656,NAfiliado_NFarmacia!$A$2:$J$497,5,0)),"Ingresa Farmacia",VLOOKUP($B656,NAfiliado_NFarmacia!$A$2:$J$497,5,0))))</f>
        <v/>
      </c>
      <c r="J656" s="49" t="str">
        <f>+IF($B656="","",+IF(OR($F656="Si",$F656=""),IF(ISERROR(VLOOKUP($B656,padron!#REF!,10,0)),+IF(ISERROR(VLOOKUP($B656,NAfiliado_NFarmacia!$A$2:$J$497,5,0)),"Ingresa Direccion de Farmacia",VLOOKUP($B656,NAfiliado_NFarmacia!$A$2:$J$497,6,0)),VLOOKUP($B656,padron!#REF!,10,0)),+IF(ISERROR(VLOOKUP($B656,NAfiliado_NFarmacia!$A$2:$J$497,6,0)),"Ingresa Direccion de Farmacia",VLOOKUP($B656,NAfiliado_NFarmacia!$A$2:$J$497,6,0))))</f>
        <v/>
      </c>
      <c r="K656" s="49" t="str">
        <f>+IF($B656="","",+IF(OR($F656="Si",$F656=""),IF(ISERROR(VLOOKUP($B656,padron!#REF!,10,0)),+IF(ISERROR(VLOOKUP($B656,NAfiliado_NFarmacia!$A$2:$J$497,5,0)),"Ingresa Localidad de Farmacia",VLOOKUP($B656,NAfiliado_NFarmacia!$A$2:$J$497,7,0)),VLOOKUP($B656,padron!#REF!,11,0)),+IF(ISERROR(VLOOKUP($B656,NAfiliado_NFarmacia!$A$2:$J$497,7,0)),"Ingresa Localidad de Farmacia",VLOOKUP($B656,NAfiliado_NFarmacia!$A$2:$J$497,7,0))))</f>
        <v/>
      </c>
      <c r="L656" s="48" t="str">
        <f>+IF(B656="","",IF(F656="No","84005541",+IFERROR(+VLOOKUP(inicio!B656,padron!$A$2:$H$2,8,0),"84005541")))</f>
        <v/>
      </c>
      <c r="M656" s="48" t="str">
        <f>+IF(B656="","",+IFERROR(+VLOOKUP(B656,padron!A:C,3,0),"no_cargado"))</f>
        <v/>
      </c>
      <c r="N656" s="48" t="str">
        <f>+IF(C656="","",+IFERROR(+VLOOKUP($C656,materiales!$A$2:$D$5000,4,0),"9999"))</f>
        <v/>
      </c>
      <c r="O656" s="48" t="str">
        <f t="shared" si="100"/>
        <v/>
      </c>
      <c r="P656" s="48" t="str">
        <f t="shared" si="101"/>
        <v/>
      </c>
      <c r="Q656" s="48" t="str">
        <f t="shared" si="102"/>
        <v/>
      </c>
      <c r="R656" s="48" t="str">
        <f t="shared" si="103"/>
        <v/>
      </c>
      <c r="S656" s="48" t="str">
        <f t="shared" si="108"/>
        <v/>
      </c>
      <c r="T656" s="48" t="str">
        <f t="shared" ca="1" si="104"/>
        <v/>
      </c>
      <c r="U656" s="48" t="str">
        <f>+IF(M656="","",IFERROR(+VLOOKUP(C656,materiales!$B$2:$E$1000,4,0),"DSZA"))</f>
        <v/>
      </c>
      <c r="V656" s="48" t="str">
        <f t="shared" si="105"/>
        <v/>
      </c>
      <c r="W656" s="48" t="str">
        <f t="shared" si="106"/>
        <v/>
      </c>
      <c r="X656" s="48" t="str">
        <f t="shared" si="107"/>
        <v/>
      </c>
      <c r="Y656" s="49" t="str">
        <f t="shared" si="109"/>
        <v/>
      </c>
      <c r="Z656" s="49" t="str">
        <f>IF(M656="no_cargado",VLOOKUP(B656,NAfiliado_NFarmacia!A:H,8,0),"")</f>
        <v/>
      </c>
      <c r="AA656" s="50"/>
    </row>
    <row r="657" spans="1:27" x14ac:dyDescent="0.55000000000000004">
      <c r="A657" s="34"/>
      <c r="G657" s="47" t="str">
        <f>+IF($B657="","",+IFERROR(+VLOOKUP(B657,padron!$A$2:$E$2,2,0),+IFERROR(VLOOKUP(B657,NAfiliado_NFarmacia!$A:$J,10,0),"Ingresar Nuevo Afiliado")))</f>
        <v/>
      </c>
      <c r="H657" s="48" t="str">
        <f>+IF(B657="","",+IFERROR(+VLOOKUP($C657,materiales!$B$2:$D$101,2,0),"9999"))</f>
        <v/>
      </c>
      <c r="I657" s="49" t="str">
        <f>+IF($B657="","",+IF(OR($F657="Si",$F657=""),IF(ISERROR(VLOOKUP($B657,padron!#REF!,9,0)),+IF(ISERROR(VLOOKUP($B657,NAfiliado_NFarmacia!$A$2:$J$497,5,0)),"Ingresa Farmacia",VLOOKUP($B657,NAfiliado_NFarmacia!$A$2:$J$497,5,0)),VLOOKUP($B657,padron!#REF!,9,0)),+IF(ISERROR(VLOOKUP($B657,NAfiliado_NFarmacia!$A$2:$J$497,5,0)),"Ingresa Farmacia",VLOOKUP($B657,NAfiliado_NFarmacia!$A$2:$J$497,5,0))))</f>
        <v/>
      </c>
      <c r="J657" s="49" t="str">
        <f>+IF($B657="","",+IF(OR($F657="Si",$F657=""),IF(ISERROR(VLOOKUP($B657,padron!#REF!,10,0)),+IF(ISERROR(VLOOKUP($B657,NAfiliado_NFarmacia!$A$2:$J$497,5,0)),"Ingresa Direccion de Farmacia",VLOOKUP($B657,NAfiliado_NFarmacia!$A$2:$J$497,6,0)),VLOOKUP($B657,padron!#REF!,10,0)),+IF(ISERROR(VLOOKUP($B657,NAfiliado_NFarmacia!$A$2:$J$497,6,0)),"Ingresa Direccion de Farmacia",VLOOKUP($B657,NAfiliado_NFarmacia!$A$2:$J$497,6,0))))</f>
        <v/>
      </c>
      <c r="K657" s="49" t="str">
        <f>+IF($B657="","",+IF(OR($F657="Si",$F657=""),IF(ISERROR(VLOOKUP($B657,padron!#REF!,10,0)),+IF(ISERROR(VLOOKUP($B657,NAfiliado_NFarmacia!$A$2:$J$497,5,0)),"Ingresa Localidad de Farmacia",VLOOKUP($B657,NAfiliado_NFarmacia!$A$2:$J$497,7,0)),VLOOKUP($B657,padron!#REF!,11,0)),+IF(ISERROR(VLOOKUP($B657,NAfiliado_NFarmacia!$A$2:$J$497,7,0)),"Ingresa Localidad de Farmacia",VLOOKUP($B657,NAfiliado_NFarmacia!$A$2:$J$497,7,0))))</f>
        <v/>
      </c>
      <c r="L657" s="48" t="str">
        <f>+IF(B657="","",IF(F657="No","84005541",+IFERROR(+VLOOKUP(inicio!B657,padron!$A$2:$H$2,8,0),"84005541")))</f>
        <v/>
      </c>
      <c r="M657" s="48" t="str">
        <f>+IF(B657="","",+IFERROR(+VLOOKUP(B657,padron!A:C,3,0),"no_cargado"))</f>
        <v/>
      </c>
      <c r="N657" s="48" t="str">
        <f>+IF(C657="","",+IFERROR(+VLOOKUP($C657,materiales!$A$2:$D$5000,4,0),"9999"))</f>
        <v/>
      </c>
      <c r="O657" s="48" t="str">
        <f t="shared" si="100"/>
        <v/>
      </c>
      <c r="P657" s="48" t="str">
        <f t="shared" si="101"/>
        <v/>
      </c>
      <c r="Q657" s="48" t="str">
        <f t="shared" si="102"/>
        <v/>
      </c>
      <c r="R657" s="48" t="str">
        <f t="shared" si="103"/>
        <v/>
      </c>
      <c r="S657" s="48" t="str">
        <f t="shared" si="108"/>
        <v/>
      </c>
      <c r="T657" s="48" t="str">
        <f t="shared" ca="1" si="104"/>
        <v/>
      </c>
      <c r="U657" s="48" t="str">
        <f>+IF(M657="","",IFERROR(+VLOOKUP(C657,materiales!$B$2:$E$1000,4,0),"DSZA"))</f>
        <v/>
      </c>
      <c r="V657" s="48" t="str">
        <f t="shared" si="105"/>
        <v/>
      </c>
      <c r="W657" s="48" t="str">
        <f t="shared" si="106"/>
        <v/>
      </c>
      <c r="X657" s="48" t="str">
        <f t="shared" si="107"/>
        <v/>
      </c>
      <c r="Y657" s="49" t="str">
        <f t="shared" si="109"/>
        <v/>
      </c>
      <c r="Z657" s="49" t="str">
        <f>IF(M657="no_cargado",VLOOKUP(B657,NAfiliado_NFarmacia!A:H,8,0),"")</f>
        <v/>
      </c>
      <c r="AA657" s="50"/>
    </row>
    <row r="658" spans="1:27" x14ac:dyDescent="0.55000000000000004">
      <c r="A658" s="34"/>
      <c r="G658" s="47" t="str">
        <f>+IF($B658="","",+IFERROR(+VLOOKUP(B658,padron!$A$2:$E$2,2,0),+IFERROR(VLOOKUP(B658,NAfiliado_NFarmacia!$A:$J,10,0),"Ingresar Nuevo Afiliado")))</f>
        <v/>
      </c>
      <c r="H658" s="48" t="str">
        <f>+IF(B658="","",+IFERROR(+VLOOKUP($C658,materiales!$B$2:$D$101,2,0),"9999"))</f>
        <v/>
      </c>
      <c r="I658" s="49" t="str">
        <f>+IF($B658="","",+IF(OR($F658="Si",$F658=""),IF(ISERROR(VLOOKUP($B658,padron!#REF!,9,0)),+IF(ISERROR(VLOOKUP($B658,NAfiliado_NFarmacia!$A$2:$J$497,5,0)),"Ingresa Farmacia",VLOOKUP($B658,NAfiliado_NFarmacia!$A$2:$J$497,5,0)),VLOOKUP($B658,padron!#REF!,9,0)),+IF(ISERROR(VLOOKUP($B658,NAfiliado_NFarmacia!$A$2:$J$497,5,0)),"Ingresa Farmacia",VLOOKUP($B658,NAfiliado_NFarmacia!$A$2:$J$497,5,0))))</f>
        <v/>
      </c>
      <c r="J658" s="49" t="str">
        <f>+IF($B658="","",+IF(OR($F658="Si",$F658=""),IF(ISERROR(VLOOKUP($B658,padron!#REF!,10,0)),+IF(ISERROR(VLOOKUP($B658,NAfiliado_NFarmacia!$A$2:$J$497,5,0)),"Ingresa Direccion de Farmacia",VLOOKUP($B658,NAfiliado_NFarmacia!$A$2:$J$497,6,0)),VLOOKUP($B658,padron!#REF!,10,0)),+IF(ISERROR(VLOOKUP($B658,NAfiliado_NFarmacia!$A$2:$J$497,6,0)),"Ingresa Direccion de Farmacia",VLOOKUP($B658,NAfiliado_NFarmacia!$A$2:$J$497,6,0))))</f>
        <v/>
      </c>
      <c r="K658" s="49" t="str">
        <f>+IF($B658="","",+IF(OR($F658="Si",$F658=""),IF(ISERROR(VLOOKUP($B658,padron!#REF!,10,0)),+IF(ISERROR(VLOOKUP($B658,NAfiliado_NFarmacia!$A$2:$J$497,5,0)),"Ingresa Localidad de Farmacia",VLOOKUP($B658,NAfiliado_NFarmacia!$A$2:$J$497,7,0)),VLOOKUP($B658,padron!#REF!,11,0)),+IF(ISERROR(VLOOKUP($B658,NAfiliado_NFarmacia!$A$2:$J$497,7,0)),"Ingresa Localidad de Farmacia",VLOOKUP($B658,NAfiliado_NFarmacia!$A$2:$J$497,7,0))))</f>
        <v/>
      </c>
      <c r="L658" s="48" t="str">
        <f>+IF(B658="","",IF(F658="No","84005541",+IFERROR(+VLOOKUP(inicio!B658,padron!$A$2:$H$2,8,0),"84005541")))</f>
        <v/>
      </c>
      <c r="M658" s="48" t="str">
        <f>+IF(B658="","",+IFERROR(+VLOOKUP(B658,padron!A:C,3,0),"no_cargado"))</f>
        <v/>
      </c>
      <c r="N658" s="48" t="str">
        <f>+IF(C658="","",+IFERROR(+VLOOKUP($C658,materiales!$A$2:$D$5000,4,0),"9999"))</f>
        <v/>
      </c>
      <c r="O658" s="48" t="str">
        <f t="shared" si="100"/>
        <v/>
      </c>
      <c r="P658" s="48" t="str">
        <f t="shared" si="101"/>
        <v/>
      </c>
      <c r="Q658" s="48" t="str">
        <f t="shared" si="102"/>
        <v/>
      </c>
      <c r="R658" s="48" t="str">
        <f t="shared" si="103"/>
        <v/>
      </c>
      <c r="S658" s="48" t="str">
        <f t="shared" si="108"/>
        <v/>
      </c>
      <c r="T658" s="48" t="str">
        <f t="shared" ca="1" si="104"/>
        <v/>
      </c>
      <c r="U658" s="48" t="str">
        <f>+IF(M658="","",IFERROR(+VLOOKUP(C658,materiales!$B$2:$E$1000,4,0),"DSZA"))</f>
        <v/>
      </c>
      <c r="V658" s="48" t="str">
        <f t="shared" si="105"/>
        <v/>
      </c>
      <c r="W658" s="48" t="str">
        <f t="shared" si="106"/>
        <v/>
      </c>
      <c r="X658" s="48" t="str">
        <f t="shared" si="107"/>
        <v/>
      </c>
      <c r="Y658" s="49" t="str">
        <f t="shared" si="109"/>
        <v/>
      </c>
      <c r="Z658" s="49" t="str">
        <f>IF(M658="no_cargado",VLOOKUP(B658,NAfiliado_NFarmacia!A:H,8,0),"")</f>
        <v/>
      </c>
      <c r="AA658" s="50"/>
    </row>
    <row r="659" spans="1:27" x14ac:dyDescent="0.55000000000000004">
      <c r="A659" s="34"/>
      <c r="G659" s="47" t="str">
        <f>+IF($B659="","",+IFERROR(+VLOOKUP(B659,padron!$A$2:$E$2,2,0),+IFERROR(VLOOKUP(B659,NAfiliado_NFarmacia!$A:$J,10,0),"Ingresar Nuevo Afiliado")))</f>
        <v/>
      </c>
      <c r="H659" s="48" t="str">
        <f>+IF(B659="","",+IFERROR(+VLOOKUP($C659,materiales!$B$2:$D$101,2,0),"9999"))</f>
        <v/>
      </c>
      <c r="I659" s="49" t="str">
        <f>+IF($B659="","",+IF(OR($F659="Si",$F659=""),IF(ISERROR(VLOOKUP($B659,padron!#REF!,9,0)),+IF(ISERROR(VLOOKUP($B659,NAfiliado_NFarmacia!$A$2:$J$497,5,0)),"Ingresa Farmacia",VLOOKUP($B659,NAfiliado_NFarmacia!$A$2:$J$497,5,0)),VLOOKUP($B659,padron!#REF!,9,0)),+IF(ISERROR(VLOOKUP($B659,NAfiliado_NFarmacia!$A$2:$J$497,5,0)),"Ingresa Farmacia",VLOOKUP($B659,NAfiliado_NFarmacia!$A$2:$J$497,5,0))))</f>
        <v/>
      </c>
      <c r="J659" s="49" t="str">
        <f>+IF($B659="","",+IF(OR($F659="Si",$F659=""),IF(ISERROR(VLOOKUP($B659,padron!#REF!,10,0)),+IF(ISERROR(VLOOKUP($B659,NAfiliado_NFarmacia!$A$2:$J$497,5,0)),"Ingresa Direccion de Farmacia",VLOOKUP($B659,NAfiliado_NFarmacia!$A$2:$J$497,6,0)),VLOOKUP($B659,padron!#REF!,10,0)),+IF(ISERROR(VLOOKUP($B659,NAfiliado_NFarmacia!$A$2:$J$497,6,0)),"Ingresa Direccion de Farmacia",VLOOKUP($B659,NAfiliado_NFarmacia!$A$2:$J$497,6,0))))</f>
        <v/>
      </c>
      <c r="K659" s="49" t="str">
        <f>+IF($B659="","",+IF(OR($F659="Si",$F659=""),IF(ISERROR(VLOOKUP($B659,padron!#REF!,10,0)),+IF(ISERROR(VLOOKUP($B659,NAfiliado_NFarmacia!$A$2:$J$497,5,0)),"Ingresa Localidad de Farmacia",VLOOKUP($B659,NAfiliado_NFarmacia!$A$2:$J$497,7,0)),VLOOKUP($B659,padron!#REF!,11,0)),+IF(ISERROR(VLOOKUP($B659,NAfiliado_NFarmacia!$A$2:$J$497,7,0)),"Ingresa Localidad de Farmacia",VLOOKUP($B659,NAfiliado_NFarmacia!$A$2:$J$497,7,0))))</f>
        <v/>
      </c>
      <c r="L659" s="48" t="str">
        <f>+IF(B659="","",IF(F659="No","84005541",+IFERROR(+VLOOKUP(inicio!B659,padron!$A$2:$H$2,8,0),"84005541")))</f>
        <v/>
      </c>
      <c r="M659" s="48" t="str">
        <f>+IF(B659="","",+IFERROR(+VLOOKUP(B659,padron!A:C,3,0),"no_cargado"))</f>
        <v/>
      </c>
      <c r="N659" s="48" t="str">
        <f>+IF(C659="","",+IFERROR(+VLOOKUP($C659,materiales!$A$2:$D$5000,4,0),"9999"))</f>
        <v/>
      </c>
      <c r="O659" s="48" t="str">
        <f t="shared" si="100"/>
        <v/>
      </c>
      <c r="P659" s="48" t="str">
        <f t="shared" si="101"/>
        <v/>
      </c>
      <c r="Q659" s="48" t="str">
        <f t="shared" si="102"/>
        <v/>
      </c>
      <c r="R659" s="48" t="str">
        <f t="shared" si="103"/>
        <v/>
      </c>
      <c r="S659" s="48" t="str">
        <f t="shared" si="108"/>
        <v/>
      </c>
      <c r="T659" s="48" t="str">
        <f t="shared" ca="1" si="104"/>
        <v/>
      </c>
      <c r="U659" s="48" t="str">
        <f>+IF(M659="","",IFERROR(+VLOOKUP(C659,materiales!$B$2:$E$1000,4,0),"DSZA"))</f>
        <v/>
      </c>
      <c r="V659" s="48" t="str">
        <f t="shared" si="105"/>
        <v/>
      </c>
      <c r="W659" s="48" t="str">
        <f t="shared" si="106"/>
        <v/>
      </c>
      <c r="X659" s="48" t="str">
        <f t="shared" si="107"/>
        <v/>
      </c>
      <c r="Y659" s="49" t="str">
        <f t="shared" si="109"/>
        <v/>
      </c>
      <c r="Z659" s="49" t="str">
        <f>IF(M659="no_cargado",VLOOKUP(B659,NAfiliado_NFarmacia!A:H,8,0),"")</f>
        <v/>
      </c>
      <c r="AA659" s="50"/>
    </row>
    <row r="660" spans="1:27" x14ac:dyDescent="0.55000000000000004">
      <c r="A660" s="34"/>
      <c r="G660" s="47" t="str">
        <f>+IF($B660="","",+IFERROR(+VLOOKUP(B660,padron!$A$2:$E$2,2,0),+IFERROR(VLOOKUP(B660,NAfiliado_NFarmacia!$A:$J,10,0),"Ingresar Nuevo Afiliado")))</f>
        <v/>
      </c>
      <c r="H660" s="48" t="str">
        <f>+IF(B660="","",+IFERROR(+VLOOKUP($C660,materiales!$B$2:$D$101,2,0),"9999"))</f>
        <v/>
      </c>
      <c r="I660" s="49" t="str">
        <f>+IF($B660="","",+IF(OR($F660="Si",$F660=""),IF(ISERROR(VLOOKUP($B660,padron!#REF!,9,0)),+IF(ISERROR(VLOOKUP($B660,NAfiliado_NFarmacia!$A$2:$J$497,5,0)),"Ingresa Farmacia",VLOOKUP($B660,NAfiliado_NFarmacia!$A$2:$J$497,5,0)),VLOOKUP($B660,padron!#REF!,9,0)),+IF(ISERROR(VLOOKUP($B660,NAfiliado_NFarmacia!$A$2:$J$497,5,0)),"Ingresa Farmacia",VLOOKUP($B660,NAfiliado_NFarmacia!$A$2:$J$497,5,0))))</f>
        <v/>
      </c>
      <c r="J660" s="49" t="str">
        <f>+IF($B660="","",+IF(OR($F660="Si",$F660=""),IF(ISERROR(VLOOKUP($B660,padron!#REF!,10,0)),+IF(ISERROR(VLOOKUP($B660,NAfiliado_NFarmacia!$A$2:$J$497,5,0)),"Ingresa Direccion de Farmacia",VLOOKUP($B660,NAfiliado_NFarmacia!$A$2:$J$497,6,0)),VLOOKUP($B660,padron!#REF!,10,0)),+IF(ISERROR(VLOOKUP($B660,NAfiliado_NFarmacia!$A$2:$J$497,6,0)),"Ingresa Direccion de Farmacia",VLOOKUP($B660,NAfiliado_NFarmacia!$A$2:$J$497,6,0))))</f>
        <v/>
      </c>
      <c r="K660" s="49" t="str">
        <f>+IF($B660="","",+IF(OR($F660="Si",$F660=""),IF(ISERROR(VLOOKUP($B660,padron!#REF!,10,0)),+IF(ISERROR(VLOOKUP($B660,NAfiliado_NFarmacia!$A$2:$J$497,5,0)),"Ingresa Localidad de Farmacia",VLOOKUP($B660,NAfiliado_NFarmacia!$A$2:$J$497,7,0)),VLOOKUP($B660,padron!#REF!,11,0)),+IF(ISERROR(VLOOKUP($B660,NAfiliado_NFarmacia!$A$2:$J$497,7,0)),"Ingresa Localidad de Farmacia",VLOOKUP($B660,NAfiliado_NFarmacia!$A$2:$J$497,7,0))))</f>
        <v/>
      </c>
      <c r="L660" s="48" t="str">
        <f>+IF(B660="","",IF(F660="No","84005541",+IFERROR(+VLOOKUP(inicio!B660,padron!$A$2:$H$2,8,0),"84005541")))</f>
        <v/>
      </c>
      <c r="M660" s="48" t="str">
        <f>+IF(B660="","",+IFERROR(+VLOOKUP(B660,padron!A:C,3,0),"no_cargado"))</f>
        <v/>
      </c>
      <c r="N660" s="48" t="str">
        <f>+IF(C660="","",+IFERROR(+VLOOKUP($C660,materiales!$A$2:$D$5000,4,0),"9999"))</f>
        <v/>
      </c>
      <c r="O660" s="48" t="str">
        <f t="shared" si="100"/>
        <v/>
      </c>
      <c r="P660" s="48" t="str">
        <f t="shared" si="101"/>
        <v/>
      </c>
      <c r="Q660" s="48" t="str">
        <f t="shared" si="102"/>
        <v/>
      </c>
      <c r="R660" s="48" t="str">
        <f t="shared" si="103"/>
        <v/>
      </c>
      <c r="S660" s="48" t="str">
        <f t="shared" si="108"/>
        <v/>
      </c>
      <c r="T660" s="48" t="str">
        <f t="shared" ca="1" si="104"/>
        <v/>
      </c>
      <c r="U660" s="48" t="str">
        <f>+IF(M660="","",IFERROR(+VLOOKUP(C660,materiales!$B$2:$E$1000,4,0),"DSZA"))</f>
        <v/>
      </c>
      <c r="V660" s="48" t="str">
        <f t="shared" si="105"/>
        <v/>
      </c>
      <c r="W660" s="48" t="str">
        <f t="shared" si="106"/>
        <v/>
      </c>
      <c r="X660" s="48" t="str">
        <f t="shared" si="107"/>
        <v/>
      </c>
      <c r="Y660" s="49" t="str">
        <f t="shared" si="109"/>
        <v/>
      </c>
      <c r="Z660" s="49" t="str">
        <f>IF(M660="no_cargado",VLOOKUP(B660,NAfiliado_NFarmacia!A:H,8,0),"")</f>
        <v/>
      </c>
      <c r="AA660" s="50"/>
    </row>
    <row r="661" spans="1:27" x14ac:dyDescent="0.55000000000000004">
      <c r="A661" s="34"/>
      <c r="G661" s="47" t="str">
        <f>+IF($B661="","",+IFERROR(+VLOOKUP(B661,padron!$A$2:$E$2,2,0),+IFERROR(VLOOKUP(B661,NAfiliado_NFarmacia!$A:$J,10,0),"Ingresar Nuevo Afiliado")))</f>
        <v/>
      </c>
      <c r="H661" s="48" t="str">
        <f>+IF(B661="","",+IFERROR(+VLOOKUP($C661,materiales!$B$2:$D$101,2,0),"9999"))</f>
        <v/>
      </c>
      <c r="I661" s="49" t="str">
        <f>+IF($B661="","",+IF(OR($F661="Si",$F661=""),IF(ISERROR(VLOOKUP($B661,padron!#REF!,9,0)),+IF(ISERROR(VLOOKUP($B661,NAfiliado_NFarmacia!$A$2:$J$497,5,0)),"Ingresa Farmacia",VLOOKUP($B661,NAfiliado_NFarmacia!$A$2:$J$497,5,0)),VLOOKUP($B661,padron!#REF!,9,0)),+IF(ISERROR(VLOOKUP($B661,NAfiliado_NFarmacia!$A$2:$J$497,5,0)),"Ingresa Farmacia",VLOOKUP($B661,NAfiliado_NFarmacia!$A$2:$J$497,5,0))))</f>
        <v/>
      </c>
      <c r="J661" s="49" t="str">
        <f>+IF($B661="","",+IF(OR($F661="Si",$F661=""),IF(ISERROR(VLOOKUP($B661,padron!#REF!,10,0)),+IF(ISERROR(VLOOKUP($B661,NAfiliado_NFarmacia!$A$2:$J$497,5,0)),"Ingresa Direccion de Farmacia",VLOOKUP($B661,NAfiliado_NFarmacia!$A$2:$J$497,6,0)),VLOOKUP($B661,padron!#REF!,10,0)),+IF(ISERROR(VLOOKUP($B661,NAfiliado_NFarmacia!$A$2:$J$497,6,0)),"Ingresa Direccion de Farmacia",VLOOKUP($B661,NAfiliado_NFarmacia!$A$2:$J$497,6,0))))</f>
        <v/>
      </c>
      <c r="K661" s="49" t="str">
        <f>+IF($B661="","",+IF(OR($F661="Si",$F661=""),IF(ISERROR(VLOOKUP($B661,padron!#REF!,10,0)),+IF(ISERROR(VLOOKUP($B661,NAfiliado_NFarmacia!$A$2:$J$497,5,0)),"Ingresa Localidad de Farmacia",VLOOKUP($B661,NAfiliado_NFarmacia!$A$2:$J$497,7,0)),VLOOKUP($B661,padron!#REF!,11,0)),+IF(ISERROR(VLOOKUP($B661,NAfiliado_NFarmacia!$A$2:$J$497,7,0)),"Ingresa Localidad de Farmacia",VLOOKUP($B661,NAfiliado_NFarmacia!$A$2:$J$497,7,0))))</f>
        <v/>
      </c>
      <c r="L661" s="48" t="str">
        <f>+IF(B661="","",IF(F661="No","84005541",+IFERROR(+VLOOKUP(inicio!B661,padron!$A$2:$H$2,8,0),"84005541")))</f>
        <v/>
      </c>
      <c r="M661" s="48" t="str">
        <f>+IF(B661="","",+IFERROR(+VLOOKUP(B661,padron!A:C,3,0),"no_cargado"))</f>
        <v/>
      </c>
      <c r="N661" s="48" t="str">
        <f>+IF(C661="","",+IFERROR(+VLOOKUP($C661,materiales!$A$2:$D$5000,4,0),"9999"))</f>
        <v/>
      </c>
      <c r="O661" s="48" t="str">
        <f t="shared" si="100"/>
        <v/>
      </c>
      <c r="P661" s="48" t="str">
        <f t="shared" si="101"/>
        <v/>
      </c>
      <c r="Q661" s="48" t="str">
        <f t="shared" si="102"/>
        <v/>
      </c>
      <c r="R661" s="48" t="str">
        <f t="shared" si="103"/>
        <v/>
      </c>
      <c r="S661" s="48" t="str">
        <f t="shared" si="108"/>
        <v/>
      </c>
      <c r="T661" s="48" t="str">
        <f t="shared" ca="1" si="104"/>
        <v/>
      </c>
      <c r="U661" s="48" t="str">
        <f>+IF(M661="","",IFERROR(+VLOOKUP(C661,materiales!$B$2:$E$1000,4,0),"DSZA"))</f>
        <v/>
      </c>
      <c r="V661" s="48" t="str">
        <f t="shared" si="105"/>
        <v/>
      </c>
      <c r="W661" s="48" t="str">
        <f t="shared" si="106"/>
        <v/>
      </c>
      <c r="X661" s="48" t="str">
        <f t="shared" si="107"/>
        <v/>
      </c>
      <c r="Y661" s="49" t="str">
        <f t="shared" si="109"/>
        <v/>
      </c>
      <c r="Z661" s="49" t="str">
        <f>IF(M661="no_cargado",VLOOKUP(B661,NAfiliado_NFarmacia!A:H,8,0),"")</f>
        <v/>
      </c>
      <c r="AA661" s="50"/>
    </row>
    <row r="662" spans="1:27" x14ac:dyDescent="0.55000000000000004">
      <c r="A662" s="34"/>
      <c r="G662" s="47" t="str">
        <f>+IF($B662="","",+IFERROR(+VLOOKUP(B662,padron!$A$2:$E$2,2,0),+IFERROR(VLOOKUP(B662,NAfiliado_NFarmacia!$A:$J,10,0),"Ingresar Nuevo Afiliado")))</f>
        <v/>
      </c>
      <c r="H662" s="48" t="str">
        <f>+IF(B662="","",+IFERROR(+VLOOKUP($C662,materiales!$B$2:$D$101,2,0),"9999"))</f>
        <v/>
      </c>
      <c r="I662" s="49" t="str">
        <f>+IF($B662="","",+IF(OR($F662="Si",$F662=""),IF(ISERROR(VLOOKUP($B662,padron!#REF!,9,0)),+IF(ISERROR(VLOOKUP($B662,NAfiliado_NFarmacia!$A$2:$J$497,5,0)),"Ingresa Farmacia",VLOOKUP($B662,NAfiliado_NFarmacia!$A$2:$J$497,5,0)),VLOOKUP($B662,padron!#REF!,9,0)),+IF(ISERROR(VLOOKUP($B662,NAfiliado_NFarmacia!$A$2:$J$497,5,0)),"Ingresa Farmacia",VLOOKUP($B662,NAfiliado_NFarmacia!$A$2:$J$497,5,0))))</f>
        <v/>
      </c>
      <c r="J662" s="49" t="str">
        <f>+IF($B662="","",+IF(OR($F662="Si",$F662=""),IF(ISERROR(VLOOKUP($B662,padron!#REF!,10,0)),+IF(ISERROR(VLOOKUP($B662,NAfiliado_NFarmacia!$A$2:$J$497,5,0)),"Ingresa Direccion de Farmacia",VLOOKUP($B662,NAfiliado_NFarmacia!$A$2:$J$497,6,0)),VLOOKUP($B662,padron!#REF!,10,0)),+IF(ISERROR(VLOOKUP($B662,NAfiliado_NFarmacia!$A$2:$J$497,6,0)),"Ingresa Direccion de Farmacia",VLOOKUP($B662,NAfiliado_NFarmacia!$A$2:$J$497,6,0))))</f>
        <v/>
      </c>
      <c r="K662" s="49" t="str">
        <f>+IF($B662="","",+IF(OR($F662="Si",$F662=""),IF(ISERROR(VLOOKUP($B662,padron!#REF!,10,0)),+IF(ISERROR(VLOOKUP($B662,NAfiliado_NFarmacia!$A$2:$J$497,5,0)),"Ingresa Localidad de Farmacia",VLOOKUP($B662,NAfiliado_NFarmacia!$A$2:$J$497,7,0)),VLOOKUP($B662,padron!#REF!,11,0)),+IF(ISERROR(VLOOKUP($B662,NAfiliado_NFarmacia!$A$2:$J$497,7,0)),"Ingresa Localidad de Farmacia",VLOOKUP($B662,NAfiliado_NFarmacia!$A$2:$J$497,7,0))))</f>
        <v/>
      </c>
      <c r="L662" s="48" t="str">
        <f>+IF(B662="","",IF(F662="No","84005541",+IFERROR(+VLOOKUP(inicio!B662,padron!$A$2:$H$2,8,0),"84005541")))</f>
        <v/>
      </c>
      <c r="M662" s="48" t="str">
        <f>+IF(B662="","",+IFERROR(+VLOOKUP(B662,padron!A:C,3,0),"no_cargado"))</f>
        <v/>
      </c>
      <c r="N662" s="48" t="str">
        <f>+IF(C662="","",+IFERROR(+VLOOKUP($C662,materiales!$A$2:$D$5000,4,0),"9999"))</f>
        <v/>
      </c>
      <c r="O662" s="48" t="str">
        <f t="shared" si="100"/>
        <v/>
      </c>
      <c r="P662" s="48" t="str">
        <f t="shared" si="101"/>
        <v/>
      </c>
      <c r="Q662" s="48" t="str">
        <f t="shared" si="102"/>
        <v/>
      </c>
      <c r="R662" s="48" t="str">
        <f t="shared" si="103"/>
        <v/>
      </c>
      <c r="S662" s="48" t="str">
        <f t="shared" si="108"/>
        <v/>
      </c>
      <c r="T662" s="48" t="str">
        <f t="shared" ca="1" si="104"/>
        <v/>
      </c>
      <c r="U662" s="48" t="str">
        <f>+IF(M662="","",IFERROR(+VLOOKUP(C662,materiales!$B$2:$E$1000,4,0),"DSZA"))</f>
        <v/>
      </c>
      <c r="V662" s="48" t="str">
        <f t="shared" si="105"/>
        <v/>
      </c>
      <c r="W662" s="48" t="str">
        <f t="shared" si="106"/>
        <v/>
      </c>
      <c r="X662" s="48" t="str">
        <f t="shared" si="107"/>
        <v/>
      </c>
      <c r="Y662" s="49" t="str">
        <f t="shared" si="109"/>
        <v/>
      </c>
      <c r="Z662" s="49" t="str">
        <f>IF(M662="no_cargado",VLOOKUP(B662,NAfiliado_NFarmacia!A:H,8,0),"")</f>
        <v/>
      </c>
      <c r="AA662" s="50"/>
    </row>
    <row r="663" spans="1:27" x14ac:dyDescent="0.55000000000000004">
      <c r="A663" s="34"/>
      <c r="G663" s="47" t="str">
        <f>+IF($B663="","",+IFERROR(+VLOOKUP(B663,padron!$A$2:$E$2,2,0),+IFERROR(VLOOKUP(B663,NAfiliado_NFarmacia!$A:$J,10,0),"Ingresar Nuevo Afiliado")))</f>
        <v/>
      </c>
      <c r="H663" s="48" t="str">
        <f>+IF(B663="","",+IFERROR(+VLOOKUP($C663,materiales!$B$2:$D$101,2,0),"9999"))</f>
        <v/>
      </c>
      <c r="I663" s="49" t="str">
        <f>+IF($B663="","",+IF(OR($F663="Si",$F663=""),IF(ISERROR(VLOOKUP($B663,padron!#REF!,9,0)),+IF(ISERROR(VLOOKUP($B663,NAfiliado_NFarmacia!$A$2:$J$497,5,0)),"Ingresa Farmacia",VLOOKUP($B663,NAfiliado_NFarmacia!$A$2:$J$497,5,0)),VLOOKUP($B663,padron!#REF!,9,0)),+IF(ISERROR(VLOOKUP($B663,NAfiliado_NFarmacia!$A$2:$J$497,5,0)),"Ingresa Farmacia",VLOOKUP($B663,NAfiliado_NFarmacia!$A$2:$J$497,5,0))))</f>
        <v/>
      </c>
      <c r="J663" s="49" t="str">
        <f>+IF($B663="","",+IF(OR($F663="Si",$F663=""),IF(ISERROR(VLOOKUP($B663,padron!#REF!,10,0)),+IF(ISERROR(VLOOKUP($B663,NAfiliado_NFarmacia!$A$2:$J$497,5,0)),"Ingresa Direccion de Farmacia",VLOOKUP($B663,NAfiliado_NFarmacia!$A$2:$J$497,6,0)),VLOOKUP($B663,padron!#REF!,10,0)),+IF(ISERROR(VLOOKUP($B663,NAfiliado_NFarmacia!$A$2:$J$497,6,0)),"Ingresa Direccion de Farmacia",VLOOKUP($B663,NAfiliado_NFarmacia!$A$2:$J$497,6,0))))</f>
        <v/>
      </c>
      <c r="K663" s="49" t="str">
        <f>+IF($B663="","",+IF(OR($F663="Si",$F663=""),IF(ISERROR(VLOOKUP($B663,padron!#REF!,10,0)),+IF(ISERROR(VLOOKUP($B663,NAfiliado_NFarmacia!$A$2:$J$497,5,0)),"Ingresa Localidad de Farmacia",VLOOKUP($B663,NAfiliado_NFarmacia!$A$2:$J$497,7,0)),VLOOKUP($B663,padron!#REF!,11,0)),+IF(ISERROR(VLOOKUP($B663,NAfiliado_NFarmacia!$A$2:$J$497,7,0)),"Ingresa Localidad de Farmacia",VLOOKUP($B663,NAfiliado_NFarmacia!$A$2:$J$497,7,0))))</f>
        <v/>
      </c>
      <c r="L663" s="48" t="str">
        <f>+IF(B663="","",IF(F663="No","84005541",+IFERROR(+VLOOKUP(inicio!B663,padron!$A$2:$H$2,8,0),"84005541")))</f>
        <v/>
      </c>
      <c r="M663" s="48" t="str">
        <f>+IF(B663="","",+IFERROR(+VLOOKUP(B663,padron!A:C,3,0),"no_cargado"))</f>
        <v/>
      </c>
      <c r="N663" s="48" t="str">
        <f>+IF(C663="","",+IFERROR(+VLOOKUP($C663,materiales!$A$2:$D$5000,4,0),"9999"))</f>
        <v/>
      </c>
      <c r="O663" s="48" t="str">
        <f t="shared" si="100"/>
        <v/>
      </c>
      <c r="P663" s="48" t="str">
        <f t="shared" si="101"/>
        <v/>
      </c>
      <c r="Q663" s="48" t="str">
        <f t="shared" si="102"/>
        <v/>
      </c>
      <c r="R663" s="48" t="str">
        <f t="shared" si="103"/>
        <v/>
      </c>
      <c r="S663" s="48" t="str">
        <f t="shared" si="108"/>
        <v/>
      </c>
      <c r="T663" s="48" t="str">
        <f t="shared" ca="1" si="104"/>
        <v/>
      </c>
      <c r="U663" s="48" t="str">
        <f>+IF(M663="","",IFERROR(+VLOOKUP(C663,materiales!$B$2:$E$1000,4,0),"DSZA"))</f>
        <v/>
      </c>
      <c r="V663" s="48" t="str">
        <f t="shared" si="105"/>
        <v/>
      </c>
      <c r="W663" s="48" t="str">
        <f t="shared" si="106"/>
        <v/>
      </c>
      <c r="X663" s="48" t="str">
        <f t="shared" si="107"/>
        <v/>
      </c>
      <c r="Y663" s="49" t="str">
        <f t="shared" si="109"/>
        <v/>
      </c>
      <c r="Z663" s="49" t="str">
        <f>IF(M663="no_cargado",VLOOKUP(B663,NAfiliado_NFarmacia!A:H,8,0),"")</f>
        <v/>
      </c>
      <c r="AA663" s="50"/>
    </row>
    <row r="664" spans="1:27" x14ac:dyDescent="0.55000000000000004">
      <c r="A664" s="34"/>
      <c r="G664" s="47" t="str">
        <f>+IF($B664="","",+IFERROR(+VLOOKUP(B664,padron!$A$2:$E$2,2,0),+IFERROR(VLOOKUP(B664,NAfiliado_NFarmacia!$A:$J,10,0),"Ingresar Nuevo Afiliado")))</f>
        <v/>
      </c>
      <c r="H664" s="48" t="str">
        <f>+IF(B664="","",+IFERROR(+VLOOKUP($C664,materiales!$B$2:$D$101,2,0),"9999"))</f>
        <v/>
      </c>
      <c r="I664" s="49" t="str">
        <f>+IF($B664="","",+IF(OR($F664="Si",$F664=""),IF(ISERROR(VLOOKUP($B664,padron!#REF!,9,0)),+IF(ISERROR(VLOOKUP($B664,NAfiliado_NFarmacia!$A$2:$J$497,5,0)),"Ingresa Farmacia",VLOOKUP($B664,NAfiliado_NFarmacia!$A$2:$J$497,5,0)),VLOOKUP($B664,padron!#REF!,9,0)),+IF(ISERROR(VLOOKUP($B664,NAfiliado_NFarmacia!$A$2:$J$497,5,0)),"Ingresa Farmacia",VLOOKUP($B664,NAfiliado_NFarmacia!$A$2:$J$497,5,0))))</f>
        <v/>
      </c>
      <c r="J664" s="49" t="str">
        <f>+IF($B664="","",+IF(OR($F664="Si",$F664=""),IF(ISERROR(VLOOKUP($B664,padron!#REF!,10,0)),+IF(ISERROR(VLOOKUP($B664,NAfiliado_NFarmacia!$A$2:$J$497,5,0)),"Ingresa Direccion de Farmacia",VLOOKUP($B664,NAfiliado_NFarmacia!$A$2:$J$497,6,0)),VLOOKUP($B664,padron!#REF!,10,0)),+IF(ISERROR(VLOOKUP($B664,NAfiliado_NFarmacia!$A$2:$J$497,6,0)),"Ingresa Direccion de Farmacia",VLOOKUP($B664,NAfiliado_NFarmacia!$A$2:$J$497,6,0))))</f>
        <v/>
      </c>
      <c r="K664" s="49" t="str">
        <f>+IF($B664="","",+IF(OR($F664="Si",$F664=""),IF(ISERROR(VLOOKUP($B664,padron!#REF!,10,0)),+IF(ISERROR(VLOOKUP($B664,NAfiliado_NFarmacia!$A$2:$J$497,5,0)),"Ingresa Localidad de Farmacia",VLOOKUP($B664,NAfiliado_NFarmacia!$A$2:$J$497,7,0)),VLOOKUP($B664,padron!#REF!,11,0)),+IF(ISERROR(VLOOKUP($B664,NAfiliado_NFarmacia!$A$2:$J$497,7,0)),"Ingresa Localidad de Farmacia",VLOOKUP($B664,NAfiliado_NFarmacia!$A$2:$J$497,7,0))))</f>
        <v/>
      </c>
      <c r="L664" s="48" t="str">
        <f>+IF(B664="","",IF(F664="No","84005541",+IFERROR(+VLOOKUP(inicio!B664,padron!$A$2:$H$2,8,0),"84005541")))</f>
        <v/>
      </c>
      <c r="M664" s="48" t="str">
        <f>+IF(B664="","",+IFERROR(+VLOOKUP(B664,padron!A:C,3,0),"no_cargado"))</f>
        <v/>
      </c>
      <c r="N664" s="48" t="str">
        <f>+IF(C664="","",+IFERROR(+VLOOKUP($C664,materiales!$A$2:$D$5000,4,0),"9999"))</f>
        <v/>
      </c>
      <c r="O664" s="48" t="str">
        <f t="shared" si="100"/>
        <v/>
      </c>
      <c r="P664" s="48" t="str">
        <f t="shared" si="101"/>
        <v/>
      </c>
      <c r="Q664" s="48" t="str">
        <f t="shared" si="102"/>
        <v/>
      </c>
      <c r="R664" s="48" t="str">
        <f t="shared" si="103"/>
        <v/>
      </c>
      <c r="S664" s="48" t="str">
        <f t="shared" si="108"/>
        <v/>
      </c>
      <c r="T664" s="48" t="str">
        <f t="shared" ca="1" si="104"/>
        <v/>
      </c>
      <c r="U664" s="48" t="str">
        <f>+IF(M664="","",IFERROR(+VLOOKUP(C664,materiales!$B$2:$E$1000,4,0),"DSZA"))</f>
        <v/>
      </c>
      <c r="V664" s="48" t="str">
        <f t="shared" si="105"/>
        <v/>
      </c>
      <c r="W664" s="48" t="str">
        <f t="shared" si="106"/>
        <v/>
      </c>
      <c r="X664" s="48" t="str">
        <f t="shared" si="107"/>
        <v/>
      </c>
      <c r="Y664" s="49" t="str">
        <f t="shared" si="109"/>
        <v/>
      </c>
      <c r="Z664" s="49" t="str">
        <f>IF(M664="no_cargado",VLOOKUP(B664,NAfiliado_NFarmacia!A:H,8,0),"")</f>
        <v/>
      </c>
      <c r="AA664" s="50"/>
    </row>
    <row r="665" spans="1:27" x14ac:dyDescent="0.55000000000000004">
      <c r="A665" s="34"/>
      <c r="G665" s="47" t="str">
        <f>+IF($B665="","",+IFERROR(+VLOOKUP(B665,padron!$A$2:$E$2,2,0),+IFERROR(VLOOKUP(B665,NAfiliado_NFarmacia!$A:$J,10,0),"Ingresar Nuevo Afiliado")))</f>
        <v/>
      </c>
      <c r="H665" s="48" t="str">
        <f>+IF(B665="","",+IFERROR(+VLOOKUP($C665,materiales!$B$2:$D$101,2,0),"9999"))</f>
        <v/>
      </c>
      <c r="I665" s="49" t="str">
        <f>+IF($B665="","",+IF(OR($F665="Si",$F665=""),IF(ISERROR(VLOOKUP($B665,padron!#REF!,9,0)),+IF(ISERROR(VLOOKUP($B665,NAfiliado_NFarmacia!$A$2:$J$497,5,0)),"Ingresa Farmacia",VLOOKUP($B665,NAfiliado_NFarmacia!$A$2:$J$497,5,0)),VLOOKUP($B665,padron!#REF!,9,0)),+IF(ISERROR(VLOOKUP($B665,NAfiliado_NFarmacia!$A$2:$J$497,5,0)),"Ingresa Farmacia",VLOOKUP($B665,NAfiliado_NFarmacia!$A$2:$J$497,5,0))))</f>
        <v/>
      </c>
      <c r="J665" s="49" t="str">
        <f>+IF($B665="","",+IF(OR($F665="Si",$F665=""),IF(ISERROR(VLOOKUP($B665,padron!#REF!,10,0)),+IF(ISERROR(VLOOKUP($B665,NAfiliado_NFarmacia!$A$2:$J$497,5,0)),"Ingresa Direccion de Farmacia",VLOOKUP($B665,NAfiliado_NFarmacia!$A$2:$J$497,6,0)),VLOOKUP($B665,padron!#REF!,10,0)),+IF(ISERROR(VLOOKUP($B665,NAfiliado_NFarmacia!$A$2:$J$497,6,0)),"Ingresa Direccion de Farmacia",VLOOKUP($B665,NAfiliado_NFarmacia!$A$2:$J$497,6,0))))</f>
        <v/>
      </c>
      <c r="K665" s="49" t="str">
        <f>+IF($B665="","",+IF(OR($F665="Si",$F665=""),IF(ISERROR(VLOOKUP($B665,padron!#REF!,10,0)),+IF(ISERROR(VLOOKUP($B665,NAfiliado_NFarmacia!$A$2:$J$497,5,0)),"Ingresa Localidad de Farmacia",VLOOKUP($B665,NAfiliado_NFarmacia!$A$2:$J$497,7,0)),VLOOKUP($B665,padron!#REF!,11,0)),+IF(ISERROR(VLOOKUP($B665,NAfiliado_NFarmacia!$A$2:$J$497,7,0)),"Ingresa Localidad de Farmacia",VLOOKUP($B665,NAfiliado_NFarmacia!$A$2:$J$497,7,0))))</f>
        <v/>
      </c>
      <c r="L665" s="48" t="str">
        <f>+IF(B665="","",IF(F665="No","84005541",+IFERROR(+VLOOKUP(inicio!B665,padron!$A$2:$H$2,8,0),"84005541")))</f>
        <v/>
      </c>
      <c r="M665" s="48" t="str">
        <f>+IF(B665="","",+IFERROR(+VLOOKUP(B665,padron!A:C,3,0),"no_cargado"))</f>
        <v/>
      </c>
      <c r="N665" s="48" t="str">
        <f>+IF(C665="","",+IFERROR(+VLOOKUP($C665,materiales!$A$2:$D$5000,4,0),"9999"))</f>
        <v/>
      </c>
      <c r="O665" s="48" t="str">
        <f t="shared" si="100"/>
        <v/>
      </c>
      <c r="P665" s="48" t="str">
        <f t="shared" si="101"/>
        <v/>
      </c>
      <c r="Q665" s="48" t="str">
        <f t="shared" si="102"/>
        <v/>
      </c>
      <c r="R665" s="48" t="str">
        <f t="shared" si="103"/>
        <v/>
      </c>
      <c r="S665" s="48" t="str">
        <f t="shared" si="108"/>
        <v/>
      </c>
      <c r="T665" s="48" t="str">
        <f t="shared" ca="1" si="104"/>
        <v/>
      </c>
      <c r="U665" s="48" t="str">
        <f>+IF(M665="","",IFERROR(+VLOOKUP(C665,materiales!$B$2:$E$1000,4,0),"DSZA"))</f>
        <v/>
      </c>
      <c r="V665" s="48" t="str">
        <f t="shared" si="105"/>
        <v/>
      </c>
      <c r="W665" s="48" t="str">
        <f t="shared" si="106"/>
        <v/>
      </c>
      <c r="X665" s="48" t="str">
        <f t="shared" si="107"/>
        <v/>
      </c>
      <c r="Y665" s="49" t="str">
        <f t="shared" si="109"/>
        <v/>
      </c>
      <c r="Z665" s="49" t="str">
        <f>IF(M665="no_cargado",VLOOKUP(B665,NAfiliado_NFarmacia!A:H,8,0),"")</f>
        <v/>
      </c>
      <c r="AA665" s="50"/>
    </row>
    <row r="666" spans="1:27" x14ac:dyDescent="0.55000000000000004">
      <c r="A666" s="34"/>
      <c r="G666" s="47" t="str">
        <f>+IF($B666="","",+IFERROR(+VLOOKUP(B666,padron!$A$2:$E$2,2,0),+IFERROR(VLOOKUP(B666,NAfiliado_NFarmacia!$A:$J,10,0),"Ingresar Nuevo Afiliado")))</f>
        <v/>
      </c>
      <c r="H666" s="48" t="str">
        <f>+IF(B666="","",+IFERROR(+VLOOKUP($C666,materiales!$B$2:$D$101,2,0),"9999"))</f>
        <v/>
      </c>
      <c r="I666" s="49" t="str">
        <f>+IF($B666="","",+IF(OR($F666="Si",$F666=""),IF(ISERROR(VLOOKUP($B666,padron!#REF!,9,0)),+IF(ISERROR(VLOOKUP($B666,NAfiliado_NFarmacia!$A$2:$J$497,5,0)),"Ingresa Farmacia",VLOOKUP($B666,NAfiliado_NFarmacia!$A$2:$J$497,5,0)),VLOOKUP($B666,padron!#REF!,9,0)),+IF(ISERROR(VLOOKUP($B666,NAfiliado_NFarmacia!$A$2:$J$497,5,0)),"Ingresa Farmacia",VLOOKUP($B666,NAfiliado_NFarmacia!$A$2:$J$497,5,0))))</f>
        <v/>
      </c>
      <c r="J666" s="49" t="str">
        <f>+IF($B666="","",+IF(OR($F666="Si",$F666=""),IF(ISERROR(VLOOKUP($B666,padron!#REF!,10,0)),+IF(ISERROR(VLOOKUP($B666,NAfiliado_NFarmacia!$A$2:$J$497,5,0)),"Ingresa Direccion de Farmacia",VLOOKUP($B666,NAfiliado_NFarmacia!$A$2:$J$497,6,0)),VLOOKUP($B666,padron!#REF!,10,0)),+IF(ISERROR(VLOOKUP($B666,NAfiliado_NFarmacia!$A$2:$J$497,6,0)),"Ingresa Direccion de Farmacia",VLOOKUP($B666,NAfiliado_NFarmacia!$A$2:$J$497,6,0))))</f>
        <v/>
      </c>
      <c r="K666" s="49" t="str">
        <f>+IF($B666="","",+IF(OR($F666="Si",$F666=""),IF(ISERROR(VLOOKUP($B666,padron!#REF!,10,0)),+IF(ISERROR(VLOOKUP($B666,NAfiliado_NFarmacia!$A$2:$J$497,5,0)),"Ingresa Localidad de Farmacia",VLOOKUP($B666,NAfiliado_NFarmacia!$A$2:$J$497,7,0)),VLOOKUP($B666,padron!#REF!,11,0)),+IF(ISERROR(VLOOKUP($B666,NAfiliado_NFarmacia!$A$2:$J$497,7,0)),"Ingresa Localidad de Farmacia",VLOOKUP($B666,NAfiliado_NFarmacia!$A$2:$J$497,7,0))))</f>
        <v/>
      </c>
      <c r="L666" s="48" t="str">
        <f>+IF(B666="","",IF(F666="No","84005541",+IFERROR(+VLOOKUP(inicio!B666,padron!$A$2:$H$2,8,0),"84005541")))</f>
        <v/>
      </c>
      <c r="M666" s="48" t="str">
        <f>+IF(B666="","",+IFERROR(+VLOOKUP(B666,padron!A:C,3,0),"no_cargado"))</f>
        <v/>
      </c>
      <c r="N666" s="48" t="str">
        <f>+IF(C666="","",+IFERROR(+VLOOKUP($C666,materiales!$A$2:$D$5000,4,0),"9999"))</f>
        <v/>
      </c>
      <c r="O666" s="48" t="str">
        <f t="shared" si="100"/>
        <v/>
      </c>
      <c r="P666" s="48" t="str">
        <f t="shared" si="101"/>
        <v/>
      </c>
      <c r="Q666" s="48" t="str">
        <f t="shared" si="102"/>
        <v/>
      </c>
      <c r="R666" s="48" t="str">
        <f t="shared" si="103"/>
        <v/>
      </c>
      <c r="S666" s="48" t="str">
        <f t="shared" si="108"/>
        <v/>
      </c>
      <c r="T666" s="48" t="str">
        <f t="shared" ca="1" si="104"/>
        <v/>
      </c>
      <c r="U666" s="48" t="str">
        <f>+IF(M666="","",IFERROR(+VLOOKUP(C666,materiales!$B$2:$E$1000,4,0),"DSZA"))</f>
        <v/>
      </c>
      <c r="V666" s="48" t="str">
        <f t="shared" si="105"/>
        <v/>
      </c>
      <c r="W666" s="48" t="str">
        <f t="shared" si="106"/>
        <v/>
      </c>
      <c r="X666" s="48" t="str">
        <f t="shared" si="107"/>
        <v/>
      </c>
      <c r="Y666" s="49" t="str">
        <f t="shared" si="109"/>
        <v/>
      </c>
      <c r="Z666" s="49" t="str">
        <f>IF(M666="no_cargado",VLOOKUP(B666,NAfiliado_NFarmacia!A:H,8,0),"")</f>
        <v/>
      </c>
      <c r="AA666" s="50"/>
    </row>
    <row r="667" spans="1:27" x14ac:dyDescent="0.55000000000000004">
      <c r="A667" s="34"/>
      <c r="G667" s="47" t="str">
        <f>+IF($B667="","",+IFERROR(+VLOOKUP(B667,padron!$A$2:$E$2,2,0),+IFERROR(VLOOKUP(B667,NAfiliado_NFarmacia!$A:$J,10,0),"Ingresar Nuevo Afiliado")))</f>
        <v/>
      </c>
      <c r="H667" s="48" t="str">
        <f>+IF(B667="","",+IFERROR(+VLOOKUP($C667,materiales!$B$2:$D$101,2,0),"9999"))</f>
        <v/>
      </c>
      <c r="I667" s="49" t="str">
        <f>+IF($B667="","",+IF(OR($F667="Si",$F667=""),IF(ISERROR(VLOOKUP($B667,padron!#REF!,9,0)),+IF(ISERROR(VLOOKUP($B667,NAfiliado_NFarmacia!$A$2:$J$497,5,0)),"Ingresa Farmacia",VLOOKUP($B667,NAfiliado_NFarmacia!$A$2:$J$497,5,0)),VLOOKUP($B667,padron!#REF!,9,0)),+IF(ISERROR(VLOOKUP($B667,NAfiliado_NFarmacia!$A$2:$J$497,5,0)),"Ingresa Farmacia",VLOOKUP($B667,NAfiliado_NFarmacia!$A$2:$J$497,5,0))))</f>
        <v/>
      </c>
      <c r="J667" s="49" t="str">
        <f>+IF($B667="","",+IF(OR($F667="Si",$F667=""),IF(ISERROR(VLOOKUP($B667,padron!#REF!,10,0)),+IF(ISERROR(VLOOKUP($B667,NAfiliado_NFarmacia!$A$2:$J$497,5,0)),"Ingresa Direccion de Farmacia",VLOOKUP($B667,NAfiliado_NFarmacia!$A$2:$J$497,6,0)),VLOOKUP($B667,padron!#REF!,10,0)),+IF(ISERROR(VLOOKUP($B667,NAfiliado_NFarmacia!$A$2:$J$497,6,0)),"Ingresa Direccion de Farmacia",VLOOKUP($B667,NAfiliado_NFarmacia!$A$2:$J$497,6,0))))</f>
        <v/>
      </c>
      <c r="K667" s="49" t="str">
        <f>+IF($B667="","",+IF(OR($F667="Si",$F667=""),IF(ISERROR(VLOOKUP($B667,padron!#REF!,10,0)),+IF(ISERROR(VLOOKUP($B667,NAfiliado_NFarmacia!$A$2:$J$497,5,0)),"Ingresa Localidad de Farmacia",VLOOKUP($B667,NAfiliado_NFarmacia!$A$2:$J$497,7,0)),VLOOKUP($B667,padron!#REF!,11,0)),+IF(ISERROR(VLOOKUP($B667,NAfiliado_NFarmacia!$A$2:$J$497,7,0)),"Ingresa Localidad de Farmacia",VLOOKUP($B667,NAfiliado_NFarmacia!$A$2:$J$497,7,0))))</f>
        <v/>
      </c>
      <c r="L667" s="48" t="str">
        <f>+IF(B667="","",IF(F667="No","84005541",+IFERROR(+VLOOKUP(inicio!B667,padron!$A$2:$H$2,8,0),"84005541")))</f>
        <v/>
      </c>
      <c r="M667" s="48" t="str">
        <f>+IF(B667="","",+IFERROR(+VLOOKUP(B667,padron!A:C,3,0),"no_cargado"))</f>
        <v/>
      </c>
      <c r="N667" s="48" t="str">
        <f>+IF(C667="","",+IFERROR(+VLOOKUP($C667,materiales!$A$2:$D$5000,4,0),"9999"))</f>
        <v/>
      </c>
      <c r="O667" s="48" t="str">
        <f t="shared" si="100"/>
        <v/>
      </c>
      <c r="P667" s="48" t="str">
        <f t="shared" si="101"/>
        <v/>
      </c>
      <c r="Q667" s="48" t="str">
        <f t="shared" si="102"/>
        <v/>
      </c>
      <c r="R667" s="48" t="str">
        <f t="shared" si="103"/>
        <v/>
      </c>
      <c r="S667" s="48" t="str">
        <f t="shared" si="108"/>
        <v/>
      </c>
      <c r="T667" s="48" t="str">
        <f t="shared" ca="1" si="104"/>
        <v/>
      </c>
      <c r="U667" s="48" t="str">
        <f>+IF(M667="","",IFERROR(+VLOOKUP(C667,materiales!$B$2:$E$1000,4,0),"DSZA"))</f>
        <v/>
      </c>
      <c r="V667" s="48" t="str">
        <f t="shared" si="105"/>
        <v/>
      </c>
      <c r="W667" s="48" t="str">
        <f t="shared" si="106"/>
        <v/>
      </c>
      <c r="X667" s="48" t="str">
        <f t="shared" si="107"/>
        <v/>
      </c>
      <c r="Y667" s="49" t="str">
        <f t="shared" si="109"/>
        <v/>
      </c>
      <c r="Z667" s="49" t="str">
        <f>IF(M667="no_cargado",VLOOKUP(B667,NAfiliado_NFarmacia!A:H,8,0),"")</f>
        <v/>
      </c>
      <c r="AA667" s="50"/>
    </row>
    <row r="668" spans="1:27" x14ac:dyDescent="0.55000000000000004">
      <c r="A668" s="34"/>
      <c r="G668" s="47" t="str">
        <f>+IF($B668="","",+IFERROR(+VLOOKUP(B668,padron!$A$2:$E$2,2,0),+IFERROR(VLOOKUP(B668,NAfiliado_NFarmacia!$A:$J,10,0),"Ingresar Nuevo Afiliado")))</f>
        <v/>
      </c>
      <c r="H668" s="48" t="str">
        <f>+IF(B668="","",+IFERROR(+VLOOKUP($C668,materiales!$B$2:$D$101,2,0),"9999"))</f>
        <v/>
      </c>
      <c r="I668" s="49" t="str">
        <f>+IF($B668="","",+IF(OR($F668="Si",$F668=""),IF(ISERROR(VLOOKUP($B668,padron!#REF!,9,0)),+IF(ISERROR(VLOOKUP($B668,NAfiliado_NFarmacia!$A$2:$J$497,5,0)),"Ingresa Farmacia",VLOOKUP($B668,NAfiliado_NFarmacia!$A$2:$J$497,5,0)),VLOOKUP($B668,padron!#REF!,9,0)),+IF(ISERROR(VLOOKUP($B668,NAfiliado_NFarmacia!$A$2:$J$497,5,0)),"Ingresa Farmacia",VLOOKUP($B668,NAfiliado_NFarmacia!$A$2:$J$497,5,0))))</f>
        <v/>
      </c>
      <c r="J668" s="49" t="str">
        <f>+IF($B668="","",+IF(OR($F668="Si",$F668=""),IF(ISERROR(VLOOKUP($B668,padron!#REF!,10,0)),+IF(ISERROR(VLOOKUP($B668,NAfiliado_NFarmacia!$A$2:$J$497,5,0)),"Ingresa Direccion de Farmacia",VLOOKUP($B668,NAfiliado_NFarmacia!$A$2:$J$497,6,0)),VLOOKUP($B668,padron!#REF!,10,0)),+IF(ISERROR(VLOOKUP($B668,NAfiliado_NFarmacia!$A$2:$J$497,6,0)),"Ingresa Direccion de Farmacia",VLOOKUP($B668,NAfiliado_NFarmacia!$A$2:$J$497,6,0))))</f>
        <v/>
      </c>
      <c r="K668" s="49" t="str">
        <f>+IF($B668="","",+IF(OR($F668="Si",$F668=""),IF(ISERROR(VLOOKUP($B668,padron!#REF!,10,0)),+IF(ISERROR(VLOOKUP($B668,NAfiliado_NFarmacia!$A$2:$J$497,5,0)),"Ingresa Localidad de Farmacia",VLOOKUP($B668,NAfiliado_NFarmacia!$A$2:$J$497,7,0)),VLOOKUP($B668,padron!#REF!,11,0)),+IF(ISERROR(VLOOKUP($B668,NAfiliado_NFarmacia!$A$2:$J$497,7,0)),"Ingresa Localidad de Farmacia",VLOOKUP($B668,NAfiliado_NFarmacia!$A$2:$J$497,7,0))))</f>
        <v/>
      </c>
      <c r="L668" s="48" t="str">
        <f>+IF(B668="","",IF(F668="No","84005541",+IFERROR(+VLOOKUP(inicio!B668,padron!$A$2:$H$2,8,0),"84005541")))</f>
        <v/>
      </c>
      <c r="M668" s="48" t="str">
        <f>+IF(B668="","",+IFERROR(+VLOOKUP(B668,padron!A:C,3,0),"no_cargado"))</f>
        <v/>
      </c>
      <c r="N668" s="48" t="str">
        <f>+IF(C668="","",+IFERROR(+VLOOKUP($C668,materiales!$A$2:$D$5000,4,0),"9999"))</f>
        <v/>
      </c>
      <c r="O668" s="48" t="str">
        <f t="shared" si="100"/>
        <v/>
      </c>
      <c r="P668" s="48" t="str">
        <f t="shared" si="101"/>
        <v/>
      </c>
      <c r="Q668" s="48" t="str">
        <f t="shared" si="102"/>
        <v/>
      </c>
      <c r="R668" s="48" t="str">
        <f t="shared" si="103"/>
        <v/>
      </c>
      <c r="S668" s="48" t="str">
        <f t="shared" si="108"/>
        <v/>
      </c>
      <c r="T668" s="48" t="str">
        <f t="shared" ca="1" si="104"/>
        <v/>
      </c>
      <c r="U668" s="48" t="str">
        <f>+IF(M668="","",IFERROR(+VLOOKUP(C668,materiales!$B$2:$E$1000,4,0),"DSZA"))</f>
        <v/>
      </c>
      <c r="V668" s="48" t="str">
        <f t="shared" si="105"/>
        <v/>
      </c>
      <c r="W668" s="48" t="str">
        <f t="shared" si="106"/>
        <v/>
      </c>
      <c r="X668" s="48" t="str">
        <f t="shared" si="107"/>
        <v/>
      </c>
      <c r="Y668" s="49" t="str">
        <f t="shared" si="109"/>
        <v/>
      </c>
      <c r="Z668" s="49" t="str">
        <f>IF(M668="no_cargado",VLOOKUP(B668,NAfiliado_NFarmacia!A:H,8,0),"")</f>
        <v/>
      </c>
      <c r="AA668" s="50"/>
    </row>
    <row r="669" spans="1:27" x14ac:dyDescent="0.55000000000000004">
      <c r="A669" s="34"/>
      <c r="G669" s="47" t="str">
        <f>+IF($B669="","",+IFERROR(+VLOOKUP(B669,padron!$A$2:$E$2,2,0),+IFERROR(VLOOKUP(B669,NAfiliado_NFarmacia!$A:$J,10,0),"Ingresar Nuevo Afiliado")))</f>
        <v/>
      </c>
      <c r="H669" s="48" t="str">
        <f>+IF(B669="","",+IFERROR(+VLOOKUP($C669,materiales!$B$2:$D$101,2,0),"9999"))</f>
        <v/>
      </c>
      <c r="I669" s="49" t="str">
        <f>+IF($B669="","",+IF(OR($F669="Si",$F669=""),IF(ISERROR(VLOOKUP($B669,padron!#REF!,9,0)),+IF(ISERROR(VLOOKUP($B669,NAfiliado_NFarmacia!$A$2:$J$497,5,0)),"Ingresa Farmacia",VLOOKUP($B669,NAfiliado_NFarmacia!$A$2:$J$497,5,0)),VLOOKUP($B669,padron!#REF!,9,0)),+IF(ISERROR(VLOOKUP($B669,NAfiliado_NFarmacia!$A$2:$J$497,5,0)),"Ingresa Farmacia",VLOOKUP($B669,NAfiliado_NFarmacia!$A$2:$J$497,5,0))))</f>
        <v/>
      </c>
      <c r="J669" s="49" t="str">
        <f>+IF($B669="","",+IF(OR($F669="Si",$F669=""),IF(ISERROR(VLOOKUP($B669,padron!#REF!,10,0)),+IF(ISERROR(VLOOKUP($B669,NAfiliado_NFarmacia!$A$2:$J$497,5,0)),"Ingresa Direccion de Farmacia",VLOOKUP($B669,NAfiliado_NFarmacia!$A$2:$J$497,6,0)),VLOOKUP($B669,padron!#REF!,10,0)),+IF(ISERROR(VLOOKUP($B669,NAfiliado_NFarmacia!$A$2:$J$497,6,0)),"Ingresa Direccion de Farmacia",VLOOKUP($B669,NAfiliado_NFarmacia!$A$2:$J$497,6,0))))</f>
        <v/>
      </c>
      <c r="K669" s="49" t="str">
        <f>+IF($B669="","",+IF(OR($F669="Si",$F669=""),IF(ISERROR(VLOOKUP($B669,padron!#REF!,10,0)),+IF(ISERROR(VLOOKUP($B669,NAfiliado_NFarmacia!$A$2:$J$497,5,0)),"Ingresa Localidad de Farmacia",VLOOKUP($B669,NAfiliado_NFarmacia!$A$2:$J$497,7,0)),VLOOKUP($B669,padron!#REF!,11,0)),+IF(ISERROR(VLOOKUP($B669,NAfiliado_NFarmacia!$A$2:$J$497,7,0)),"Ingresa Localidad de Farmacia",VLOOKUP($B669,NAfiliado_NFarmacia!$A$2:$J$497,7,0))))</f>
        <v/>
      </c>
      <c r="L669" s="48" t="str">
        <f>+IF(B669="","",IF(F669="No","84005541",+IFERROR(+VLOOKUP(inicio!B669,padron!$A$2:$H$2,8,0),"84005541")))</f>
        <v/>
      </c>
      <c r="M669" s="48" t="str">
        <f>+IF(B669="","",+IFERROR(+VLOOKUP(B669,padron!A:C,3,0),"no_cargado"))</f>
        <v/>
      </c>
      <c r="N669" s="48" t="str">
        <f>+IF(C669="","",+IFERROR(+VLOOKUP($C669,materiales!$A$2:$D$5000,4,0),"9999"))</f>
        <v/>
      </c>
      <c r="O669" s="48" t="str">
        <f t="shared" si="100"/>
        <v/>
      </c>
      <c r="P669" s="48" t="str">
        <f t="shared" si="101"/>
        <v/>
      </c>
      <c r="Q669" s="48" t="str">
        <f t="shared" si="102"/>
        <v/>
      </c>
      <c r="R669" s="48" t="str">
        <f t="shared" si="103"/>
        <v/>
      </c>
      <c r="S669" s="48" t="str">
        <f t="shared" si="108"/>
        <v/>
      </c>
      <c r="T669" s="48" t="str">
        <f t="shared" ca="1" si="104"/>
        <v/>
      </c>
      <c r="U669" s="48" t="str">
        <f>+IF(M669="","",IFERROR(+VLOOKUP(C669,materiales!$B$2:$E$1000,4,0),"DSZA"))</f>
        <v/>
      </c>
      <c r="V669" s="48" t="str">
        <f t="shared" si="105"/>
        <v/>
      </c>
      <c r="W669" s="48" t="str">
        <f t="shared" si="106"/>
        <v/>
      </c>
      <c r="X669" s="48" t="str">
        <f t="shared" si="107"/>
        <v/>
      </c>
      <c r="Y669" s="49" t="str">
        <f t="shared" si="109"/>
        <v/>
      </c>
      <c r="Z669" s="49" t="str">
        <f>IF(M669="no_cargado",VLOOKUP(B669,NAfiliado_NFarmacia!A:H,8,0),"")</f>
        <v/>
      </c>
      <c r="AA669" s="50"/>
    </row>
    <row r="670" spans="1:27" x14ac:dyDescent="0.55000000000000004">
      <c r="A670" s="34"/>
      <c r="G670" s="47" t="str">
        <f>+IF($B670="","",+IFERROR(+VLOOKUP(B670,padron!$A$2:$E$2,2,0),+IFERROR(VLOOKUP(B670,NAfiliado_NFarmacia!$A:$J,10,0),"Ingresar Nuevo Afiliado")))</f>
        <v/>
      </c>
      <c r="H670" s="48" t="str">
        <f>+IF(B670="","",+IFERROR(+VLOOKUP($C670,materiales!$B$2:$D$101,2,0),"9999"))</f>
        <v/>
      </c>
      <c r="I670" s="49" t="str">
        <f>+IF($B670="","",+IF(OR($F670="Si",$F670=""),IF(ISERROR(VLOOKUP($B670,padron!#REF!,9,0)),+IF(ISERROR(VLOOKUP($B670,NAfiliado_NFarmacia!$A$2:$J$497,5,0)),"Ingresa Farmacia",VLOOKUP($B670,NAfiliado_NFarmacia!$A$2:$J$497,5,0)),VLOOKUP($B670,padron!#REF!,9,0)),+IF(ISERROR(VLOOKUP($B670,NAfiliado_NFarmacia!$A$2:$J$497,5,0)),"Ingresa Farmacia",VLOOKUP($B670,NAfiliado_NFarmacia!$A$2:$J$497,5,0))))</f>
        <v/>
      </c>
      <c r="J670" s="49" t="str">
        <f>+IF($B670="","",+IF(OR($F670="Si",$F670=""),IF(ISERROR(VLOOKUP($B670,padron!#REF!,10,0)),+IF(ISERROR(VLOOKUP($B670,NAfiliado_NFarmacia!$A$2:$J$497,5,0)),"Ingresa Direccion de Farmacia",VLOOKUP($B670,NAfiliado_NFarmacia!$A$2:$J$497,6,0)),VLOOKUP($B670,padron!#REF!,10,0)),+IF(ISERROR(VLOOKUP($B670,NAfiliado_NFarmacia!$A$2:$J$497,6,0)),"Ingresa Direccion de Farmacia",VLOOKUP($B670,NAfiliado_NFarmacia!$A$2:$J$497,6,0))))</f>
        <v/>
      </c>
      <c r="K670" s="49" t="str">
        <f>+IF($B670="","",+IF(OR($F670="Si",$F670=""),IF(ISERROR(VLOOKUP($B670,padron!#REF!,10,0)),+IF(ISERROR(VLOOKUP($B670,NAfiliado_NFarmacia!$A$2:$J$497,5,0)),"Ingresa Localidad de Farmacia",VLOOKUP($B670,NAfiliado_NFarmacia!$A$2:$J$497,7,0)),VLOOKUP($B670,padron!#REF!,11,0)),+IF(ISERROR(VLOOKUP($B670,NAfiliado_NFarmacia!$A$2:$J$497,7,0)),"Ingresa Localidad de Farmacia",VLOOKUP($B670,NAfiliado_NFarmacia!$A$2:$J$497,7,0))))</f>
        <v/>
      </c>
      <c r="L670" s="48" t="str">
        <f>+IF(B670="","",IF(F670="No","84005541",+IFERROR(+VLOOKUP(inicio!B670,padron!$A$2:$H$2,8,0),"84005541")))</f>
        <v/>
      </c>
      <c r="M670" s="48" t="str">
        <f>+IF(B670="","",+IFERROR(+VLOOKUP(B670,padron!A:C,3,0),"no_cargado"))</f>
        <v/>
      </c>
      <c r="N670" s="48" t="str">
        <f>+IF(C670="","",+IFERROR(+VLOOKUP($C670,materiales!$A$2:$D$5000,4,0),"9999"))</f>
        <v/>
      </c>
      <c r="O670" s="48" t="str">
        <f t="shared" si="100"/>
        <v/>
      </c>
      <c r="P670" s="48" t="str">
        <f t="shared" si="101"/>
        <v/>
      </c>
      <c r="Q670" s="48" t="str">
        <f t="shared" si="102"/>
        <v/>
      </c>
      <c r="R670" s="48" t="str">
        <f t="shared" si="103"/>
        <v/>
      </c>
      <c r="S670" s="48" t="str">
        <f t="shared" si="108"/>
        <v/>
      </c>
      <c r="T670" s="48" t="str">
        <f t="shared" ca="1" si="104"/>
        <v/>
      </c>
      <c r="U670" s="48" t="str">
        <f>+IF(M670="","",IFERROR(+VLOOKUP(C670,materiales!$B$2:$E$1000,4,0),"DSZA"))</f>
        <v/>
      </c>
      <c r="V670" s="48" t="str">
        <f t="shared" si="105"/>
        <v/>
      </c>
      <c r="W670" s="48" t="str">
        <f t="shared" si="106"/>
        <v/>
      </c>
      <c r="X670" s="48" t="str">
        <f t="shared" si="107"/>
        <v/>
      </c>
      <c r="Y670" s="49" t="str">
        <f t="shared" si="109"/>
        <v/>
      </c>
      <c r="Z670" s="49" t="str">
        <f>IF(M670="no_cargado",VLOOKUP(B670,NAfiliado_NFarmacia!A:H,8,0),"")</f>
        <v/>
      </c>
      <c r="AA670" s="50"/>
    </row>
    <row r="671" spans="1:27" x14ac:dyDescent="0.55000000000000004">
      <c r="A671" s="34"/>
      <c r="G671" s="47" t="str">
        <f>+IF($B671="","",+IFERROR(+VLOOKUP(B671,padron!$A$2:$E$2,2,0),+IFERROR(VLOOKUP(B671,NAfiliado_NFarmacia!$A:$J,10,0),"Ingresar Nuevo Afiliado")))</f>
        <v/>
      </c>
      <c r="H671" s="48" t="str">
        <f>+IF(B671="","",+IFERROR(+VLOOKUP($C671,materiales!$B$2:$D$101,2,0),"9999"))</f>
        <v/>
      </c>
      <c r="I671" s="49" t="str">
        <f>+IF($B671="","",+IF(OR($F671="Si",$F671=""),IF(ISERROR(VLOOKUP($B671,padron!#REF!,9,0)),+IF(ISERROR(VLOOKUP($B671,NAfiliado_NFarmacia!$A$2:$J$497,5,0)),"Ingresa Farmacia",VLOOKUP($B671,NAfiliado_NFarmacia!$A$2:$J$497,5,0)),VLOOKUP($B671,padron!#REF!,9,0)),+IF(ISERROR(VLOOKUP($B671,NAfiliado_NFarmacia!$A$2:$J$497,5,0)),"Ingresa Farmacia",VLOOKUP($B671,NAfiliado_NFarmacia!$A$2:$J$497,5,0))))</f>
        <v/>
      </c>
      <c r="J671" s="49" t="str">
        <f>+IF($B671="","",+IF(OR($F671="Si",$F671=""),IF(ISERROR(VLOOKUP($B671,padron!#REF!,10,0)),+IF(ISERROR(VLOOKUP($B671,NAfiliado_NFarmacia!$A$2:$J$497,5,0)),"Ingresa Direccion de Farmacia",VLOOKUP($B671,NAfiliado_NFarmacia!$A$2:$J$497,6,0)),VLOOKUP($B671,padron!#REF!,10,0)),+IF(ISERROR(VLOOKUP($B671,NAfiliado_NFarmacia!$A$2:$J$497,6,0)),"Ingresa Direccion de Farmacia",VLOOKUP($B671,NAfiliado_NFarmacia!$A$2:$J$497,6,0))))</f>
        <v/>
      </c>
      <c r="K671" s="49" t="str">
        <f>+IF($B671="","",+IF(OR($F671="Si",$F671=""),IF(ISERROR(VLOOKUP($B671,padron!#REF!,10,0)),+IF(ISERROR(VLOOKUP($B671,NAfiliado_NFarmacia!$A$2:$J$497,5,0)),"Ingresa Localidad de Farmacia",VLOOKUP($B671,NAfiliado_NFarmacia!$A$2:$J$497,7,0)),VLOOKUP($B671,padron!#REF!,11,0)),+IF(ISERROR(VLOOKUP($B671,NAfiliado_NFarmacia!$A$2:$J$497,7,0)),"Ingresa Localidad de Farmacia",VLOOKUP($B671,NAfiliado_NFarmacia!$A$2:$J$497,7,0))))</f>
        <v/>
      </c>
      <c r="L671" s="48" t="str">
        <f>+IF(B671="","",IF(F671="No","84005541",+IFERROR(+VLOOKUP(inicio!B671,padron!$A$2:$H$2,8,0),"84005541")))</f>
        <v/>
      </c>
      <c r="M671" s="48" t="str">
        <f>+IF(B671="","",+IFERROR(+VLOOKUP(B671,padron!A:C,3,0),"no_cargado"))</f>
        <v/>
      </c>
      <c r="N671" s="48" t="str">
        <f>+IF(C671="","",+IFERROR(+VLOOKUP($C671,materiales!$A$2:$D$5000,4,0),"9999"))</f>
        <v/>
      </c>
      <c r="O671" s="48" t="str">
        <f t="shared" si="100"/>
        <v/>
      </c>
      <c r="P671" s="48" t="str">
        <f t="shared" si="101"/>
        <v/>
      </c>
      <c r="Q671" s="48" t="str">
        <f t="shared" si="102"/>
        <v/>
      </c>
      <c r="R671" s="48" t="str">
        <f t="shared" si="103"/>
        <v/>
      </c>
      <c r="S671" s="48" t="str">
        <f t="shared" si="108"/>
        <v/>
      </c>
      <c r="T671" s="48" t="str">
        <f t="shared" ca="1" si="104"/>
        <v/>
      </c>
      <c r="U671" s="48" t="str">
        <f>+IF(M671="","",IFERROR(+VLOOKUP(C671,materiales!$B$2:$E$1000,4,0),"DSZA"))</f>
        <v/>
      </c>
      <c r="V671" s="48" t="str">
        <f t="shared" si="105"/>
        <v/>
      </c>
      <c r="W671" s="48" t="str">
        <f t="shared" si="106"/>
        <v/>
      </c>
      <c r="X671" s="48" t="str">
        <f t="shared" si="107"/>
        <v/>
      </c>
      <c r="Y671" s="49" t="str">
        <f t="shared" si="109"/>
        <v/>
      </c>
      <c r="Z671" s="49" t="str">
        <f>IF(M671="no_cargado",VLOOKUP(B671,NAfiliado_NFarmacia!A:H,8,0),"")</f>
        <v/>
      </c>
      <c r="AA671" s="50"/>
    </row>
    <row r="672" spans="1:27" x14ac:dyDescent="0.55000000000000004">
      <c r="A672" s="34"/>
      <c r="G672" s="47" t="str">
        <f>+IF($B672="","",+IFERROR(+VLOOKUP(B672,padron!$A$2:$E$2,2,0),+IFERROR(VLOOKUP(B672,NAfiliado_NFarmacia!$A:$J,10,0),"Ingresar Nuevo Afiliado")))</f>
        <v/>
      </c>
      <c r="H672" s="48" t="str">
        <f>+IF(B672="","",+IFERROR(+VLOOKUP($C672,materiales!$B$2:$D$101,2,0),"9999"))</f>
        <v/>
      </c>
      <c r="I672" s="49" t="str">
        <f>+IF($B672="","",+IF(OR($F672="Si",$F672=""),IF(ISERROR(VLOOKUP($B672,padron!#REF!,9,0)),+IF(ISERROR(VLOOKUP($B672,NAfiliado_NFarmacia!$A$2:$J$497,5,0)),"Ingresa Farmacia",VLOOKUP($B672,NAfiliado_NFarmacia!$A$2:$J$497,5,0)),VLOOKUP($B672,padron!#REF!,9,0)),+IF(ISERROR(VLOOKUP($B672,NAfiliado_NFarmacia!$A$2:$J$497,5,0)),"Ingresa Farmacia",VLOOKUP($B672,NAfiliado_NFarmacia!$A$2:$J$497,5,0))))</f>
        <v/>
      </c>
      <c r="J672" s="49" t="str">
        <f>+IF($B672="","",+IF(OR($F672="Si",$F672=""),IF(ISERROR(VLOOKUP($B672,padron!#REF!,10,0)),+IF(ISERROR(VLOOKUP($B672,NAfiliado_NFarmacia!$A$2:$J$497,5,0)),"Ingresa Direccion de Farmacia",VLOOKUP($B672,NAfiliado_NFarmacia!$A$2:$J$497,6,0)),VLOOKUP($B672,padron!#REF!,10,0)),+IF(ISERROR(VLOOKUP($B672,NAfiliado_NFarmacia!$A$2:$J$497,6,0)),"Ingresa Direccion de Farmacia",VLOOKUP($B672,NAfiliado_NFarmacia!$A$2:$J$497,6,0))))</f>
        <v/>
      </c>
      <c r="K672" s="49" t="str">
        <f>+IF($B672="","",+IF(OR($F672="Si",$F672=""),IF(ISERROR(VLOOKUP($B672,padron!#REF!,10,0)),+IF(ISERROR(VLOOKUP($B672,NAfiliado_NFarmacia!$A$2:$J$497,5,0)),"Ingresa Localidad de Farmacia",VLOOKUP($B672,NAfiliado_NFarmacia!$A$2:$J$497,7,0)),VLOOKUP($B672,padron!#REF!,11,0)),+IF(ISERROR(VLOOKUP($B672,NAfiliado_NFarmacia!$A$2:$J$497,7,0)),"Ingresa Localidad de Farmacia",VLOOKUP($B672,NAfiliado_NFarmacia!$A$2:$J$497,7,0))))</f>
        <v/>
      </c>
      <c r="L672" s="48" t="str">
        <f>+IF(B672="","",IF(F672="No","84005541",+IFERROR(+VLOOKUP(inicio!B672,padron!$A$2:$H$2,8,0),"84005541")))</f>
        <v/>
      </c>
      <c r="M672" s="48" t="str">
        <f>+IF(B672="","",+IFERROR(+VLOOKUP(B672,padron!A:C,3,0),"no_cargado"))</f>
        <v/>
      </c>
      <c r="N672" s="48" t="str">
        <f>+IF(C672="","",+IFERROR(+VLOOKUP($C672,materiales!$A$2:$D$5000,4,0),"9999"))</f>
        <v/>
      </c>
      <c r="O672" s="48" t="str">
        <f t="shared" si="100"/>
        <v/>
      </c>
      <c r="P672" s="48" t="str">
        <f t="shared" si="101"/>
        <v/>
      </c>
      <c r="Q672" s="48" t="str">
        <f t="shared" si="102"/>
        <v/>
      </c>
      <c r="R672" s="48" t="str">
        <f t="shared" si="103"/>
        <v/>
      </c>
      <c r="S672" s="48" t="str">
        <f t="shared" si="108"/>
        <v/>
      </c>
      <c r="T672" s="48" t="str">
        <f t="shared" ca="1" si="104"/>
        <v/>
      </c>
      <c r="U672" s="48" t="str">
        <f>+IF(M672="","",IFERROR(+VLOOKUP(C672,materiales!$B$2:$E$1000,4,0),"DSZA"))</f>
        <v/>
      </c>
      <c r="V672" s="48" t="str">
        <f t="shared" si="105"/>
        <v/>
      </c>
      <c r="W672" s="48" t="str">
        <f t="shared" si="106"/>
        <v/>
      </c>
      <c r="X672" s="48" t="str">
        <f t="shared" si="107"/>
        <v/>
      </c>
      <c r="Y672" s="49" t="str">
        <f t="shared" si="109"/>
        <v/>
      </c>
      <c r="Z672" s="49" t="str">
        <f>IF(M672="no_cargado",VLOOKUP(B672,NAfiliado_NFarmacia!A:H,8,0),"")</f>
        <v/>
      </c>
      <c r="AA672" s="50"/>
    </row>
    <row r="673" spans="1:27" x14ac:dyDescent="0.55000000000000004">
      <c r="A673" s="34"/>
      <c r="G673" s="47" t="str">
        <f>+IF($B673="","",+IFERROR(+VLOOKUP(B673,padron!$A$2:$E$2,2,0),+IFERROR(VLOOKUP(B673,NAfiliado_NFarmacia!$A:$J,10,0),"Ingresar Nuevo Afiliado")))</f>
        <v/>
      </c>
      <c r="H673" s="48" t="str">
        <f>+IF(B673="","",+IFERROR(+VLOOKUP($C673,materiales!$B$2:$D$101,2,0),"9999"))</f>
        <v/>
      </c>
      <c r="I673" s="49" t="str">
        <f>+IF($B673="","",+IF(OR($F673="Si",$F673=""),IF(ISERROR(VLOOKUP($B673,padron!#REF!,9,0)),+IF(ISERROR(VLOOKUP($B673,NAfiliado_NFarmacia!$A$2:$J$497,5,0)),"Ingresa Farmacia",VLOOKUP($B673,NAfiliado_NFarmacia!$A$2:$J$497,5,0)),VLOOKUP($B673,padron!#REF!,9,0)),+IF(ISERROR(VLOOKUP($B673,NAfiliado_NFarmacia!$A$2:$J$497,5,0)),"Ingresa Farmacia",VLOOKUP($B673,NAfiliado_NFarmacia!$A$2:$J$497,5,0))))</f>
        <v/>
      </c>
      <c r="J673" s="49" t="str">
        <f>+IF($B673="","",+IF(OR($F673="Si",$F673=""),IF(ISERROR(VLOOKUP($B673,padron!#REF!,10,0)),+IF(ISERROR(VLOOKUP($B673,NAfiliado_NFarmacia!$A$2:$J$497,5,0)),"Ingresa Direccion de Farmacia",VLOOKUP($B673,NAfiliado_NFarmacia!$A$2:$J$497,6,0)),VLOOKUP($B673,padron!#REF!,10,0)),+IF(ISERROR(VLOOKUP($B673,NAfiliado_NFarmacia!$A$2:$J$497,6,0)),"Ingresa Direccion de Farmacia",VLOOKUP($B673,NAfiliado_NFarmacia!$A$2:$J$497,6,0))))</f>
        <v/>
      </c>
      <c r="K673" s="49" t="str">
        <f>+IF($B673="","",+IF(OR($F673="Si",$F673=""),IF(ISERROR(VLOOKUP($B673,padron!#REF!,10,0)),+IF(ISERROR(VLOOKUP($B673,NAfiliado_NFarmacia!$A$2:$J$497,5,0)),"Ingresa Localidad de Farmacia",VLOOKUP($B673,NAfiliado_NFarmacia!$A$2:$J$497,7,0)),VLOOKUP($B673,padron!#REF!,11,0)),+IF(ISERROR(VLOOKUP($B673,NAfiliado_NFarmacia!$A$2:$J$497,7,0)),"Ingresa Localidad de Farmacia",VLOOKUP($B673,NAfiliado_NFarmacia!$A$2:$J$497,7,0))))</f>
        <v/>
      </c>
      <c r="L673" s="48" t="str">
        <f>+IF(B673="","",IF(F673="No","84005541",+IFERROR(+VLOOKUP(inicio!B673,padron!$A$2:$H$2,8,0),"84005541")))</f>
        <v/>
      </c>
      <c r="M673" s="48" t="str">
        <f>+IF(B673="","",+IFERROR(+VLOOKUP(B673,padron!A:C,3,0),"no_cargado"))</f>
        <v/>
      </c>
      <c r="N673" s="48" t="str">
        <f>+IF(C673="","",+IFERROR(+VLOOKUP($C673,materiales!$A$2:$D$5000,4,0),"9999"))</f>
        <v/>
      </c>
      <c r="O673" s="48" t="str">
        <f t="shared" si="100"/>
        <v/>
      </c>
      <c r="P673" s="48" t="str">
        <f t="shared" si="101"/>
        <v/>
      </c>
      <c r="Q673" s="48" t="str">
        <f t="shared" si="102"/>
        <v/>
      </c>
      <c r="R673" s="48" t="str">
        <f t="shared" si="103"/>
        <v/>
      </c>
      <c r="S673" s="48" t="str">
        <f t="shared" si="108"/>
        <v/>
      </c>
      <c r="T673" s="48" t="str">
        <f t="shared" ca="1" si="104"/>
        <v/>
      </c>
      <c r="U673" s="48" t="str">
        <f>+IF(M673="","",IFERROR(+VLOOKUP(C673,materiales!$B$2:$E$1000,4,0),"DSZA"))</f>
        <v/>
      </c>
      <c r="V673" s="48" t="str">
        <f t="shared" si="105"/>
        <v/>
      </c>
      <c r="W673" s="48" t="str">
        <f t="shared" si="106"/>
        <v/>
      </c>
      <c r="X673" s="48" t="str">
        <f t="shared" si="107"/>
        <v/>
      </c>
      <c r="Y673" s="49" t="str">
        <f t="shared" si="109"/>
        <v/>
      </c>
      <c r="Z673" s="49" t="str">
        <f>IF(M673="no_cargado",VLOOKUP(B673,NAfiliado_NFarmacia!A:H,8,0),"")</f>
        <v/>
      </c>
      <c r="AA673" s="50"/>
    </row>
    <row r="674" spans="1:27" x14ac:dyDescent="0.55000000000000004">
      <c r="A674" s="34"/>
      <c r="G674" s="47" t="str">
        <f>+IF($B674="","",+IFERROR(+VLOOKUP(B674,padron!$A$2:$E$2,2,0),+IFERROR(VLOOKUP(B674,NAfiliado_NFarmacia!$A:$J,10,0),"Ingresar Nuevo Afiliado")))</f>
        <v/>
      </c>
      <c r="H674" s="48" t="str">
        <f>+IF(B674="","",+IFERROR(+VLOOKUP($C674,materiales!$B$2:$D$101,2,0),"9999"))</f>
        <v/>
      </c>
      <c r="I674" s="49" t="str">
        <f>+IF($B674="","",+IF(OR($F674="Si",$F674=""),IF(ISERROR(VLOOKUP($B674,padron!#REF!,9,0)),+IF(ISERROR(VLOOKUP($B674,NAfiliado_NFarmacia!$A$2:$J$497,5,0)),"Ingresa Farmacia",VLOOKUP($B674,NAfiliado_NFarmacia!$A$2:$J$497,5,0)),VLOOKUP($B674,padron!#REF!,9,0)),+IF(ISERROR(VLOOKUP($B674,NAfiliado_NFarmacia!$A$2:$J$497,5,0)),"Ingresa Farmacia",VLOOKUP($B674,NAfiliado_NFarmacia!$A$2:$J$497,5,0))))</f>
        <v/>
      </c>
      <c r="J674" s="49" t="str">
        <f>+IF($B674="","",+IF(OR($F674="Si",$F674=""),IF(ISERROR(VLOOKUP($B674,padron!#REF!,10,0)),+IF(ISERROR(VLOOKUP($B674,NAfiliado_NFarmacia!$A$2:$J$497,5,0)),"Ingresa Direccion de Farmacia",VLOOKUP($B674,NAfiliado_NFarmacia!$A$2:$J$497,6,0)),VLOOKUP($B674,padron!#REF!,10,0)),+IF(ISERROR(VLOOKUP($B674,NAfiliado_NFarmacia!$A$2:$J$497,6,0)),"Ingresa Direccion de Farmacia",VLOOKUP($B674,NAfiliado_NFarmacia!$A$2:$J$497,6,0))))</f>
        <v/>
      </c>
      <c r="K674" s="49" t="str">
        <f>+IF($B674="","",+IF(OR($F674="Si",$F674=""),IF(ISERROR(VLOOKUP($B674,padron!#REF!,10,0)),+IF(ISERROR(VLOOKUP($B674,NAfiliado_NFarmacia!$A$2:$J$497,5,0)),"Ingresa Localidad de Farmacia",VLOOKUP($B674,NAfiliado_NFarmacia!$A$2:$J$497,7,0)),VLOOKUP($B674,padron!#REF!,11,0)),+IF(ISERROR(VLOOKUP($B674,NAfiliado_NFarmacia!$A$2:$J$497,7,0)),"Ingresa Localidad de Farmacia",VLOOKUP($B674,NAfiliado_NFarmacia!$A$2:$J$497,7,0))))</f>
        <v/>
      </c>
      <c r="L674" s="48" t="str">
        <f>+IF(B674="","",IF(F674="No","84005541",+IFERROR(+VLOOKUP(inicio!B674,padron!$A$2:$H$2,8,0),"84005541")))</f>
        <v/>
      </c>
      <c r="M674" s="48" t="str">
        <f>+IF(B674="","",+IFERROR(+VLOOKUP(B674,padron!A:C,3,0),"no_cargado"))</f>
        <v/>
      </c>
      <c r="N674" s="48" t="str">
        <f>+IF(C674="","",+IFERROR(+VLOOKUP($C674,materiales!$A$2:$D$5000,4,0),"9999"))</f>
        <v/>
      </c>
      <c r="O674" s="48" t="str">
        <f t="shared" si="100"/>
        <v/>
      </c>
      <c r="P674" s="48" t="str">
        <f t="shared" si="101"/>
        <v/>
      </c>
      <c r="Q674" s="48" t="str">
        <f t="shared" si="102"/>
        <v/>
      </c>
      <c r="R674" s="48" t="str">
        <f t="shared" si="103"/>
        <v/>
      </c>
      <c r="S674" s="48" t="str">
        <f t="shared" si="108"/>
        <v/>
      </c>
      <c r="T674" s="48" t="str">
        <f t="shared" ca="1" si="104"/>
        <v/>
      </c>
      <c r="U674" s="48" t="str">
        <f>+IF(M674="","",IFERROR(+VLOOKUP(C674,materiales!$B$2:$E$1000,4,0),"DSZA"))</f>
        <v/>
      </c>
      <c r="V674" s="48" t="str">
        <f t="shared" si="105"/>
        <v/>
      </c>
      <c r="W674" s="48" t="str">
        <f t="shared" si="106"/>
        <v/>
      </c>
      <c r="X674" s="48" t="str">
        <f t="shared" si="107"/>
        <v/>
      </c>
      <c r="Y674" s="49" t="str">
        <f t="shared" si="109"/>
        <v/>
      </c>
      <c r="Z674" s="49" t="str">
        <f>IF(M674="no_cargado",VLOOKUP(B674,NAfiliado_NFarmacia!A:H,8,0),"")</f>
        <v/>
      </c>
      <c r="AA674" s="50"/>
    </row>
    <row r="675" spans="1:27" x14ac:dyDescent="0.55000000000000004">
      <c r="A675" s="34"/>
      <c r="G675" s="47" t="str">
        <f>+IF($B675="","",+IFERROR(+VLOOKUP(B675,padron!$A$2:$E$2,2,0),+IFERROR(VLOOKUP(B675,NAfiliado_NFarmacia!$A:$J,10,0),"Ingresar Nuevo Afiliado")))</f>
        <v/>
      </c>
      <c r="H675" s="48" t="str">
        <f>+IF(B675="","",+IFERROR(+VLOOKUP($C675,materiales!$B$2:$D$101,2,0),"9999"))</f>
        <v/>
      </c>
      <c r="I675" s="49" t="str">
        <f>+IF($B675="","",+IF(OR($F675="Si",$F675=""),IF(ISERROR(VLOOKUP($B675,padron!#REF!,9,0)),+IF(ISERROR(VLOOKUP($B675,NAfiliado_NFarmacia!$A$2:$J$497,5,0)),"Ingresa Farmacia",VLOOKUP($B675,NAfiliado_NFarmacia!$A$2:$J$497,5,0)),VLOOKUP($B675,padron!#REF!,9,0)),+IF(ISERROR(VLOOKUP($B675,NAfiliado_NFarmacia!$A$2:$J$497,5,0)),"Ingresa Farmacia",VLOOKUP($B675,NAfiliado_NFarmacia!$A$2:$J$497,5,0))))</f>
        <v/>
      </c>
      <c r="J675" s="49" t="str">
        <f>+IF($B675="","",+IF(OR($F675="Si",$F675=""),IF(ISERROR(VLOOKUP($B675,padron!#REF!,10,0)),+IF(ISERROR(VLOOKUP($B675,NAfiliado_NFarmacia!$A$2:$J$497,5,0)),"Ingresa Direccion de Farmacia",VLOOKUP($B675,NAfiliado_NFarmacia!$A$2:$J$497,6,0)),VLOOKUP($B675,padron!#REF!,10,0)),+IF(ISERROR(VLOOKUP($B675,NAfiliado_NFarmacia!$A$2:$J$497,6,0)),"Ingresa Direccion de Farmacia",VLOOKUP($B675,NAfiliado_NFarmacia!$A$2:$J$497,6,0))))</f>
        <v/>
      </c>
      <c r="K675" s="49" t="str">
        <f>+IF($B675="","",+IF(OR($F675="Si",$F675=""),IF(ISERROR(VLOOKUP($B675,padron!#REF!,10,0)),+IF(ISERROR(VLOOKUP($B675,NAfiliado_NFarmacia!$A$2:$J$497,5,0)),"Ingresa Localidad de Farmacia",VLOOKUP($B675,NAfiliado_NFarmacia!$A$2:$J$497,7,0)),VLOOKUP($B675,padron!#REF!,11,0)),+IF(ISERROR(VLOOKUP($B675,NAfiliado_NFarmacia!$A$2:$J$497,7,0)),"Ingresa Localidad de Farmacia",VLOOKUP($B675,NAfiliado_NFarmacia!$A$2:$J$497,7,0))))</f>
        <v/>
      </c>
      <c r="L675" s="48" t="str">
        <f>+IF(B675="","",IF(F675="No","84005541",+IFERROR(+VLOOKUP(inicio!B675,padron!$A$2:$H$2,8,0),"84005541")))</f>
        <v/>
      </c>
      <c r="M675" s="48" t="str">
        <f>+IF(B675="","",+IFERROR(+VLOOKUP(B675,padron!A:C,3,0),"no_cargado"))</f>
        <v/>
      </c>
      <c r="N675" s="48" t="str">
        <f>+IF(C675="","",+IFERROR(+VLOOKUP($C675,materiales!$A$2:$D$5000,4,0),"9999"))</f>
        <v/>
      </c>
      <c r="O675" s="48" t="str">
        <f t="shared" si="100"/>
        <v/>
      </c>
      <c r="P675" s="48" t="str">
        <f t="shared" si="101"/>
        <v/>
      </c>
      <c r="Q675" s="48" t="str">
        <f t="shared" si="102"/>
        <v/>
      </c>
      <c r="R675" s="48" t="str">
        <f t="shared" si="103"/>
        <v/>
      </c>
      <c r="S675" s="48" t="str">
        <f t="shared" si="108"/>
        <v/>
      </c>
      <c r="T675" s="48" t="str">
        <f t="shared" ca="1" si="104"/>
        <v/>
      </c>
      <c r="U675" s="48" t="str">
        <f>+IF(M675="","",IFERROR(+VLOOKUP(C675,materiales!$B$2:$E$1000,4,0),"DSZA"))</f>
        <v/>
      </c>
      <c r="V675" s="48" t="str">
        <f t="shared" si="105"/>
        <v/>
      </c>
      <c r="W675" s="48" t="str">
        <f t="shared" si="106"/>
        <v/>
      </c>
      <c r="X675" s="48" t="str">
        <f t="shared" si="107"/>
        <v/>
      </c>
      <c r="Y675" s="49" t="str">
        <f t="shared" si="109"/>
        <v/>
      </c>
      <c r="Z675" s="49" t="str">
        <f>IF(M675="no_cargado",VLOOKUP(B675,NAfiliado_NFarmacia!A:H,8,0),"")</f>
        <v/>
      </c>
      <c r="AA675" s="50"/>
    </row>
    <row r="676" spans="1:27" x14ac:dyDescent="0.55000000000000004">
      <c r="A676" s="34"/>
      <c r="G676" s="47" t="str">
        <f>+IF($B676="","",+IFERROR(+VLOOKUP(B676,padron!$A$2:$E$2,2,0),+IFERROR(VLOOKUP(B676,NAfiliado_NFarmacia!$A:$J,10,0),"Ingresar Nuevo Afiliado")))</f>
        <v/>
      </c>
      <c r="H676" s="48" t="str">
        <f>+IF(B676="","",+IFERROR(+VLOOKUP($C676,materiales!$B$2:$D$101,2,0),"9999"))</f>
        <v/>
      </c>
      <c r="I676" s="49" t="str">
        <f>+IF($B676="","",+IF(OR($F676="Si",$F676=""),IF(ISERROR(VLOOKUP($B676,padron!#REF!,9,0)),+IF(ISERROR(VLOOKUP($B676,NAfiliado_NFarmacia!$A$2:$J$497,5,0)),"Ingresa Farmacia",VLOOKUP($B676,NAfiliado_NFarmacia!$A$2:$J$497,5,0)),VLOOKUP($B676,padron!#REF!,9,0)),+IF(ISERROR(VLOOKUP($B676,NAfiliado_NFarmacia!$A$2:$J$497,5,0)),"Ingresa Farmacia",VLOOKUP($B676,NAfiliado_NFarmacia!$A$2:$J$497,5,0))))</f>
        <v/>
      </c>
      <c r="J676" s="49" t="str">
        <f>+IF($B676="","",+IF(OR($F676="Si",$F676=""),IF(ISERROR(VLOOKUP($B676,padron!#REF!,10,0)),+IF(ISERROR(VLOOKUP($B676,NAfiliado_NFarmacia!$A$2:$J$497,5,0)),"Ingresa Direccion de Farmacia",VLOOKUP($B676,NAfiliado_NFarmacia!$A$2:$J$497,6,0)),VLOOKUP($B676,padron!#REF!,10,0)),+IF(ISERROR(VLOOKUP($B676,NAfiliado_NFarmacia!$A$2:$J$497,6,0)),"Ingresa Direccion de Farmacia",VLOOKUP($B676,NAfiliado_NFarmacia!$A$2:$J$497,6,0))))</f>
        <v/>
      </c>
      <c r="K676" s="49" t="str">
        <f>+IF($B676="","",+IF(OR($F676="Si",$F676=""),IF(ISERROR(VLOOKUP($B676,padron!#REF!,10,0)),+IF(ISERROR(VLOOKUP($B676,NAfiliado_NFarmacia!$A$2:$J$497,5,0)),"Ingresa Localidad de Farmacia",VLOOKUP($B676,NAfiliado_NFarmacia!$A$2:$J$497,7,0)),VLOOKUP($B676,padron!#REF!,11,0)),+IF(ISERROR(VLOOKUP($B676,NAfiliado_NFarmacia!$A$2:$J$497,7,0)),"Ingresa Localidad de Farmacia",VLOOKUP($B676,NAfiliado_NFarmacia!$A$2:$J$497,7,0))))</f>
        <v/>
      </c>
      <c r="L676" s="48" t="str">
        <f>+IF(B676="","",IF(F676="No","84005541",+IFERROR(+VLOOKUP(inicio!B676,padron!$A$2:$H$2,8,0),"84005541")))</f>
        <v/>
      </c>
      <c r="M676" s="48" t="str">
        <f>+IF(B676="","",+IFERROR(+VLOOKUP(B676,padron!A:C,3,0),"no_cargado"))</f>
        <v/>
      </c>
      <c r="N676" s="48" t="str">
        <f>+IF(C676="","",+IFERROR(+VLOOKUP($C676,materiales!$A$2:$D$5000,4,0),"9999"))</f>
        <v/>
      </c>
      <c r="O676" s="48" t="str">
        <f t="shared" si="100"/>
        <v/>
      </c>
      <c r="P676" s="48" t="str">
        <f t="shared" si="101"/>
        <v/>
      </c>
      <c r="Q676" s="48" t="str">
        <f t="shared" si="102"/>
        <v/>
      </c>
      <c r="R676" s="48" t="str">
        <f t="shared" si="103"/>
        <v/>
      </c>
      <c r="S676" s="48" t="str">
        <f t="shared" si="108"/>
        <v/>
      </c>
      <c r="T676" s="48" t="str">
        <f t="shared" ca="1" si="104"/>
        <v/>
      </c>
      <c r="U676" s="48" t="str">
        <f>+IF(M676="","",IFERROR(+VLOOKUP(C676,materiales!$B$2:$E$1000,4,0),"DSZA"))</f>
        <v/>
      </c>
      <c r="V676" s="48" t="str">
        <f t="shared" si="105"/>
        <v/>
      </c>
      <c r="W676" s="48" t="str">
        <f t="shared" si="106"/>
        <v/>
      </c>
      <c r="X676" s="48" t="str">
        <f t="shared" si="107"/>
        <v/>
      </c>
      <c r="Y676" s="49" t="str">
        <f t="shared" si="109"/>
        <v/>
      </c>
      <c r="Z676" s="49" t="str">
        <f>IF(M676="no_cargado",VLOOKUP(B676,NAfiliado_NFarmacia!A:H,8,0),"")</f>
        <v/>
      </c>
      <c r="AA676" s="50"/>
    </row>
    <row r="677" spans="1:27" x14ac:dyDescent="0.55000000000000004">
      <c r="A677" s="34"/>
      <c r="G677" s="47" t="str">
        <f>+IF($B677="","",+IFERROR(+VLOOKUP(B677,padron!$A$2:$E$2,2,0),+IFERROR(VLOOKUP(B677,NAfiliado_NFarmacia!$A:$J,10,0),"Ingresar Nuevo Afiliado")))</f>
        <v/>
      </c>
      <c r="H677" s="48" t="str">
        <f>+IF(B677="","",+IFERROR(+VLOOKUP($C677,materiales!$B$2:$D$101,2,0),"9999"))</f>
        <v/>
      </c>
      <c r="I677" s="49" t="str">
        <f>+IF($B677="","",+IF(OR($F677="Si",$F677=""),IF(ISERROR(VLOOKUP($B677,padron!#REF!,9,0)),+IF(ISERROR(VLOOKUP($B677,NAfiliado_NFarmacia!$A$2:$J$497,5,0)),"Ingresa Farmacia",VLOOKUP($B677,NAfiliado_NFarmacia!$A$2:$J$497,5,0)),VLOOKUP($B677,padron!#REF!,9,0)),+IF(ISERROR(VLOOKUP($B677,NAfiliado_NFarmacia!$A$2:$J$497,5,0)),"Ingresa Farmacia",VLOOKUP($B677,NAfiliado_NFarmacia!$A$2:$J$497,5,0))))</f>
        <v/>
      </c>
      <c r="J677" s="49" t="str">
        <f>+IF($B677="","",+IF(OR($F677="Si",$F677=""),IF(ISERROR(VLOOKUP($B677,padron!#REF!,10,0)),+IF(ISERROR(VLOOKUP($B677,NAfiliado_NFarmacia!$A$2:$J$497,5,0)),"Ingresa Direccion de Farmacia",VLOOKUP($B677,NAfiliado_NFarmacia!$A$2:$J$497,6,0)),VLOOKUP($B677,padron!#REF!,10,0)),+IF(ISERROR(VLOOKUP($B677,NAfiliado_NFarmacia!$A$2:$J$497,6,0)),"Ingresa Direccion de Farmacia",VLOOKUP($B677,NAfiliado_NFarmacia!$A$2:$J$497,6,0))))</f>
        <v/>
      </c>
      <c r="K677" s="49" t="str">
        <f>+IF($B677="","",+IF(OR($F677="Si",$F677=""),IF(ISERROR(VLOOKUP($B677,padron!#REF!,10,0)),+IF(ISERROR(VLOOKUP($B677,NAfiliado_NFarmacia!$A$2:$J$497,5,0)),"Ingresa Localidad de Farmacia",VLOOKUP($B677,NAfiliado_NFarmacia!$A$2:$J$497,7,0)),VLOOKUP($B677,padron!#REF!,11,0)),+IF(ISERROR(VLOOKUP($B677,NAfiliado_NFarmacia!$A$2:$J$497,7,0)),"Ingresa Localidad de Farmacia",VLOOKUP($B677,NAfiliado_NFarmacia!$A$2:$J$497,7,0))))</f>
        <v/>
      </c>
      <c r="L677" s="48" t="str">
        <f>+IF(B677="","",IF(F677="No","84005541",+IFERROR(+VLOOKUP(inicio!B677,padron!$A$2:$H$2,8,0),"84005541")))</f>
        <v/>
      </c>
      <c r="M677" s="48" t="str">
        <f>+IF(B677="","",+IFERROR(+VLOOKUP(B677,padron!A:C,3,0),"no_cargado"))</f>
        <v/>
      </c>
      <c r="N677" s="48" t="str">
        <f>+IF(C677="","",+IFERROR(+VLOOKUP($C677,materiales!$A$2:$D$5000,4,0),"9999"))</f>
        <v/>
      </c>
      <c r="O677" s="48" t="str">
        <f t="shared" si="100"/>
        <v/>
      </c>
      <c r="P677" s="48" t="str">
        <f t="shared" si="101"/>
        <v/>
      </c>
      <c r="Q677" s="48" t="str">
        <f t="shared" si="102"/>
        <v/>
      </c>
      <c r="R677" s="48" t="str">
        <f t="shared" si="103"/>
        <v/>
      </c>
      <c r="S677" s="48" t="str">
        <f t="shared" si="108"/>
        <v/>
      </c>
      <c r="T677" s="48" t="str">
        <f t="shared" ca="1" si="104"/>
        <v/>
      </c>
      <c r="U677" s="48" t="str">
        <f>+IF(M677="","",IFERROR(+VLOOKUP(C677,materiales!$B$2:$E$1000,4,0),"DSZA"))</f>
        <v/>
      </c>
      <c r="V677" s="48" t="str">
        <f t="shared" si="105"/>
        <v/>
      </c>
      <c r="W677" s="48" t="str">
        <f t="shared" si="106"/>
        <v/>
      </c>
      <c r="X677" s="48" t="str">
        <f t="shared" si="107"/>
        <v/>
      </c>
      <c r="Y677" s="49" t="str">
        <f t="shared" si="109"/>
        <v/>
      </c>
      <c r="Z677" s="49" t="str">
        <f>IF(M677="no_cargado",VLOOKUP(B677,NAfiliado_NFarmacia!A:H,8,0),"")</f>
        <v/>
      </c>
      <c r="AA677" s="50"/>
    </row>
    <row r="678" spans="1:27" x14ac:dyDescent="0.55000000000000004">
      <c r="A678" s="34"/>
      <c r="G678" s="47" t="str">
        <f>+IF($B678="","",+IFERROR(+VLOOKUP(B678,padron!$A$2:$E$2,2,0),+IFERROR(VLOOKUP(B678,NAfiliado_NFarmacia!$A:$J,10,0),"Ingresar Nuevo Afiliado")))</f>
        <v/>
      </c>
      <c r="H678" s="48" t="str">
        <f>+IF(B678="","",+IFERROR(+VLOOKUP($C678,materiales!$B$2:$D$101,2,0),"9999"))</f>
        <v/>
      </c>
      <c r="I678" s="49" t="str">
        <f>+IF($B678="","",+IF(OR($F678="Si",$F678=""),IF(ISERROR(VLOOKUP($B678,padron!#REF!,9,0)),+IF(ISERROR(VLOOKUP($B678,NAfiliado_NFarmacia!$A$2:$J$497,5,0)),"Ingresa Farmacia",VLOOKUP($B678,NAfiliado_NFarmacia!$A$2:$J$497,5,0)),VLOOKUP($B678,padron!#REF!,9,0)),+IF(ISERROR(VLOOKUP($B678,NAfiliado_NFarmacia!$A$2:$J$497,5,0)),"Ingresa Farmacia",VLOOKUP($B678,NAfiliado_NFarmacia!$A$2:$J$497,5,0))))</f>
        <v/>
      </c>
      <c r="J678" s="49" t="str">
        <f>+IF($B678="","",+IF(OR($F678="Si",$F678=""),IF(ISERROR(VLOOKUP($B678,padron!#REF!,10,0)),+IF(ISERROR(VLOOKUP($B678,NAfiliado_NFarmacia!$A$2:$J$497,5,0)),"Ingresa Direccion de Farmacia",VLOOKUP($B678,NAfiliado_NFarmacia!$A$2:$J$497,6,0)),VLOOKUP($B678,padron!#REF!,10,0)),+IF(ISERROR(VLOOKUP($B678,NAfiliado_NFarmacia!$A$2:$J$497,6,0)),"Ingresa Direccion de Farmacia",VLOOKUP($B678,NAfiliado_NFarmacia!$A$2:$J$497,6,0))))</f>
        <v/>
      </c>
      <c r="K678" s="49" t="str">
        <f>+IF($B678="","",+IF(OR($F678="Si",$F678=""),IF(ISERROR(VLOOKUP($B678,padron!#REF!,10,0)),+IF(ISERROR(VLOOKUP($B678,NAfiliado_NFarmacia!$A$2:$J$497,5,0)),"Ingresa Localidad de Farmacia",VLOOKUP($B678,NAfiliado_NFarmacia!$A$2:$J$497,7,0)),VLOOKUP($B678,padron!#REF!,11,0)),+IF(ISERROR(VLOOKUP($B678,NAfiliado_NFarmacia!$A$2:$J$497,7,0)),"Ingresa Localidad de Farmacia",VLOOKUP($B678,NAfiliado_NFarmacia!$A$2:$J$497,7,0))))</f>
        <v/>
      </c>
      <c r="L678" s="48" t="str">
        <f>+IF(B678="","",IF(F678="No","84005541",+IFERROR(+VLOOKUP(inicio!B678,padron!$A$2:$H$2,8,0),"84005541")))</f>
        <v/>
      </c>
      <c r="M678" s="48" t="str">
        <f>+IF(B678="","",+IFERROR(+VLOOKUP(B678,padron!A:C,3,0),"no_cargado"))</f>
        <v/>
      </c>
      <c r="N678" s="48" t="str">
        <f>+IF(C678="","",+IFERROR(+VLOOKUP($C678,materiales!$A$2:$D$5000,4,0),"9999"))</f>
        <v/>
      </c>
      <c r="O678" s="48" t="str">
        <f t="shared" si="100"/>
        <v/>
      </c>
      <c r="P678" s="48" t="str">
        <f t="shared" si="101"/>
        <v/>
      </c>
      <c r="Q678" s="48" t="str">
        <f t="shared" si="102"/>
        <v/>
      </c>
      <c r="R678" s="48" t="str">
        <f t="shared" si="103"/>
        <v/>
      </c>
      <c r="S678" s="48" t="str">
        <f t="shared" si="108"/>
        <v/>
      </c>
      <c r="T678" s="48" t="str">
        <f t="shared" ca="1" si="104"/>
        <v/>
      </c>
      <c r="U678" s="48" t="str">
        <f>+IF(M678="","",IFERROR(+VLOOKUP(C678,materiales!$B$2:$E$1000,4,0),"DSZA"))</f>
        <v/>
      </c>
      <c r="V678" s="48" t="str">
        <f t="shared" si="105"/>
        <v/>
      </c>
      <c r="W678" s="48" t="str">
        <f t="shared" si="106"/>
        <v/>
      </c>
      <c r="X678" s="48" t="str">
        <f t="shared" si="107"/>
        <v/>
      </c>
      <c r="Y678" s="49" t="str">
        <f t="shared" si="109"/>
        <v/>
      </c>
      <c r="Z678" s="49" t="str">
        <f>IF(M678="no_cargado",VLOOKUP(B678,NAfiliado_NFarmacia!A:H,8,0),"")</f>
        <v/>
      </c>
      <c r="AA678" s="50"/>
    </row>
    <row r="679" spans="1:27" x14ac:dyDescent="0.55000000000000004">
      <c r="A679" s="34"/>
      <c r="G679" s="47" t="str">
        <f>+IF($B679="","",+IFERROR(+VLOOKUP(B679,padron!$A$2:$E$2,2,0),+IFERROR(VLOOKUP(B679,NAfiliado_NFarmacia!$A:$J,10,0),"Ingresar Nuevo Afiliado")))</f>
        <v/>
      </c>
      <c r="H679" s="48" t="str">
        <f>+IF(B679="","",+IFERROR(+VLOOKUP($C679,materiales!$B$2:$D$101,2,0),"9999"))</f>
        <v/>
      </c>
      <c r="I679" s="49" t="str">
        <f>+IF($B679="","",+IF(OR($F679="Si",$F679=""),IF(ISERROR(VLOOKUP($B679,padron!#REF!,9,0)),+IF(ISERROR(VLOOKUP($B679,NAfiliado_NFarmacia!$A$2:$J$497,5,0)),"Ingresa Farmacia",VLOOKUP($B679,NAfiliado_NFarmacia!$A$2:$J$497,5,0)),VLOOKUP($B679,padron!#REF!,9,0)),+IF(ISERROR(VLOOKUP($B679,NAfiliado_NFarmacia!$A$2:$J$497,5,0)),"Ingresa Farmacia",VLOOKUP($B679,NAfiliado_NFarmacia!$A$2:$J$497,5,0))))</f>
        <v/>
      </c>
      <c r="J679" s="49" t="str">
        <f>+IF($B679="","",+IF(OR($F679="Si",$F679=""),IF(ISERROR(VLOOKUP($B679,padron!#REF!,10,0)),+IF(ISERROR(VLOOKUP($B679,NAfiliado_NFarmacia!$A$2:$J$497,5,0)),"Ingresa Direccion de Farmacia",VLOOKUP($B679,NAfiliado_NFarmacia!$A$2:$J$497,6,0)),VLOOKUP($B679,padron!#REF!,10,0)),+IF(ISERROR(VLOOKUP($B679,NAfiliado_NFarmacia!$A$2:$J$497,6,0)),"Ingresa Direccion de Farmacia",VLOOKUP($B679,NAfiliado_NFarmacia!$A$2:$J$497,6,0))))</f>
        <v/>
      </c>
      <c r="K679" s="49" t="str">
        <f>+IF($B679="","",+IF(OR($F679="Si",$F679=""),IF(ISERROR(VLOOKUP($B679,padron!#REF!,10,0)),+IF(ISERROR(VLOOKUP($B679,NAfiliado_NFarmacia!$A$2:$J$497,5,0)),"Ingresa Localidad de Farmacia",VLOOKUP($B679,NAfiliado_NFarmacia!$A$2:$J$497,7,0)),VLOOKUP($B679,padron!#REF!,11,0)),+IF(ISERROR(VLOOKUP($B679,NAfiliado_NFarmacia!$A$2:$J$497,7,0)),"Ingresa Localidad de Farmacia",VLOOKUP($B679,NAfiliado_NFarmacia!$A$2:$J$497,7,0))))</f>
        <v/>
      </c>
      <c r="L679" s="48" t="str">
        <f>+IF(B679="","",IF(F679="No","84005541",+IFERROR(+VLOOKUP(inicio!B679,padron!$A$2:$H$2,8,0),"84005541")))</f>
        <v/>
      </c>
      <c r="M679" s="48" t="str">
        <f>+IF(B679="","",+IFERROR(+VLOOKUP(B679,padron!A:C,3,0),"no_cargado"))</f>
        <v/>
      </c>
      <c r="N679" s="48" t="str">
        <f>+IF(C679="","",+IFERROR(+VLOOKUP($C679,materiales!$A$2:$D$5000,4,0),"9999"))</f>
        <v/>
      </c>
      <c r="O679" s="48" t="str">
        <f t="shared" si="100"/>
        <v/>
      </c>
      <c r="P679" s="48" t="str">
        <f t="shared" si="101"/>
        <v/>
      </c>
      <c r="Q679" s="48" t="str">
        <f t="shared" si="102"/>
        <v/>
      </c>
      <c r="R679" s="48" t="str">
        <f t="shared" si="103"/>
        <v/>
      </c>
      <c r="S679" s="48" t="str">
        <f t="shared" si="108"/>
        <v/>
      </c>
      <c r="T679" s="48" t="str">
        <f t="shared" ca="1" si="104"/>
        <v/>
      </c>
      <c r="U679" s="48" t="str">
        <f>+IF(M679="","",IFERROR(+VLOOKUP(C679,materiales!$B$2:$E$1000,4,0),"DSZA"))</f>
        <v/>
      </c>
      <c r="V679" s="48" t="str">
        <f t="shared" si="105"/>
        <v/>
      </c>
      <c r="W679" s="48" t="str">
        <f t="shared" si="106"/>
        <v/>
      </c>
      <c r="X679" s="48" t="str">
        <f t="shared" si="107"/>
        <v/>
      </c>
      <c r="Y679" s="49" t="str">
        <f t="shared" si="109"/>
        <v/>
      </c>
      <c r="Z679" s="49" t="str">
        <f>IF(M679="no_cargado",VLOOKUP(B679,NAfiliado_NFarmacia!A:H,8,0),"")</f>
        <v/>
      </c>
      <c r="AA679" s="50"/>
    </row>
    <row r="680" spans="1:27" x14ac:dyDescent="0.55000000000000004">
      <c r="A680" s="34"/>
      <c r="G680" s="47" t="str">
        <f>+IF($B680="","",+IFERROR(+VLOOKUP(B680,padron!$A$2:$E$2,2,0),+IFERROR(VLOOKUP(B680,NAfiliado_NFarmacia!$A:$J,10,0),"Ingresar Nuevo Afiliado")))</f>
        <v/>
      </c>
      <c r="H680" s="48" t="str">
        <f>+IF(B680="","",+IFERROR(+VLOOKUP($C680,materiales!$B$2:$D$101,2,0),"9999"))</f>
        <v/>
      </c>
      <c r="I680" s="49" t="str">
        <f>+IF($B680="","",+IF(OR($F680="Si",$F680=""),IF(ISERROR(VLOOKUP($B680,padron!#REF!,9,0)),+IF(ISERROR(VLOOKUP($B680,NAfiliado_NFarmacia!$A$2:$J$497,5,0)),"Ingresa Farmacia",VLOOKUP($B680,NAfiliado_NFarmacia!$A$2:$J$497,5,0)),VLOOKUP($B680,padron!#REF!,9,0)),+IF(ISERROR(VLOOKUP($B680,NAfiliado_NFarmacia!$A$2:$J$497,5,0)),"Ingresa Farmacia",VLOOKUP($B680,NAfiliado_NFarmacia!$A$2:$J$497,5,0))))</f>
        <v/>
      </c>
      <c r="J680" s="49" t="str">
        <f>+IF($B680="","",+IF(OR($F680="Si",$F680=""),IF(ISERROR(VLOOKUP($B680,padron!#REF!,10,0)),+IF(ISERROR(VLOOKUP($B680,NAfiliado_NFarmacia!$A$2:$J$497,5,0)),"Ingresa Direccion de Farmacia",VLOOKUP($B680,NAfiliado_NFarmacia!$A$2:$J$497,6,0)),VLOOKUP($B680,padron!#REF!,10,0)),+IF(ISERROR(VLOOKUP($B680,NAfiliado_NFarmacia!$A$2:$J$497,6,0)),"Ingresa Direccion de Farmacia",VLOOKUP($B680,NAfiliado_NFarmacia!$A$2:$J$497,6,0))))</f>
        <v/>
      </c>
      <c r="K680" s="49" t="str">
        <f>+IF($B680="","",+IF(OR($F680="Si",$F680=""),IF(ISERROR(VLOOKUP($B680,padron!#REF!,10,0)),+IF(ISERROR(VLOOKUP($B680,NAfiliado_NFarmacia!$A$2:$J$497,5,0)),"Ingresa Localidad de Farmacia",VLOOKUP($B680,NAfiliado_NFarmacia!$A$2:$J$497,7,0)),VLOOKUP($B680,padron!#REF!,11,0)),+IF(ISERROR(VLOOKUP($B680,NAfiliado_NFarmacia!$A$2:$J$497,7,0)),"Ingresa Localidad de Farmacia",VLOOKUP($B680,NAfiliado_NFarmacia!$A$2:$J$497,7,0))))</f>
        <v/>
      </c>
      <c r="L680" s="48" t="str">
        <f>+IF(B680="","",IF(F680="No","84005541",+IFERROR(+VLOOKUP(inicio!B680,padron!$A$2:$H$2,8,0),"84005541")))</f>
        <v/>
      </c>
      <c r="M680" s="48" t="str">
        <f>+IF(B680="","",+IFERROR(+VLOOKUP(B680,padron!A:C,3,0),"no_cargado"))</f>
        <v/>
      </c>
      <c r="N680" s="48" t="str">
        <f>+IF(C680="","",+IFERROR(+VLOOKUP($C680,materiales!$A$2:$D$5000,4,0),"9999"))</f>
        <v/>
      </c>
      <c r="O680" s="48" t="str">
        <f t="shared" si="100"/>
        <v/>
      </c>
      <c r="P680" s="48" t="str">
        <f t="shared" si="101"/>
        <v/>
      </c>
      <c r="Q680" s="48" t="str">
        <f t="shared" si="102"/>
        <v/>
      </c>
      <c r="R680" s="48" t="str">
        <f t="shared" si="103"/>
        <v/>
      </c>
      <c r="S680" s="48" t="str">
        <f t="shared" si="108"/>
        <v/>
      </c>
      <c r="T680" s="48" t="str">
        <f t="shared" ca="1" si="104"/>
        <v/>
      </c>
      <c r="U680" s="48" t="str">
        <f>+IF(M680="","",IFERROR(+VLOOKUP(C680,materiales!$B$2:$E$1000,4,0),"DSZA"))</f>
        <v/>
      </c>
      <c r="V680" s="48" t="str">
        <f t="shared" si="105"/>
        <v/>
      </c>
      <c r="W680" s="48" t="str">
        <f t="shared" si="106"/>
        <v/>
      </c>
      <c r="X680" s="48" t="str">
        <f t="shared" si="107"/>
        <v/>
      </c>
      <c r="Y680" s="49" t="str">
        <f t="shared" si="109"/>
        <v/>
      </c>
      <c r="Z680" s="49" t="str">
        <f>IF(M680="no_cargado",VLOOKUP(B680,NAfiliado_NFarmacia!A:H,8,0),"")</f>
        <v/>
      </c>
      <c r="AA680" s="50"/>
    </row>
    <row r="681" spans="1:27" x14ac:dyDescent="0.55000000000000004">
      <c r="A681" s="34"/>
      <c r="G681" s="47" t="str">
        <f>+IF($B681="","",+IFERROR(+VLOOKUP(B681,padron!$A$2:$E$2,2,0),+IFERROR(VLOOKUP(B681,NAfiliado_NFarmacia!$A:$J,10,0),"Ingresar Nuevo Afiliado")))</f>
        <v/>
      </c>
      <c r="H681" s="48" t="str">
        <f>+IF(B681="","",+IFERROR(+VLOOKUP($C681,materiales!$B$2:$D$101,2,0),"9999"))</f>
        <v/>
      </c>
      <c r="I681" s="49" t="str">
        <f>+IF($B681="","",+IF(OR($F681="Si",$F681=""),IF(ISERROR(VLOOKUP($B681,padron!#REF!,9,0)),+IF(ISERROR(VLOOKUP($B681,NAfiliado_NFarmacia!$A$2:$J$497,5,0)),"Ingresa Farmacia",VLOOKUP($B681,NAfiliado_NFarmacia!$A$2:$J$497,5,0)),VLOOKUP($B681,padron!#REF!,9,0)),+IF(ISERROR(VLOOKUP($B681,NAfiliado_NFarmacia!$A$2:$J$497,5,0)),"Ingresa Farmacia",VLOOKUP($B681,NAfiliado_NFarmacia!$A$2:$J$497,5,0))))</f>
        <v/>
      </c>
      <c r="J681" s="49" t="str">
        <f>+IF($B681="","",+IF(OR($F681="Si",$F681=""),IF(ISERROR(VLOOKUP($B681,padron!#REF!,10,0)),+IF(ISERROR(VLOOKUP($B681,NAfiliado_NFarmacia!$A$2:$J$497,5,0)),"Ingresa Direccion de Farmacia",VLOOKUP($B681,NAfiliado_NFarmacia!$A$2:$J$497,6,0)),VLOOKUP($B681,padron!#REF!,10,0)),+IF(ISERROR(VLOOKUP($B681,NAfiliado_NFarmacia!$A$2:$J$497,6,0)),"Ingresa Direccion de Farmacia",VLOOKUP($B681,NAfiliado_NFarmacia!$A$2:$J$497,6,0))))</f>
        <v/>
      </c>
      <c r="K681" s="49" t="str">
        <f>+IF($B681="","",+IF(OR($F681="Si",$F681=""),IF(ISERROR(VLOOKUP($B681,padron!#REF!,10,0)),+IF(ISERROR(VLOOKUP($B681,NAfiliado_NFarmacia!$A$2:$J$497,5,0)),"Ingresa Localidad de Farmacia",VLOOKUP($B681,NAfiliado_NFarmacia!$A$2:$J$497,7,0)),VLOOKUP($B681,padron!#REF!,11,0)),+IF(ISERROR(VLOOKUP($B681,NAfiliado_NFarmacia!$A$2:$J$497,7,0)),"Ingresa Localidad de Farmacia",VLOOKUP($B681,NAfiliado_NFarmacia!$A$2:$J$497,7,0))))</f>
        <v/>
      </c>
      <c r="L681" s="48" t="str">
        <f>+IF(B681="","",IF(F681="No","84005541",+IFERROR(+VLOOKUP(inicio!B681,padron!$A$2:$H$2,8,0),"84005541")))</f>
        <v/>
      </c>
      <c r="M681" s="48" t="str">
        <f>+IF(B681="","",+IFERROR(+VLOOKUP(B681,padron!A:C,3,0),"no_cargado"))</f>
        <v/>
      </c>
      <c r="N681" s="48" t="str">
        <f>+IF(C681="","",+IFERROR(+VLOOKUP($C681,materiales!$A$2:$D$5000,4,0),"9999"))</f>
        <v/>
      </c>
      <c r="O681" s="48" t="str">
        <f t="shared" si="100"/>
        <v/>
      </c>
      <c r="P681" s="48" t="str">
        <f t="shared" si="101"/>
        <v/>
      </c>
      <c r="Q681" s="48" t="str">
        <f t="shared" si="102"/>
        <v/>
      </c>
      <c r="R681" s="48" t="str">
        <f t="shared" si="103"/>
        <v/>
      </c>
      <c r="S681" s="48" t="str">
        <f t="shared" si="108"/>
        <v/>
      </c>
      <c r="T681" s="48" t="str">
        <f t="shared" ca="1" si="104"/>
        <v/>
      </c>
      <c r="U681" s="48" t="str">
        <f>+IF(M681="","",IFERROR(+VLOOKUP(C681,materiales!$B$2:$E$1000,4,0),"DSZA"))</f>
        <v/>
      </c>
      <c r="V681" s="48" t="str">
        <f t="shared" si="105"/>
        <v/>
      </c>
      <c r="W681" s="48" t="str">
        <f t="shared" si="106"/>
        <v/>
      </c>
      <c r="X681" s="48" t="str">
        <f t="shared" si="107"/>
        <v/>
      </c>
      <c r="Y681" s="49" t="str">
        <f t="shared" si="109"/>
        <v/>
      </c>
      <c r="Z681" s="49" t="str">
        <f>IF(M681="no_cargado",VLOOKUP(B681,NAfiliado_NFarmacia!A:H,8,0),"")</f>
        <v/>
      </c>
      <c r="AA681" s="50"/>
    </row>
    <row r="682" spans="1:27" x14ac:dyDescent="0.55000000000000004">
      <c r="A682" s="34"/>
      <c r="G682" s="47" t="str">
        <f>+IF($B682="","",+IFERROR(+VLOOKUP(B682,padron!$A$2:$E$2,2,0),+IFERROR(VLOOKUP(B682,NAfiliado_NFarmacia!$A:$J,10,0),"Ingresar Nuevo Afiliado")))</f>
        <v/>
      </c>
      <c r="H682" s="48" t="str">
        <f>+IF(B682="","",+IFERROR(+VLOOKUP($C682,materiales!$B$2:$D$101,2,0),"9999"))</f>
        <v/>
      </c>
      <c r="I682" s="49" t="str">
        <f>+IF($B682="","",+IF(OR($F682="Si",$F682=""),IF(ISERROR(VLOOKUP($B682,padron!#REF!,9,0)),+IF(ISERROR(VLOOKUP($B682,NAfiliado_NFarmacia!$A$2:$J$497,5,0)),"Ingresa Farmacia",VLOOKUP($B682,NAfiliado_NFarmacia!$A$2:$J$497,5,0)),VLOOKUP($B682,padron!#REF!,9,0)),+IF(ISERROR(VLOOKUP($B682,NAfiliado_NFarmacia!$A$2:$J$497,5,0)),"Ingresa Farmacia",VLOOKUP($B682,NAfiliado_NFarmacia!$A$2:$J$497,5,0))))</f>
        <v/>
      </c>
      <c r="J682" s="49" t="str">
        <f>+IF($B682="","",+IF(OR($F682="Si",$F682=""),IF(ISERROR(VLOOKUP($B682,padron!#REF!,10,0)),+IF(ISERROR(VLOOKUP($B682,NAfiliado_NFarmacia!$A$2:$J$497,5,0)),"Ingresa Direccion de Farmacia",VLOOKUP($B682,NAfiliado_NFarmacia!$A$2:$J$497,6,0)),VLOOKUP($B682,padron!#REF!,10,0)),+IF(ISERROR(VLOOKUP($B682,NAfiliado_NFarmacia!$A$2:$J$497,6,0)),"Ingresa Direccion de Farmacia",VLOOKUP($B682,NAfiliado_NFarmacia!$A$2:$J$497,6,0))))</f>
        <v/>
      </c>
      <c r="K682" s="49" t="str">
        <f>+IF($B682="","",+IF(OR($F682="Si",$F682=""),IF(ISERROR(VLOOKUP($B682,padron!#REF!,10,0)),+IF(ISERROR(VLOOKUP($B682,NAfiliado_NFarmacia!$A$2:$J$497,5,0)),"Ingresa Localidad de Farmacia",VLOOKUP($B682,NAfiliado_NFarmacia!$A$2:$J$497,7,0)),VLOOKUP($B682,padron!#REF!,11,0)),+IF(ISERROR(VLOOKUP($B682,NAfiliado_NFarmacia!$A$2:$J$497,7,0)),"Ingresa Localidad de Farmacia",VLOOKUP($B682,NAfiliado_NFarmacia!$A$2:$J$497,7,0))))</f>
        <v/>
      </c>
      <c r="L682" s="48" t="str">
        <f>+IF(B682="","",IF(F682="No","84005541",+IFERROR(+VLOOKUP(inicio!B682,padron!$A$2:$H$2,8,0),"84005541")))</f>
        <v/>
      </c>
      <c r="M682" s="48" t="str">
        <f>+IF(B682="","",+IFERROR(+VLOOKUP(B682,padron!A:C,3,0),"no_cargado"))</f>
        <v/>
      </c>
      <c r="N682" s="48" t="str">
        <f>+IF(C682="","",+IFERROR(+VLOOKUP($C682,materiales!$A$2:$D$5000,4,0),"9999"))</f>
        <v/>
      </c>
      <c r="O682" s="48" t="str">
        <f t="shared" si="100"/>
        <v/>
      </c>
      <c r="P682" s="48" t="str">
        <f t="shared" si="101"/>
        <v/>
      </c>
      <c r="Q682" s="48" t="str">
        <f t="shared" si="102"/>
        <v/>
      </c>
      <c r="R682" s="48" t="str">
        <f t="shared" si="103"/>
        <v/>
      </c>
      <c r="S682" s="48" t="str">
        <f t="shared" si="108"/>
        <v/>
      </c>
      <c r="T682" s="48" t="str">
        <f t="shared" ca="1" si="104"/>
        <v/>
      </c>
      <c r="U682" s="48" t="str">
        <f>+IF(M682="","",IFERROR(+VLOOKUP(C682,materiales!$B$2:$E$1000,4,0),"DSZA"))</f>
        <v/>
      </c>
      <c r="V682" s="48" t="str">
        <f t="shared" si="105"/>
        <v/>
      </c>
      <c r="W682" s="48" t="str">
        <f t="shared" si="106"/>
        <v/>
      </c>
      <c r="X682" s="48" t="str">
        <f t="shared" si="107"/>
        <v/>
      </c>
      <c r="Y682" s="49" t="str">
        <f t="shared" si="109"/>
        <v/>
      </c>
      <c r="Z682" s="49" t="str">
        <f>IF(M682="no_cargado",VLOOKUP(B682,NAfiliado_NFarmacia!A:H,8,0),"")</f>
        <v/>
      </c>
      <c r="AA682" s="50"/>
    </row>
    <row r="683" spans="1:27" x14ac:dyDescent="0.55000000000000004">
      <c r="A683" s="34"/>
      <c r="G683" s="47" t="str">
        <f>+IF($B683="","",+IFERROR(+VLOOKUP(B683,padron!$A$2:$E$2,2,0),+IFERROR(VLOOKUP(B683,NAfiliado_NFarmacia!$A:$J,10,0),"Ingresar Nuevo Afiliado")))</f>
        <v/>
      </c>
      <c r="H683" s="48" t="str">
        <f>+IF(B683="","",+IFERROR(+VLOOKUP($C683,materiales!$B$2:$D$101,2,0),"9999"))</f>
        <v/>
      </c>
      <c r="I683" s="49" t="str">
        <f>+IF($B683="","",+IF(OR($F683="Si",$F683=""),IF(ISERROR(VLOOKUP($B683,padron!#REF!,9,0)),+IF(ISERROR(VLOOKUP($B683,NAfiliado_NFarmacia!$A$2:$J$497,5,0)),"Ingresa Farmacia",VLOOKUP($B683,NAfiliado_NFarmacia!$A$2:$J$497,5,0)),VLOOKUP($B683,padron!#REF!,9,0)),+IF(ISERROR(VLOOKUP($B683,NAfiliado_NFarmacia!$A$2:$J$497,5,0)),"Ingresa Farmacia",VLOOKUP($B683,NAfiliado_NFarmacia!$A$2:$J$497,5,0))))</f>
        <v/>
      </c>
      <c r="J683" s="49" t="str">
        <f>+IF($B683="","",+IF(OR($F683="Si",$F683=""),IF(ISERROR(VLOOKUP($B683,padron!#REF!,10,0)),+IF(ISERROR(VLOOKUP($B683,NAfiliado_NFarmacia!$A$2:$J$497,5,0)),"Ingresa Direccion de Farmacia",VLOOKUP($B683,NAfiliado_NFarmacia!$A$2:$J$497,6,0)),VLOOKUP($B683,padron!#REF!,10,0)),+IF(ISERROR(VLOOKUP($B683,NAfiliado_NFarmacia!$A$2:$J$497,6,0)),"Ingresa Direccion de Farmacia",VLOOKUP($B683,NAfiliado_NFarmacia!$A$2:$J$497,6,0))))</f>
        <v/>
      </c>
      <c r="K683" s="49" t="str">
        <f>+IF($B683="","",+IF(OR($F683="Si",$F683=""),IF(ISERROR(VLOOKUP($B683,padron!#REF!,10,0)),+IF(ISERROR(VLOOKUP($B683,NAfiliado_NFarmacia!$A$2:$J$497,5,0)),"Ingresa Localidad de Farmacia",VLOOKUP($B683,NAfiliado_NFarmacia!$A$2:$J$497,7,0)),VLOOKUP($B683,padron!#REF!,11,0)),+IF(ISERROR(VLOOKUP($B683,NAfiliado_NFarmacia!$A$2:$J$497,7,0)),"Ingresa Localidad de Farmacia",VLOOKUP($B683,NAfiliado_NFarmacia!$A$2:$J$497,7,0))))</f>
        <v/>
      </c>
      <c r="L683" s="48" t="str">
        <f>+IF(B683="","",IF(F683="No","84005541",+IFERROR(+VLOOKUP(inicio!B683,padron!$A$2:$H$2,8,0),"84005541")))</f>
        <v/>
      </c>
      <c r="M683" s="48" t="str">
        <f>+IF(B683="","",+IFERROR(+VLOOKUP(B683,padron!A:C,3,0),"no_cargado"))</f>
        <v/>
      </c>
      <c r="N683" s="48" t="str">
        <f>+IF(C683="","",+IFERROR(+VLOOKUP($C683,materiales!$A$2:$D$5000,4,0),"9999"))</f>
        <v/>
      </c>
      <c r="O683" s="48" t="str">
        <f t="shared" si="100"/>
        <v/>
      </c>
      <c r="P683" s="48" t="str">
        <f t="shared" si="101"/>
        <v/>
      </c>
      <c r="Q683" s="48" t="str">
        <f t="shared" si="102"/>
        <v/>
      </c>
      <c r="R683" s="48" t="str">
        <f t="shared" si="103"/>
        <v/>
      </c>
      <c r="S683" s="48" t="str">
        <f t="shared" si="108"/>
        <v/>
      </c>
      <c r="T683" s="48" t="str">
        <f t="shared" ca="1" si="104"/>
        <v/>
      </c>
      <c r="U683" s="48" t="str">
        <f>+IF(M683="","",IFERROR(+VLOOKUP(C683,materiales!$B$2:$E$1000,4,0),"DSZA"))</f>
        <v/>
      </c>
      <c r="V683" s="48" t="str">
        <f t="shared" si="105"/>
        <v/>
      </c>
      <c r="W683" s="48" t="str">
        <f t="shared" si="106"/>
        <v/>
      </c>
      <c r="X683" s="48" t="str">
        <f t="shared" si="107"/>
        <v/>
      </c>
      <c r="Y683" s="49" t="str">
        <f t="shared" si="109"/>
        <v/>
      </c>
      <c r="Z683" s="49" t="str">
        <f>IF(M683="no_cargado",VLOOKUP(B683,NAfiliado_NFarmacia!A:H,8,0),"")</f>
        <v/>
      </c>
      <c r="AA683" s="50"/>
    </row>
    <row r="684" spans="1:27" x14ac:dyDescent="0.55000000000000004">
      <c r="A684" s="34"/>
      <c r="G684" s="47" t="str">
        <f>+IF($B684="","",+IFERROR(+VLOOKUP(B684,padron!$A$2:$E$2,2,0),+IFERROR(VLOOKUP(B684,NAfiliado_NFarmacia!$A:$J,10,0),"Ingresar Nuevo Afiliado")))</f>
        <v/>
      </c>
      <c r="H684" s="48" t="str">
        <f>+IF(B684="","",+IFERROR(+VLOOKUP($C684,materiales!$B$2:$D$101,2,0),"9999"))</f>
        <v/>
      </c>
      <c r="I684" s="49" t="str">
        <f>+IF($B684="","",+IF(OR($F684="Si",$F684=""),IF(ISERROR(VLOOKUP($B684,padron!#REF!,9,0)),+IF(ISERROR(VLOOKUP($B684,NAfiliado_NFarmacia!$A$2:$J$497,5,0)),"Ingresa Farmacia",VLOOKUP($B684,NAfiliado_NFarmacia!$A$2:$J$497,5,0)),VLOOKUP($B684,padron!#REF!,9,0)),+IF(ISERROR(VLOOKUP($B684,NAfiliado_NFarmacia!$A$2:$J$497,5,0)),"Ingresa Farmacia",VLOOKUP($B684,NAfiliado_NFarmacia!$A$2:$J$497,5,0))))</f>
        <v/>
      </c>
      <c r="J684" s="49" t="str">
        <f>+IF($B684="","",+IF(OR($F684="Si",$F684=""),IF(ISERROR(VLOOKUP($B684,padron!#REF!,10,0)),+IF(ISERROR(VLOOKUP($B684,NAfiliado_NFarmacia!$A$2:$J$497,5,0)),"Ingresa Direccion de Farmacia",VLOOKUP($B684,NAfiliado_NFarmacia!$A$2:$J$497,6,0)),VLOOKUP($B684,padron!#REF!,10,0)),+IF(ISERROR(VLOOKUP($B684,NAfiliado_NFarmacia!$A$2:$J$497,6,0)),"Ingresa Direccion de Farmacia",VLOOKUP($B684,NAfiliado_NFarmacia!$A$2:$J$497,6,0))))</f>
        <v/>
      </c>
      <c r="K684" s="49" t="str">
        <f>+IF($B684="","",+IF(OR($F684="Si",$F684=""),IF(ISERROR(VLOOKUP($B684,padron!#REF!,10,0)),+IF(ISERROR(VLOOKUP($B684,NAfiliado_NFarmacia!$A$2:$J$497,5,0)),"Ingresa Localidad de Farmacia",VLOOKUP($B684,NAfiliado_NFarmacia!$A$2:$J$497,7,0)),VLOOKUP($B684,padron!#REF!,11,0)),+IF(ISERROR(VLOOKUP($B684,NAfiliado_NFarmacia!$A$2:$J$497,7,0)),"Ingresa Localidad de Farmacia",VLOOKUP($B684,NAfiliado_NFarmacia!$A$2:$J$497,7,0))))</f>
        <v/>
      </c>
      <c r="L684" s="48" t="str">
        <f>+IF(B684="","",IF(F684="No","84005541",+IFERROR(+VLOOKUP(inicio!B684,padron!$A$2:$H$2,8,0),"84005541")))</f>
        <v/>
      </c>
      <c r="M684" s="48" t="str">
        <f>+IF(B684="","",+IFERROR(+VLOOKUP(B684,padron!A:C,3,0),"no_cargado"))</f>
        <v/>
      </c>
      <c r="N684" s="48" t="str">
        <f>+IF(C684="","",+IFERROR(+VLOOKUP($C684,materiales!$A$2:$D$5000,4,0),"9999"))</f>
        <v/>
      </c>
      <c r="O684" s="48" t="str">
        <f t="shared" si="100"/>
        <v/>
      </c>
      <c r="P684" s="48" t="str">
        <f t="shared" si="101"/>
        <v/>
      </c>
      <c r="Q684" s="48" t="str">
        <f t="shared" si="102"/>
        <v/>
      </c>
      <c r="R684" s="48" t="str">
        <f t="shared" si="103"/>
        <v/>
      </c>
      <c r="S684" s="48" t="str">
        <f t="shared" si="108"/>
        <v/>
      </c>
      <c r="T684" s="48" t="str">
        <f t="shared" ca="1" si="104"/>
        <v/>
      </c>
      <c r="U684" s="48" t="str">
        <f>+IF(M684="","",IFERROR(+VLOOKUP(C684,materiales!$B$2:$E$1000,4,0),"DSZA"))</f>
        <v/>
      </c>
      <c r="V684" s="48" t="str">
        <f t="shared" si="105"/>
        <v/>
      </c>
      <c r="W684" s="48" t="str">
        <f t="shared" si="106"/>
        <v/>
      </c>
      <c r="X684" s="48" t="str">
        <f t="shared" si="107"/>
        <v/>
      </c>
      <c r="Y684" s="49" t="str">
        <f t="shared" si="109"/>
        <v/>
      </c>
      <c r="Z684" s="49" t="str">
        <f>IF(M684="no_cargado",VLOOKUP(B684,NAfiliado_NFarmacia!A:H,8,0),"")</f>
        <v/>
      </c>
      <c r="AA684" s="50"/>
    </row>
    <row r="685" spans="1:27" x14ac:dyDescent="0.55000000000000004">
      <c r="A685" s="34"/>
      <c r="G685" s="47" t="str">
        <f>+IF($B685="","",+IFERROR(+VLOOKUP(B685,padron!$A$2:$E$2,2,0),+IFERROR(VLOOKUP(B685,NAfiliado_NFarmacia!$A:$J,10,0),"Ingresar Nuevo Afiliado")))</f>
        <v/>
      </c>
      <c r="H685" s="48" t="str">
        <f>+IF(B685="","",+IFERROR(+VLOOKUP($C685,materiales!$B$2:$D$101,2,0),"9999"))</f>
        <v/>
      </c>
      <c r="I685" s="49" t="str">
        <f>+IF($B685="","",+IF(OR($F685="Si",$F685=""),IF(ISERROR(VLOOKUP($B685,padron!#REF!,9,0)),+IF(ISERROR(VLOOKUP($B685,NAfiliado_NFarmacia!$A$2:$J$497,5,0)),"Ingresa Farmacia",VLOOKUP($B685,NAfiliado_NFarmacia!$A$2:$J$497,5,0)),VLOOKUP($B685,padron!#REF!,9,0)),+IF(ISERROR(VLOOKUP($B685,NAfiliado_NFarmacia!$A$2:$J$497,5,0)),"Ingresa Farmacia",VLOOKUP($B685,NAfiliado_NFarmacia!$A$2:$J$497,5,0))))</f>
        <v/>
      </c>
      <c r="J685" s="49" t="str">
        <f>+IF($B685="","",+IF(OR($F685="Si",$F685=""),IF(ISERROR(VLOOKUP($B685,padron!#REF!,10,0)),+IF(ISERROR(VLOOKUP($B685,NAfiliado_NFarmacia!$A$2:$J$497,5,0)),"Ingresa Direccion de Farmacia",VLOOKUP($B685,NAfiliado_NFarmacia!$A$2:$J$497,6,0)),VLOOKUP($B685,padron!#REF!,10,0)),+IF(ISERROR(VLOOKUP($B685,NAfiliado_NFarmacia!$A$2:$J$497,6,0)),"Ingresa Direccion de Farmacia",VLOOKUP($B685,NAfiliado_NFarmacia!$A$2:$J$497,6,0))))</f>
        <v/>
      </c>
      <c r="K685" s="49" t="str">
        <f>+IF($B685="","",+IF(OR($F685="Si",$F685=""),IF(ISERROR(VLOOKUP($B685,padron!#REF!,10,0)),+IF(ISERROR(VLOOKUP($B685,NAfiliado_NFarmacia!$A$2:$J$497,5,0)),"Ingresa Localidad de Farmacia",VLOOKUP($B685,NAfiliado_NFarmacia!$A$2:$J$497,7,0)),VLOOKUP($B685,padron!#REF!,11,0)),+IF(ISERROR(VLOOKUP($B685,NAfiliado_NFarmacia!$A$2:$J$497,7,0)),"Ingresa Localidad de Farmacia",VLOOKUP($B685,NAfiliado_NFarmacia!$A$2:$J$497,7,0))))</f>
        <v/>
      </c>
      <c r="L685" s="48" t="str">
        <f>+IF(B685="","",IF(F685="No","84005541",+IFERROR(+VLOOKUP(inicio!B685,padron!$A$2:$H$2,8,0),"84005541")))</f>
        <v/>
      </c>
      <c r="M685" s="48" t="str">
        <f>+IF(B685="","",+IFERROR(+VLOOKUP(B685,padron!A:C,3,0),"no_cargado"))</f>
        <v/>
      </c>
      <c r="N685" s="48" t="str">
        <f>+IF(C685="","",+IFERROR(+VLOOKUP($C685,materiales!$A$2:$D$5000,4,0),"9999"))</f>
        <v/>
      </c>
      <c r="O685" s="48" t="str">
        <f t="shared" si="100"/>
        <v/>
      </c>
      <c r="P685" s="48" t="str">
        <f t="shared" si="101"/>
        <v/>
      </c>
      <c r="Q685" s="48" t="str">
        <f t="shared" si="102"/>
        <v/>
      </c>
      <c r="R685" s="48" t="str">
        <f t="shared" si="103"/>
        <v/>
      </c>
      <c r="S685" s="48" t="str">
        <f t="shared" si="108"/>
        <v/>
      </c>
      <c r="T685" s="48" t="str">
        <f t="shared" ca="1" si="104"/>
        <v/>
      </c>
      <c r="U685" s="48" t="str">
        <f>+IF(M685="","",IFERROR(+VLOOKUP(C685,materiales!$B$2:$E$1000,4,0),"DSZA"))</f>
        <v/>
      </c>
      <c r="V685" s="48" t="str">
        <f t="shared" si="105"/>
        <v/>
      </c>
      <c r="W685" s="48" t="str">
        <f t="shared" si="106"/>
        <v/>
      </c>
      <c r="X685" s="48" t="str">
        <f t="shared" si="107"/>
        <v/>
      </c>
      <c r="Y685" s="49" t="str">
        <f t="shared" si="109"/>
        <v/>
      </c>
      <c r="Z685" s="49" t="str">
        <f>IF(M685="no_cargado",VLOOKUP(B685,NAfiliado_NFarmacia!A:H,8,0),"")</f>
        <v/>
      </c>
      <c r="AA685" s="50"/>
    </row>
    <row r="686" spans="1:27" x14ac:dyDescent="0.55000000000000004">
      <c r="A686" s="34"/>
      <c r="G686" s="47" t="str">
        <f>+IF($B686="","",+IFERROR(+VLOOKUP(B686,padron!$A$2:$E$2,2,0),+IFERROR(VLOOKUP(B686,NAfiliado_NFarmacia!$A:$J,10,0),"Ingresar Nuevo Afiliado")))</f>
        <v/>
      </c>
      <c r="H686" s="48" t="str">
        <f>+IF(B686="","",+IFERROR(+VLOOKUP($C686,materiales!$B$2:$D$101,2,0),"9999"))</f>
        <v/>
      </c>
      <c r="I686" s="49" t="str">
        <f>+IF($B686="","",+IF(OR($F686="Si",$F686=""),IF(ISERROR(VLOOKUP($B686,padron!#REF!,9,0)),+IF(ISERROR(VLOOKUP($B686,NAfiliado_NFarmacia!$A$2:$J$497,5,0)),"Ingresa Farmacia",VLOOKUP($B686,NAfiliado_NFarmacia!$A$2:$J$497,5,0)),VLOOKUP($B686,padron!#REF!,9,0)),+IF(ISERROR(VLOOKUP($B686,NAfiliado_NFarmacia!$A$2:$J$497,5,0)),"Ingresa Farmacia",VLOOKUP($B686,NAfiliado_NFarmacia!$A$2:$J$497,5,0))))</f>
        <v/>
      </c>
      <c r="J686" s="49" t="str">
        <f>+IF($B686="","",+IF(OR($F686="Si",$F686=""),IF(ISERROR(VLOOKUP($B686,padron!#REF!,10,0)),+IF(ISERROR(VLOOKUP($B686,NAfiliado_NFarmacia!$A$2:$J$497,5,0)),"Ingresa Direccion de Farmacia",VLOOKUP($B686,NAfiliado_NFarmacia!$A$2:$J$497,6,0)),VLOOKUP($B686,padron!#REF!,10,0)),+IF(ISERROR(VLOOKUP($B686,NAfiliado_NFarmacia!$A$2:$J$497,6,0)),"Ingresa Direccion de Farmacia",VLOOKUP($B686,NAfiliado_NFarmacia!$A$2:$J$497,6,0))))</f>
        <v/>
      </c>
      <c r="K686" s="49" t="str">
        <f>+IF($B686="","",+IF(OR($F686="Si",$F686=""),IF(ISERROR(VLOOKUP($B686,padron!#REF!,10,0)),+IF(ISERROR(VLOOKUP($B686,NAfiliado_NFarmacia!$A$2:$J$497,5,0)),"Ingresa Localidad de Farmacia",VLOOKUP($B686,NAfiliado_NFarmacia!$A$2:$J$497,7,0)),VLOOKUP($B686,padron!#REF!,11,0)),+IF(ISERROR(VLOOKUP($B686,NAfiliado_NFarmacia!$A$2:$J$497,7,0)),"Ingresa Localidad de Farmacia",VLOOKUP($B686,NAfiliado_NFarmacia!$A$2:$J$497,7,0))))</f>
        <v/>
      </c>
      <c r="L686" s="48" t="str">
        <f>+IF(B686="","",IF(F686="No","84005541",+IFERROR(+VLOOKUP(inicio!B686,padron!$A$2:$H$2,8,0),"84005541")))</f>
        <v/>
      </c>
      <c r="M686" s="48" t="str">
        <f>+IF(B686="","",+IFERROR(+VLOOKUP(B686,padron!A:C,3,0),"no_cargado"))</f>
        <v/>
      </c>
      <c r="N686" s="48" t="str">
        <f>+IF(C686="","",+IFERROR(+VLOOKUP($C686,materiales!$A$2:$D$5000,4,0),"9999"))</f>
        <v/>
      </c>
      <c r="O686" s="48" t="str">
        <f t="shared" si="100"/>
        <v/>
      </c>
      <c r="P686" s="48" t="str">
        <f t="shared" si="101"/>
        <v/>
      </c>
      <c r="Q686" s="48" t="str">
        <f t="shared" si="102"/>
        <v/>
      </c>
      <c r="R686" s="48" t="str">
        <f t="shared" si="103"/>
        <v/>
      </c>
      <c r="S686" s="48" t="str">
        <f t="shared" si="108"/>
        <v/>
      </c>
      <c r="T686" s="48" t="str">
        <f t="shared" ca="1" si="104"/>
        <v/>
      </c>
      <c r="U686" s="48" t="str">
        <f>+IF(M686="","",IFERROR(+VLOOKUP(C686,materiales!$B$2:$E$1000,4,0),"DSZA"))</f>
        <v/>
      </c>
      <c r="V686" s="48" t="str">
        <f t="shared" si="105"/>
        <v/>
      </c>
      <c r="W686" s="48" t="str">
        <f t="shared" si="106"/>
        <v/>
      </c>
      <c r="X686" s="48" t="str">
        <f t="shared" si="107"/>
        <v/>
      </c>
      <c r="Y686" s="49" t="str">
        <f t="shared" si="109"/>
        <v/>
      </c>
      <c r="Z686" s="49" t="str">
        <f>IF(M686="no_cargado",VLOOKUP(B686,NAfiliado_NFarmacia!A:H,8,0),"")</f>
        <v/>
      </c>
      <c r="AA686" s="50"/>
    </row>
    <row r="687" spans="1:27" x14ac:dyDescent="0.55000000000000004">
      <c r="A687" s="34"/>
      <c r="G687" s="47" t="str">
        <f>+IF($B687="","",+IFERROR(+VLOOKUP(B687,padron!$A$2:$E$2,2,0),+IFERROR(VLOOKUP(B687,NAfiliado_NFarmacia!$A:$J,10,0),"Ingresar Nuevo Afiliado")))</f>
        <v/>
      </c>
      <c r="H687" s="48" t="str">
        <f>+IF(B687="","",+IFERROR(+VLOOKUP($C687,materiales!$B$2:$D$101,2,0),"9999"))</f>
        <v/>
      </c>
      <c r="I687" s="49" t="str">
        <f>+IF($B687="","",+IF(OR($F687="Si",$F687=""),IF(ISERROR(VLOOKUP($B687,padron!#REF!,9,0)),+IF(ISERROR(VLOOKUP($B687,NAfiliado_NFarmacia!$A$2:$J$497,5,0)),"Ingresa Farmacia",VLOOKUP($B687,NAfiliado_NFarmacia!$A$2:$J$497,5,0)),VLOOKUP($B687,padron!#REF!,9,0)),+IF(ISERROR(VLOOKUP($B687,NAfiliado_NFarmacia!$A$2:$J$497,5,0)),"Ingresa Farmacia",VLOOKUP($B687,NAfiliado_NFarmacia!$A$2:$J$497,5,0))))</f>
        <v/>
      </c>
      <c r="J687" s="49" t="str">
        <f>+IF($B687="","",+IF(OR($F687="Si",$F687=""),IF(ISERROR(VLOOKUP($B687,padron!#REF!,10,0)),+IF(ISERROR(VLOOKUP($B687,NAfiliado_NFarmacia!$A$2:$J$497,5,0)),"Ingresa Direccion de Farmacia",VLOOKUP($B687,NAfiliado_NFarmacia!$A$2:$J$497,6,0)),VLOOKUP($B687,padron!#REF!,10,0)),+IF(ISERROR(VLOOKUP($B687,NAfiliado_NFarmacia!$A$2:$J$497,6,0)),"Ingresa Direccion de Farmacia",VLOOKUP($B687,NAfiliado_NFarmacia!$A$2:$J$497,6,0))))</f>
        <v/>
      </c>
      <c r="K687" s="49" t="str">
        <f>+IF($B687="","",+IF(OR($F687="Si",$F687=""),IF(ISERROR(VLOOKUP($B687,padron!#REF!,10,0)),+IF(ISERROR(VLOOKUP($B687,NAfiliado_NFarmacia!$A$2:$J$497,5,0)),"Ingresa Localidad de Farmacia",VLOOKUP($B687,NAfiliado_NFarmacia!$A$2:$J$497,7,0)),VLOOKUP($B687,padron!#REF!,11,0)),+IF(ISERROR(VLOOKUP($B687,NAfiliado_NFarmacia!$A$2:$J$497,7,0)),"Ingresa Localidad de Farmacia",VLOOKUP($B687,NAfiliado_NFarmacia!$A$2:$J$497,7,0))))</f>
        <v/>
      </c>
      <c r="L687" s="48" t="str">
        <f>+IF(B687="","",IF(F687="No","84005541",+IFERROR(+VLOOKUP(inicio!B687,padron!$A$2:$H$2,8,0),"84005541")))</f>
        <v/>
      </c>
      <c r="M687" s="48" t="str">
        <f>+IF(B687="","",+IFERROR(+VLOOKUP(B687,padron!A:C,3,0),"no_cargado"))</f>
        <v/>
      </c>
      <c r="N687" s="48" t="str">
        <f>+IF(C687="","",+IFERROR(+VLOOKUP($C687,materiales!$A$2:$D$5000,4,0),"9999"))</f>
        <v/>
      </c>
      <c r="O687" s="48" t="str">
        <f t="shared" si="100"/>
        <v/>
      </c>
      <c r="P687" s="48" t="str">
        <f t="shared" si="101"/>
        <v/>
      </c>
      <c r="Q687" s="48" t="str">
        <f t="shared" si="102"/>
        <v/>
      </c>
      <c r="R687" s="48" t="str">
        <f t="shared" si="103"/>
        <v/>
      </c>
      <c r="S687" s="48" t="str">
        <f t="shared" si="108"/>
        <v/>
      </c>
      <c r="T687" s="48" t="str">
        <f t="shared" ca="1" si="104"/>
        <v/>
      </c>
      <c r="U687" s="48" t="str">
        <f>+IF(M687="","",IFERROR(+VLOOKUP(C687,materiales!$B$2:$E$1000,4,0),"DSZA"))</f>
        <v/>
      </c>
      <c r="V687" s="48" t="str">
        <f t="shared" si="105"/>
        <v/>
      </c>
      <c r="W687" s="48" t="str">
        <f t="shared" si="106"/>
        <v/>
      </c>
      <c r="X687" s="48" t="str">
        <f t="shared" si="107"/>
        <v/>
      </c>
      <c r="Y687" s="49" t="str">
        <f t="shared" si="109"/>
        <v/>
      </c>
      <c r="Z687" s="49" t="str">
        <f>IF(M687="no_cargado",VLOOKUP(B687,NAfiliado_NFarmacia!A:H,8,0),"")</f>
        <v/>
      </c>
      <c r="AA687" s="50"/>
    </row>
    <row r="688" spans="1:27" x14ac:dyDescent="0.55000000000000004">
      <c r="A688" s="34"/>
      <c r="G688" s="47" t="str">
        <f>+IF($B688="","",+IFERROR(+VLOOKUP(B688,padron!$A$2:$E$2,2,0),+IFERROR(VLOOKUP(B688,NAfiliado_NFarmacia!$A:$J,10,0),"Ingresar Nuevo Afiliado")))</f>
        <v/>
      </c>
      <c r="H688" s="48" t="str">
        <f>+IF(B688="","",+IFERROR(+VLOOKUP($C688,materiales!$B$2:$D$101,2,0),"9999"))</f>
        <v/>
      </c>
      <c r="I688" s="49" t="str">
        <f>+IF($B688="","",+IF(OR($F688="Si",$F688=""),IF(ISERROR(VLOOKUP($B688,padron!#REF!,9,0)),+IF(ISERROR(VLOOKUP($B688,NAfiliado_NFarmacia!$A$2:$J$497,5,0)),"Ingresa Farmacia",VLOOKUP($B688,NAfiliado_NFarmacia!$A$2:$J$497,5,0)),VLOOKUP($B688,padron!#REF!,9,0)),+IF(ISERROR(VLOOKUP($B688,NAfiliado_NFarmacia!$A$2:$J$497,5,0)),"Ingresa Farmacia",VLOOKUP($B688,NAfiliado_NFarmacia!$A$2:$J$497,5,0))))</f>
        <v/>
      </c>
      <c r="J688" s="49" t="str">
        <f>+IF($B688="","",+IF(OR($F688="Si",$F688=""),IF(ISERROR(VLOOKUP($B688,padron!#REF!,10,0)),+IF(ISERROR(VLOOKUP($B688,NAfiliado_NFarmacia!$A$2:$J$497,5,0)),"Ingresa Direccion de Farmacia",VLOOKUP($B688,NAfiliado_NFarmacia!$A$2:$J$497,6,0)),VLOOKUP($B688,padron!#REF!,10,0)),+IF(ISERROR(VLOOKUP($B688,NAfiliado_NFarmacia!$A$2:$J$497,6,0)),"Ingresa Direccion de Farmacia",VLOOKUP($B688,NAfiliado_NFarmacia!$A$2:$J$497,6,0))))</f>
        <v/>
      </c>
      <c r="K688" s="49" t="str">
        <f>+IF($B688="","",+IF(OR($F688="Si",$F688=""),IF(ISERROR(VLOOKUP($B688,padron!#REF!,10,0)),+IF(ISERROR(VLOOKUP($B688,NAfiliado_NFarmacia!$A$2:$J$497,5,0)),"Ingresa Localidad de Farmacia",VLOOKUP($B688,NAfiliado_NFarmacia!$A$2:$J$497,7,0)),VLOOKUP($B688,padron!#REF!,11,0)),+IF(ISERROR(VLOOKUP($B688,NAfiliado_NFarmacia!$A$2:$J$497,7,0)),"Ingresa Localidad de Farmacia",VLOOKUP($B688,NAfiliado_NFarmacia!$A$2:$J$497,7,0))))</f>
        <v/>
      </c>
      <c r="L688" s="48" t="str">
        <f>+IF(B688="","",IF(F688="No","84005541",+IFERROR(+VLOOKUP(inicio!B688,padron!$A$2:$H$2,8,0),"84005541")))</f>
        <v/>
      </c>
      <c r="M688" s="48" t="str">
        <f>+IF(B688="","",+IFERROR(+VLOOKUP(B688,padron!A:C,3,0),"no_cargado"))</f>
        <v/>
      </c>
      <c r="N688" s="48" t="str">
        <f>+IF(C688="","",+IFERROR(+VLOOKUP($C688,materiales!$A$2:$D$5000,4,0),"9999"))</f>
        <v/>
      </c>
      <c r="O688" s="48" t="str">
        <f t="shared" si="100"/>
        <v/>
      </c>
      <c r="P688" s="48" t="str">
        <f t="shared" si="101"/>
        <v/>
      </c>
      <c r="Q688" s="48" t="str">
        <f t="shared" si="102"/>
        <v/>
      </c>
      <c r="R688" s="48" t="str">
        <f t="shared" si="103"/>
        <v/>
      </c>
      <c r="S688" s="48" t="str">
        <f t="shared" si="108"/>
        <v/>
      </c>
      <c r="T688" s="48" t="str">
        <f t="shared" ca="1" si="104"/>
        <v/>
      </c>
      <c r="U688" s="48" t="str">
        <f>+IF(M688="","",IFERROR(+VLOOKUP(C688,materiales!$B$2:$E$1000,4,0),"DSZA"))</f>
        <v/>
      </c>
      <c r="V688" s="48" t="str">
        <f t="shared" si="105"/>
        <v/>
      </c>
      <c r="W688" s="48" t="str">
        <f t="shared" si="106"/>
        <v/>
      </c>
      <c r="X688" s="48" t="str">
        <f t="shared" si="107"/>
        <v/>
      </c>
      <c r="Y688" s="49" t="str">
        <f t="shared" si="109"/>
        <v/>
      </c>
      <c r="Z688" s="49" t="str">
        <f>IF(M688="no_cargado",VLOOKUP(B688,NAfiliado_NFarmacia!A:H,8,0),"")</f>
        <v/>
      </c>
      <c r="AA688" s="50"/>
    </row>
    <row r="689" spans="1:27" x14ac:dyDescent="0.55000000000000004">
      <c r="A689" s="34"/>
      <c r="G689" s="47" t="str">
        <f>+IF($B689="","",+IFERROR(+VLOOKUP(B689,padron!$A$2:$E$2,2,0),+IFERROR(VLOOKUP(B689,NAfiliado_NFarmacia!$A:$J,10,0),"Ingresar Nuevo Afiliado")))</f>
        <v/>
      </c>
      <c r="H689" s="48" t="str">
        <f>+IF(B689="","",+IFERROR(+VLOOKUP($C689,materiales!$B$2:$D$101,2,0),"9999"))</f>
        <v/>
      </c>
      <c r="I689" s="49" t="str">
        <f>+IF($B689="","",+IF(OR($F689="Si",$F689=""),IF(ISERROR(VLOOKUP($B689,padron!#REF!,9,0)),+IF(ISERROR(VLOOKUP($B689,NAfiliado_NFarmacia!$A$2:$J$497,5,0)),"Ingresa Farmacia",VLOOKUP($B689,NAfiliado_NFarmacia!$A$2:$J$497,5,0)),VLOOKUP($B689,padron!#REF!,9,0)),+IF(ISERROR(VLOOKUP($B689,NAfiliado_NFarmacia!$A$2:$J$497,5,0)),"Ingresa Farmacia",VLOOKUP($B689,NAfiliado_NFarmacia!$A$2:$J$497,5,0))))</f>
        <v/>
      </c>
      <c r="J689" s="49" t="str">
        <f>+IF($B689="","",+IF(OR($F689="Si",$F689=""),IF(ISERROR(VLOOKUP($B689,padron!#REF!,10,0)),+IF(ISERROR(VLOOKUP($B689,NAfiliado_NFarmacia!$A$2:$J$497,5,0)),"Ingresa Direccion de Farmacia",VLOOKUP($B689,NAfiliado_NFarmacia!$A$2:$J$497,6,0)),VLOOKUP($B689,padron!#REF!,10,0)),+IF(ISERROR(VLOOKUP($B689,NAfiliado_NFarmacia!$A$2:$J$497,6,0)),"Ingresa Direccion de Farmacia",VLOOKUP($B689,NAfiliado_NFarmacia!$A$2:$J$497,6,0))))</f>
        <v/>
      </c>
      <c r="K689" s="49" t="str">
        <f>+IF($B689="","",+IF(OR($F689="Si",$F689=""),IF(ISERROR(VLOOKUP($B689,padron!#REF!,10,0)),+IF(ISERROR(VLOOKUP($B689,NAfiliado_NFarmacia!$A$2:$J$497,5,0)),"Ingresa Localidad de Farmacia",VLOOKUP($B689,NAfiliado_NFarmacia!$A$2:$J$497,7,0)),VLOOKUP($B689,padron!#REF!,11,0)),+IF(ISERROR(VLOOKUP($B689,NAfiliado_NFarmacia!$A$2:$J$497,7,0)),"Ingresa Localidad de Farmacia",VLOOKUP($B689,NAfiliado_NFarmacia!$A$2:$J$497,7,0))))</f>
        <v/>
      </c>
      <c r="L689" s="48" t="str">
        <f>+IF(B689="","",IF(F689="No","84005541",+IFERROR(+VLOOKUP(inicio!B689,padron!$A$2:$H$2,8,0),"84005541")))</f>
        <v/>
      </c>
      <c r="M689" s="48" t="str">
        <f>+IF(B689="","",+IFERROR(+VLOOKUP(B689,padron!A:C,3,0),"no_cargado"))</f>
        <v/>
      </c>
      <c r="N689" s="48" t="str">
        <f>+IF(C689="","",+IFERROR(+VLOOKUP($C689,materiales!$A$2:$D$5000,4,0),"9999"))</f>
        <v/>
      </c>
      <c r="O689" s="48" t="str">
        <f t="shared" si="100"/>
        <v/>
      </c>
      <c r="P689" s="48" t="str">
        <f t="shared" si="101"/>
        <v/>
      </c>
      <c r="Q689" s="48" t="str">
        <f t="shared" si="102"/>
        <v/>
      </c>
      <c r="R689" s="48" t="str">
        <f t="shared" si="103"/>
        <v/>
      </c>
      <c r="S689" s="48" t="str">
        <f t="shared" si="108"/>
        <v/>
      </c>
      <c r="T689" s="48" t="str">
        <f t="shared" ca="1" si="104"/>
        <v/>
      </c>
      <c r="U689" s="48" t="str">
        <f>+IF(M689="","",IFERROR(+VLOOKUP(C689,materiales!$B$2:$E$1000,4,0),"DSZA"))</f>
        <v/>
      </c>
      <c r="V689" s="48" t="str">
        <f t="shared" si="105"/>
        <v/>
      </c>
      <c r="W689" s="48" t="str">
        <f t="shared" si="106"/>
        <v/>
      </c>
      <c r="X689" s="48" t="str">
        <f t="shared" si="107"/>
        <v/>
      </c>
      <c r="Y689" s="49" t="str">
        <f t="shared" si="109"/>
        <v/>
      </c>
      <c r="Z689" s="49" t="str">
        <f>IF(M689="no_cargado",VLOOKUP(B689,NAfiliado_NFarmacia!A:H,8,0),"")</f>
        <v/>
      </c>
      <c r="AA689" s="50"/>
    </row>
    <row r="690" spans="1:27" x14ac:dyDescent="0.55000000000000004">
      <c r="A690" s="34"/>
      <c r="G690" s="47" t="str">
        <f>+IF($B690="","",+IFERROR(+VLOOKUP(B690,padron!$A$2:$E$2,2,0),+IFERROR(VLOOKUP(B690,NAfiliado_NFarmacia!$A:$J,10,0),"Ingresar Nuevo Afiliado")))</f>
        <v/>
      </c>
      <c r="H690" s="48" t="str">
        <f>+IF(B690="","",+IFERROR(+VLOOKUP($C690,materiales!$B$2:$D$101,2,0),"9999"))</f>
        <v/>
      </c>
      <c r="I690" s="49" t="str">
        <f>+IF($B690="","",+IF(OR($F690="Si",$F690=""),IF(ISERROR(VLOOKUP($B690,padron!#REF!,9,0)),+IF(ISERROR(VLOOKUP($B690,NAfiliado_NFarmacia!$A$2:$J$497,5,0)),"Ingresa Farmacia",VLOOKUP($B690,NAfiliado_NFarmacia!$A$2:$J$497,5,0)),VLOOKUP($B690,padron!#REF!,9,0)),+IF(ISERROR(VLOOKUP($B690,NAfiliado_NFarmacia!$A$2:$J$497,5,0)),"Ingresa Farmacia",VLOOKUP($B690,NAfiliado_NFarmacia!$A$2:$J$497,5,0))))</f>
        <v/>
      </c>
      <c r="J690" s="49" t="str">
        <f>+IF($B690="","",+IF(OR($F690="Si",$F690=""),IF(ISERROR(VLOOKUP($B690,padron!#REF!,10,0)),+IF(ISERROR(VLOOKUP($B690,NAfiliado_NFarmacia!$A$2:$J$497,5,0)),"Ingresa Direccion de Farmacia",VLOOKUP($B690,NAfiliado_NFarmacia!$A$2:$J$497,6,0)),VLOOKUP($B690,padron!#REF!,10,0)),+IF(ISERROR(VLOOKUP($B690,NAfiliado_NFarmacia!$A$2:$J$497,6,0)),"Ingresa Direccion de Farmacia",VLOOKUP($B690,NAfiliado_NFarmacia!$A$2:$J$497,6,0))))</f>
        <v/>
      </c>
      <c r="K690" s="49" t="str">
        <f>+IF($B690="","",+IF(OR($F690="Si",$F690=""),IF(ISERROR(VLOOKUP($B690,padron!#REF!,10,0)),+IF(ISERROR(VLOOKUP($B690,NAfiliado_NFarmacia!$A$2:$J$497,5,0)),"Ingresa Localidad de Farmacia",VLOOKUP($B690,NAfiliado_NFarmacia!$A$2:$J$497,7,0)),VLOOKUP($B690,padron!#REF!,11,0)),+IF(ISERROR(VLOOKUP($B690,NAfiliado_NFarmacia!$A$2:$J$497,7,0)),"Ingresa Localidad de Farmacia",VLOOKUP($B690,NAfiliado_NFarmacia!$A$2:$J$497,7,0))))</f>
        <v/>
      </c>
      <c r="L690" s="48" t="str">
        <f>+IF(B690="","",IF(F690="No","84005541",+IFERROR(+VLOOKUP(inicio!B690,padron!$A$2:$H$2,8,0),"84005541")))</f>
        <v/>
      </c>
      <c r="M690" s="48" t="str">
        <f>+IF(B690="","",+IFERROR(+VLOOKUP(B690,padron!A:C,3,0),"no_cargado"))</f>
        <v/>
      </c>
      <c r="N690" s="48" t="str">
        <f>+IF(C690="","",+IFERROR(+VLOOKUP($C690,materiales!$A$2:$D$5000,4,0),"9999"))</f>
        <v/>
      </c>
      <c r="O690" s="48" t="str">
        <f t="shared" si="100"/>
        <v/>
      </c>
      <c r="P690" s="48" t="str">
        <f t="shared" si="101"/>
        <v/>
      </c>
      <c r="Q690" s="48" t="str">
        <f t="shared" si="102"/>
        <v/>
      </c>
      <c r="R690" s="48" t="str">
        <f t="shared" si="103"/>
        <v/>
      </c>
      <c r="S690" s="48" t="str">
        <f t="shared" si="108"/>
        <v/>
      </c>
      <c r="T690" s="48" t="str">
        <f t="shared" ca="1" si="104"/>
        <v/>
      </c>
      <c r="U690" s="48" t="str">
        <f>+IF(M690="","",IFERROR(+VLOOKUP(C690,materiales!$B$2:$E$1000,4,0),"DSZA"))</f>
        <v/>
      </c>
      <c r="V690" s="48" t="str">
        <f t="shared" si="105"/>
        <v/>
      </c>
      <c r="W690" s="48" t="str">
        <f t="shared" si="106"/>
        <v/>
      </c>
      <c r="X690" s="48" t="str">
        <f t="shared" si="107"/>
        <v/>
      </c>
      <c r="Y690" s="49" t="str">
        <f t="shared" si="109"/>
        <v/>
      </c>
      <c r="Z690" s="49" t="str">
        <f>IF(M690="no_cargado",VLOOKUP(B690,NAfiliado_NFarmacia!A:H,8,0),"")</f>
        <v/>
      </c>
      <c r="AA690" s="50"/>
    </row>
    <row r="691" spans="1:27" x14ac:dyDescent="0.55000000000000004">
      <c r="A691" s="34"/>
      <c r="G691" s="47" t="str">
        <f>+IF($B691="","",+IFERROR(+VLOOKUP(B691,padron!$A$2:$E$2,2,0),+IFERROR(VLOOKUP(B691,NAfiliado_NFarmacia!$A:$J,10,0),"Ingresar Nuevo Afiliado")))</f>
        <v/>
      </c>
      <c r="H691" s="48" t="str">
        <f>+IF(B691="","",+IFERROR(+VLOOKUP($C691,materiales!$B$2:$D$101,2,0),"9999"))</f>
        <v/>
      </c>
      <c r="I691" s="49" t="str">
        <f>+IF($B691="","",+IF(OR($F691="Si",$F691=""),IF(ISERROR(VLOOKUP($B691,padron!#REF!,9,0)),+IF(ISERROR(VLOOKUP($B691,NAfiliado_NFarmacia!$A$2:$J$497,5,0)),"Ingresa Farmacia",VLOOKUP($B691,NAfiliado_NFarmacia!$A$2:$J$497,5,0)),VLOOKUP($B691,padron!#REF!,9,0)),+IF(ISERROR(VLOOKUP($B691,NAfiliado_NFarmacia!$A$2:$J$497,5,0)),"Ingresa Farmacia",VLOOKUP($B691,NAfiliado_NFarmacia!$A$2:$J$497,5,0))))</f>
        <v/>
      </c>
      <c r="J691" s="49" t="str">
        <f>+IF($B691="","",+IF(OR($F691="Si",$F691=""),IF(ISERROR(VLOOKUP($B691,padron!#REF!,10,0)),+IF(ISERROR(VLOOKUP($B691,NAfiliado_NFarmacia!$A$2:$J$497,5,0)),"Ingresa Direccion de Farmacia",VLOOKUP($B691,NAfiliado_NFarmacia!$A$2:$J$497,6,0)),VLOOKUP($B691,padron!#REF!,10,0)),+IF(ISERROR(VLOOKUP($B691,NAfiliado_NFarmacia!$A$2:$J$497,6,0)),"Ingresa Direccion de Farmacia",VLOOKUP($B691,NAfiliado_NFarmacia!$A$2:$J$497,6,0))))</f>
        <v/>
      </c>
      <c r="K691" s="49" t="str">
        <f>+IF($B691="","",+IF(OR($F691="Si",$F691=""),IF(ISERROR(VLOOKUP($B691,padron!#REF!,10,0)),+IF(ISERROR(VLOOKUP($B691,NAfiliado_NFarmacia!$A$2:$J$497,5,0)),"Ingresa Localidad de Farmacia",VLOOKUP($B691,NAfiliado_NFarmacia!$A$2:$J$497,7,0)),VLOOKUP($B691,padron!#REF!,11,0)),+IF(ISERROR(VLOOKUP($B691,NAfiliado_NFarmacia!$A$2:$J$497,7,0)),"Ingresa Localidad de Farmacia",VLOOKUP($B691,NAfiliado_NFarmacia!$A$2:$J$497,7,0))))</f>
        <v/>
      </c>
      <c r="L691" s="48" t="str">
        <f>+IF(B691="","",IF(F691="No","84005541",+IFERROR(+VLOOKUP(inicio!B691,padron!$A$2:$H$2,8,0),"84005541")))</f>
        <v/>
      </c>
      <c r="M691" s="48" t="str">
        <f>+IF(B691="","",+IFERROR(+VLOOKUP(B691,padron!A:C,3,0),"no_cargado"))</f>
        <v/>
      </c>
      <c r="N691" s="48" t="str">
        <f>+IF(C691="","",+IFERROR(+VLOOKUP($C691,materiales!$A$2:$D$5000,4,0),"9999"))</f>
        <v/>
      </c>
      <c r="O691" s="48" t="str">
        <f t="shared" si="100"/>
        <v/>
      </c>
      <c r="P691" s="48" t="str">
        <f t="shared" si="101"/>
        <v/>
      </c>
      <c r="Q691" s="48" t="str">
        <f t="shared" si="102"/>
        <v/>
      </c>
      <c r="R691" s="48" t="str">
        <f t="shared" si="103"/>
        <v/>
      </c>
      <c r="S691" s="48" t="str">
        <f t="shared" si="108"/>
        <v/>
      </c>
      <c r="T691" s="48" t="str">
        <f t="shared" ca="1" si="104"/>
        <v/>
      </c>
      <c r="U691" s="48" t="str">
        <f>+IF(M691="","",IFERROR(+VLOOKUP(C691,materiales!$B$2:$E$1000,4,0),"DSZA"))</f>
        <v/>
      </c>
      <c r="V691" s="48" t="str">
        <f t="shared" si="105"/>
        <v/>
      </c>
      <c r="W691" s="48" t="str">
        <f t="shared" si="106"/>
        <v/>
      </c>
      <c r="X691" s="48" t="str">
        <f t="shared" si="107"/>
        <v/>
      </c>
      <c r="Y691" s="49" t="str">
        <f t="shared" si="109"/>
        <v/>
      </c>
      <c r="Z691" s="49" t="str">
        <f>IF(M691="no_cargado",VLOOKUP(B691,NAfiliado_NFarmacia!A:H,8,0),"")</f>
        <v/>
      </c>
      <c r="AA691" s="50"/>
    </row>
    <row r="692" spans="1:27" x14ac:dyDescent="0.55000000000000004">
      <c r="A692" s="34"/>
      <c r="G692" s="47" t="str">
        <f>+IF($B692="","",+IFERROR(+VLOOKUP(B692,padron!$A$2:$E$2,2,0),+IFERROR(VLOOKUP(B692,NAfiliado_NFarmacia!$A:$J,10,0),"Ingresar Nuevo Afiliado")))</f>
        <v/>
      </c>
      <c r="H692" s="48" t="str">
        <f>+IF(B692="","",+IFERROR(+VLOOKUP($C692,materiales!$B$2:$D$101,2,0),"9999"))</f>
        <v/>
      </c>
      <c r="I692" s="49" t="str">
        <f>+IF($B692="","",+IF(OR($F692="Si",$F692=""),IF(ISERROR(VLOOKUP($B692,padron!#REF!,9,0)),+IF(ISERROR(VLOOKUP($B692,NAfiliado_NFarmacia!$A$2:$J$497,5,0)),"Ingresa Farmacia",VLOOKUP($B692,NAfiliado_NFarmacia!$A$2:$J$497,5,0)),VLOOKUP($B692,padron!#REF!,9,0)),+IF(ISERROR(VLOOKUP($B692,NAfiliado_NFarmacia!$A$2:$J$497,5,0)),"Ingresa Farmacia",VLOOKUP($B692,NAfiliado_NFarmacia!$A$2:$J$497,5,0))))</f>
        <v/>
      </c>
      <c r="J692" s="49" t="str">
        <f>+IF($B692="","",+IF(OR($F692="Si",$F692=""),IF(ISERROR(VLOOKUP($B692,padron!#REF!,10,0)),+IF(ISERROR(VLOOKUP($B692,NAfiliado_NFarmacia!$A$2:$J$497,5,0)),"Ingresa Direccion de Farmacia",VLOOKUP($B692,NAfiliado_NFarmacia!$A$2:$J$497,6,0)),VLOOKUP($B692,padron!#REF!,10,0)),+IF(ISERROR(VLOOKUP($B692,NAfiliado_NFarmacia!$A$2:$J$497,6,0)),"Ingresa Direccion de Farmacia",VLOOKUP($B692,NAfiliado_NFarmacia!$A$2:$J$497,6,0))))</f>
        <v/>
      </c>
      <c r="K692" s="49" t="str">
        <f>+IF($B692="","",+IF(OR($F692="Si",$F692=""),IF(ISERROR(VLOOKUP($B692,padron!#REF!,10,0)),+IF(ISERROR(VLOOKUP($B692,NAfiliado_NFarmacia!$A$2:$J$497,5,0)),"Ingresa Localidad de Farmacia",VLOOKUP($B692,NAfiliado_NFarmacia!$A$2:$J$497,7,0)),VLOOKUP($B692,padron!#REF!,11,0)),+IF(ISERROR(VLOOKUP($B692,NAfiliado_NFarmacia!$A$2:$J$497,7,0)),"Ingresa Localidad de Farmacia",VLOOKUP($B692,NAfiliado_NFarmacia!$A$2:$J$497,7,0))))</f>
        <v/>
      </c>
      <c r="L692" s="48" t="str">
        <f>+IF(B692="","",IF(F692="No","84005541",+IFERROR(+VLOOKUP(inicio!B692,padron!$A$2:$H$2,8,0),"84005541")))</f>
        <v/>
      </c>
      <c r="M692" s="48" t="str">
        <f>+IF(B692="","",+IFERROR(+VLOOKUP(B692,padron!A:C,3,0),"no_cargado"))</f>
        <v/>
      </c>
      <c r="N692" s="48" t="str">
        <f>+IF(C692="","",+IFERROR(+VLOOKUP($C692,materiales!$A$2:$D$5000,4,0),"9999"))</f>
        <v/>
      </c>
      <c r="O692" s="48" t="str">
        <f t="shared" si="100"/>
        <v/>
      </c>
      <c r="P692" s="48" t="str">
        <f t="shared" si="101"/>
        <v/>
      </c>
      <c r="Q692" s="48" t="str">
        <f t="shared" si="102"/>
        <v/>
      </c>
      <c r="R692" s="48" t="str">
        <f t="shared" si="103"/>
        <v/>
      </c>
      <c r="S692" s="48" t="str">
        <f t="shared" si="108"/>
        <v/>
      </c>
      <c r="T692" s="48" t="str">
        <f t="shared" ca="1" si="104"/>
        <v/>
      </c>
      <c r="U692" s="48" t="str">
        <f>+IF(M692="","",IFERROR(+VLOOKUP(C692,materiales!$B$2:$E$1000,4,0),"DSZA"))</f>
        <v/>
      </c>
      <c r="V692" s="48" t="str">
        <f t="shared" si="105"/>
        <v/>
      </c>
      <c r="W692" s="48" t="str">
        <f t="shared" si="106"/>
        <v/>
      </c>
      <c r="X692" s="48" t="str">
        <f t="shared" si="107"/>
        <v/>
      </c>
      <c r="Y692" s="49" t="str">
        <f t="shared" si="109"/>
        <v/>
      </c>
      <c r="Z692" s="49" t="str">
        <f>IF(M692="no_cargado",VLOOKUP(B692,NAfiliado_NFarmacia!A:H,8,0),"")</f>
        <v/>
      </c>
      <c r="AA692" s="50"/>
    </row>
    <row r="693" spans="1:27" x14ac:dyDescent="0.55000000000000004">
      <c r="A693" s="34"/>
      <c r="G693" s="47" t="str">
        <f>+IF($B693="","",+IFERROR(+VLOOKUP(B693,padron!$A$2:$E$2,2,0),+IFERROR(VLOOKUP(B693,NAfiliado_NFarmacia!$A:$J,10,0),"Ingresar Nuevo Afiliado")))</f>
        <v/>
      </c>
      <c r="H693" s="48" t="str">
        <f>+IF(B693="","",+IFERROR(+VLOOKUP($C693,materiales!$B$2:$D$101,2,0),"9999"))</f>
        <v/>
      </c>
      <c r="I693" s="49" t="str">
        <f>+IF($B693="","",+IF(OR($F693="Si",$F693=""),IF(ISERROR(VLOOKUP($B693,padron!#REF!,9,0)),+IF(ISERROR(VLOOKUP($B693,NAfiliado_NFarmacia!$A$2:$J$497,5,0)),"Ingresa Farmacia",VLOOKUP($B693,NAfiliado_NFarmacia!$A$2:$J$497,5,0)),VLOOKUP($B693,padron!#REF!,9,0)),+IF(ISERROR(VLOOKUP($B693,NAfiliado_NFarmacia!$A$2:$J$497,5,0)),"Ingresa Farmacia",VLOOKUP($B693,NAfiliado_NFarmacia!$A$2:$J$497,5,0))))</f>
        <v/>
      </c>
      <c r="J693" s="49" t="str">
        <f>+IF($B693="","",+IF(OR($F693="Si",$F693=""),IF(ISERROR(VLOOKUP($B693,padron!#REF!,10,0)),+IF(ISERROR(VLOOKUP($B693,NAfiliado_NFarmacia!$A$2:$J$497,5,0)),"Ingresa Direccion de Farmacia",VLOOKUP($B693,NAfiliado_NFarmacia!$A$2:$J$497,6,0)),VLOOKUP($B693,padron!#REF!,10,0)),+IF(ISERROR(VLOOKUP($B693,NAfiliado_NFarmacia!$A$2:$J$497,6,0)),"Ingresa Direccion de Farmacia",VLOOKUP($B693,NAfiliado_NFarmacia!$A$2:$J$497,6,0))))</f>
        <v/>
      </c>
      <c r="K693" s="49" t="str">
        <f>+IF($B693="","",+IF(OR($F693="Si",$F693=""),IF(ISERROR(VLOOKUP($B693,padron!#REF!,10,0)),+IF(ISERROR(VLOOKUP($B693,NAfiliado_NFarmacia!$A$2:$J$497,5,0)),"Ingresa Localidad de Farmacia",VLOOKUP($B693,NAfiliado_NFarmacia!$A$2:$J$497,7,0)),VLOOKUP($B693,padron!#REF!,11,0)),+IF(ISERROR(VLOOKUP($B693,NAfiliado_NFarmacia!$A$2:$J$497,7,0)),"Ingresa Localidad de Farmacia",VLOOKUP($B693,NAfiliado_NFarmacia!$A$2:$J$497,7,0))))</f>
        <v/>
      </c>
      <c r="L693" s="48" t="str">
        <f>+IF(B693="","",IF(F693="No","84005541",+IFERROR(+VLOOKUP(inicio!B693,padron!$A$2:$H$2,8,0),"84005541")))</f>
        <v/>
      </c>
      <c r="M693" s="48" t="str">
        <f>+IF(B693="","",+IFERROR(+VLOOKUP(B693,padron!A:C,3,0),"no_cargado"))</f>
        <v/>
      </c>
      <c r="N693" s="48" t="str">
        <f>+IF(C693="","",+IFERROR(+VLOOKUP($C693,materiales!$A$2:$D$5000,4,0),"9999"))</f>
        <v/>
      </c>
      <c r="O693" s="48" t="str">
        <f t="shared" si="100"/>
        <v/>
      </c>
      <c r="P693" s="48" t="str">
        <f t="shared" si="101"/>
        <v/>
      </c>
      <c r="Q693" s="48" t="str">
        <f t="shared" si="102"/>
        <v/>
      </c>
      <c r="R693" s="48" t="str">
        <f t="shared" si="103"/>
        <v/>
      </c>
      <c r="S693" s="48" t="str">
        <f t="shared" si="108"/>
        <v/>
      </c>
      <c r="T693" s="48" t="str">
        <f t="shared" ca="1" si="104"/>
        <v/>
      </c>
      <c r="U693" s="48" t="str">
        <f>+IF(M693="","",IFERROR(+VLOOKUP(C693,materiales!$B$2:$E$1000,4,0),"DSZA"))</f>
        <v/>
      </c>
      <c r="V693" s="48" t="str">
        <f t="shared" si="105"/>
        <v/>
      </c>
      <c r="W693" s="48" t="str">
        <f t="shared" si="106"/>
        <v/>
      </c>
      <c r="X693" s="48" t="str">
        <f t="shared" si="107"/>
        <v/>
      </c>
      <c r="Y693" s="49" t="str">
        <f t="shared" si="109"/>
        <v/>
      </c>
      <c r="Z693" s="49" t="str">
        <f>IF(M693="no_cargado",VLOOKUP(B693,NAfiliado_NFarmacia!A:H,8,0),"")</f>
        <v/>
      </c>
      <c r="AA693" s="50"/>
    </row>
    <row r="694" spans="1:27" x14ac:dyDescent="0.55000000000000004">
      <c r="A694" s="34"/>
      <c r="G694" s="47" t="str">
        <f>+IF($B694="","",+IFERROR(+VLOOKUP(B694,padron!$A$2:$E$2,2,0),+IFERROR(VLOOKUP(B694,NAfiliado_NFarmacia!$A:$J,10,0),"Ingresar Nuevo Afiliado")))</f>
        <v/>
      </c>
      <c r="H694" s="48" t="str">
        <f>+IF(B694="","",+IFERROR(+VLOOKUP($C694,materiales!$B$2:$D$101,2,0),"9999"))</f>
        <v/>
      </c>
      <c r="I694" s="49" t="str">
        <f>+IF($B694="","",+IF(OR($F694="Si",$F694=""),IF(ISERROR(VLOOKUP($B694,padron!#REF!,9,0)),+IF(ISERROR(VLOOKUP($B694,NAfiliado_NFarmacia!$A$2:$J$497,5,0)),"Ingresa Farmacia",VLOOKUP($B694,NAfiliado_NFarmacia!$A$2:$J$497,5,0)),VLOOKUP($B694,padron!#REF!,9,0)),+IF(ISERROR(VLOOKUP($B694,NAfiliado_NFarmacia!$A$2:$J$497,5,0)),"Ingresa Farmacia",VLOOKUP($B694,NAfiliado_NFarmacia!$A$2:$J$497,5,0))))</f>
        <v/>
      </c>
      <c r="J694" s="49" t="str">
        <f>+IF($B694="","",+IF(OR($F694="Si",$F694=""),IF(ISERROR(VLOOKUP($B694,padron!#REF!,10,0)),+IF(ISERROR(VLOOKUP($B694,NAfiliado_NFarmacia!$A$2:$J$497,5,0)),"Ingresa Direccion de Farmacia",VLOOKUP($B694,NAfiliado_NFarmacia!$A$2:$J$497,6,0)),VLOOKUP($B694,padron!#REF!,10,0)),+IF(ISERROR(VLOOKUP($B694,NAfiliado_NFarmacia!$A$2:$J$497,6,0)),"Ingresa Direccion de Farmacia",VLOOKUP($B694,NAfiliado_NFarmacia!$A$2:$J$497,6,0))))</f>
        <v/>
      </c>
      <c r="K694" s="49" t="str">
        <f>+IF($B694="","",+IF(OR($F694="Si",$F694=""),IF(ISERROR(VLOOKUP($B694,padron!#REF!,10,0)),+IF(ISERROR(VLOOKUP($B694,NAfiliado_NFarmacia!$A$2:$J$497,5,0)),"Ingresa Localidad de Farmacia",VLOOKUP($B694,NAfiliado_NFarmacia!$A$2:$J$497,7,0)),VLOOKUP($B694,padron!#REF!,11,0)),+IF(ISERROR(VLOOKUP($B694,NAfiliado_NFarmacia!$A$2:$J$497,7,0)),"Ingresa Localidad de Farmacia",VLOOKUP($B694,NAfiliado_NFarmacia!$A$2:$J$497,7,0))))</f>
        <v/>
      </c>
      <c r="L694" s="48" t="str">
        <f>+IF(B694="","",IF(F694="No","84005541",+IFERROR(+VLOOKUP(inicio!B694,padron!$A$2:$H$2,8,0),"84005541")))</f>
        <v/>
      </c>
      <c r="M694" s="48" t="str">
        <f>+IF(B694="","",+IFERROR(+VLOOKUP(B694,padron!A:C,3,0),"no_cargado"))</f>
        <v/>
      </c>
      <c r="N694" s="48" t="str">
        <f>+IF(C694="","",+IFERROR(+VLOOKUP($C694,materiales!$A$2:$D$5000,4,0),"9999"))</f>
        <v/>
      </c>
      <c r="O694" s="48" t="str">
        <f t="shared" si="100"/>
        <v/>
      </c>
      <c r="P694" s="48" t="str">
        <f t="shared" si="101"/>
        <v/>
      </c>
      <c r="Q694" s="48" t="str">
        <f t="shared" si="102"/>
        <v/>
      </c>
      <c r="R694" s="48" t="str">
        <f t="shared" si="103"/>
        <v/>
      </c>
      <c r="S694" s="48" t="str">
        <f t="shared" si="108"/>
        <v/>
      </c>
      <c r="T694" s="48" t="str">
        <f t="shared" ca="1" si="104"/>
        <v/>
      </c>
      <c r="U694" s="48" t="str">
        <f>+IF(M694="","",IFERROR(+VLOOKUP(C694,materiales!$B$2:$E$1000,4,0),"DSZA"))</f>
        <v/>
      </c>
      <c r="V694" s="48" t="str">
        <f t="shared" si="105"/>
        <v/>
      </c>
      <c r="W694" s="48" t="str">
        <f t="shared" si="106"/>
        <v/>
      </c>
      <c r="X694" s="48" t="str">
        <f t="shared" si="107"/>
        <v/>
      </c>
      <c r="Y694" s="49" t="str">
        <f t="shared" si="109"/>
        <v/>
      </c>
      <c r="Z694" s="49" t="str">
        <f>IF(M694="no_cargado",VLOOKUP(B694,NAfiliado_NFarmacia!A:H,8,0),"")</f>
        <v/>
      </c>
      <c r="AA694" s="50"/>
    </row>
    <row r="695" spans="1:27" x14ac:dyDescent="0.55000000000000004">
      <c r="A695" s="34"/>
      <c r="G695" s="47" t="str">
        <f>+IF($B695="","",+IFERROR(+VLOOKUP(B695,padron!$A$2:$E$2,2,0),+IFERROR(VLOOKUP(B695,NAfiliado_NFarmacia!$A:$J,10,0),"Ingresar Nuevo Afiliado")))</f>
        <v/>
      </c>
      <c r="H695" s="48" t="str">
        <f>+IF(B695="","",+IFERROR(+VLOOKUP($C695,materiales!$B$2:$D$101,2,0),"9999"))</f>
        <v/>
      </c>
      <c r="I695" s="49" t="str">
        <f>+IF($B695="","",+IF(OR($F695="Si",$F695=""),IF(ISERROR(VLOOKUP($B695,padron!#REF!,9,0)),+IF(ISERROR(VLOOKUP($B695,NAfiliado_NFarmacia!$A$2:$J$497,5,0)),"Ingresa Farmacia",VLOOKUP($B695,NAfiliado_NFarmacia!$A$2:$J$497,5,0)),VLOOKUP($B695,padron!#REF!,9,0)),+IF(ISERROR(VLOOKUP($B695,NAfiliado_NFarmacia!$A$2:$J$497,5,0)),"Ingresa Farmacia",VLOOKUP($B695,NAfiliado_NFarmacia!$A$2:$J$497,5,0))))</f>
        <v/>
      </c>
      <c r="J695" s="49" t="str">
        <f>+IF($B695="","",+IF(OR($F695="Si",$F695=""),IF(ISERROR(VLOOKUP($B695,padron!#REF!,10,0)),+IF(ISERROR(VLOOKUP($B695,NAfiliado_NFarmacia!$A$2:$J$497,5,0)),"Ingresa Direccion de Farmacia",VLOOKUP($B695,NAfiliado_NFarmacia!$A$2:$J$497,6,0)),VLOOKUP($B695,padron!#REF!,10,0)),+IF(ISERROR(VLOOKUP($B695,NAfiliado_NFarmacia!$A$2:$J$497,6,0)),"Ingresa Direccion de Farmacia",VLOOKUP($B695,NAfiliado_NFarmacia!$A$2:$J$497,6,0))))</f>
        <v/>
      </c>
      <c r="K695" s="49" t="str">
        <f>+IF($B695="","",+IF(OR($F695="Si",$F695=""),IF(ISERROR(VLOOKUP($B695,padron!#REF!,10,0)),+IF(ISERROR(VLOOKUP($B695,NAfiliado_NFarmacia!$A$2:$J$497,5,0)),"Ingresa Localidad de Farmacia",VLOOKUP($B695,NAfiliado_NFarmacia!$A$2:$J$497,7,0)),VLOOKUP($B695,padron!#REF!,11,0)),+IF(ISERROR(VLOOKUP($B695,NAfiliado_NFarmacia!$A$2:$J$497,7,0)),"Ingresa Localidad de Farmacia",VLOOKUP($B695,NAfiliado_NFarmacia!$A$2:$J$497,7,0))))</f>
        <v/>
      </c>
      <c r="L695" s="48" t="str">
        <f>+IF(B695="","",IF(F695="No","84005541",+IFERROR(+VLOOKUP(inicio!B695,padron!$A$2:$H$2,8,0),"84005541")))</f>
        <v/>
      </c>
      <c r="M695" s="48" t="str">
        <f>+IF(B695="","",+IFERROR(+VLOOKUP(B695,padron!A:C,3,0),"no_cargado"))</f>
        <v/>
      </c>
      <c r="N695" s="48" t="str">
        <f>+IF(C695="","",+IFERROR(+VLOOKUP($C695,materiales!$A$2:$D$5000,4,0),"9999"))</f>
        <v/>
      </c>
      <c r="O695" s="48" t="str">
        <f t="shared" si="100"/>
        <v/>
      </c>
      <c r="P695" s="48" t="str">
        <f t="shared" si="101"/>
        <v/>
      </c>
      <c r="Q695" s="48" t="str">
        <f t="shared" si="102"/>
        <v/>
      </c>
      <c r="R695" s="48" t="str">
        <f t="shared" si="103"/>
        <v/>
      </c>
      <c r="S695" s="48" t="str">
        <f t="shared" si="108"/>
        <v/>
      </c>
      <c r="T695" s="48" t="str">
        <f t="shared" ca="1" si="104"/>
        <v/>
      </c>
      <c r="U695" s="48" t="str">
        <f>+IF(M695="","",IFERROR(+VLOOKUP(C695,materiales!$B$2:$E$1000,4,0),"DSZA"))</f>
        <v/>
      </c>
      <c r="V695" s="48" t="str">
        <f t="shared" si="105"/>
        <v/>
      </c>
      <c r="W695" s="48" t="str">
        <f t="shared" si="106"/>
        <v/>
      </c>
      <c r="X695" s="48" t="str">
        <f t="shared" si="107"/>
        <v/>
      </c>
      <c r="Y695" s="49" t="str">
        <f t="shared" si="109"/>
        <v/>
      </c>
      <c r="Z695" s="49" t="str">
        <f>IF(M695="no_cargado",VLOOKUP(B695,NAfiliado_NFarmacia!A:H,8,0),"")</f>
        <v/>
      </c>
      <c r="AA695" s="50"/>
    </row>
    <row r="696" spans="1:27" x14ac:dyDescent="0.55000000000000004">
      <c r="A696" s="34"/>
      <c r="G696" s="47" t="str">
        <f>+IF($B696="","",+IFERROR(+VLOOKUP(B696,padron!$A$2:$E$2,2,0),+IFERROR(VLOOKUP(B696,NAfiliado_NFarmacia!$A:$J,10,0),"Ingresar Nuevo Afiliado")))</f>
        <v/>
      </c>
      <c r="H696" s="48" t="str">
        <f>+IF(B696="","",+IFERROR(+VLOOKUP($C696,materiales!$B$2:$D$101,2,0),"9999"))</f>
        <v/>
      </c>
      <c r="I696" s="49" t="str">
        <f>+IF($B696="","",+IF(OR($F696="Si",$F696=""),IF(ISERROR(VLOOKUP($B696,padron!#REF!,9,0)),+IF(ISERROR(VLOOKUP($B696,NAfiliado_NFarmacia!$A$2:$J$497,5,0)),"Ingresa Farmacia",VLOOKUP($B696,NAfiliado_NFarmacia!$A$2:$J$497,5,0)),VLOOKUP($B696,padron!#REF!,9,0)),+IF(ISERROR(VLOOKUP($B696,NAfiliado_NFarmacia!$A$2:$J$497,5,0)),"Ingresa Farmacia",VLOOKUP($B696,NAfiliado_NFarmacia!$A$2:$J$497,5,0))))</f>
        <v/>
      </c>
      <c r="J696" s="49" t="str">
        <f>+IF($B696="","",+IF(OR($F696="Si",$F696=""),IF(ISERROR(VLOOKUP($B696,padron!#REF!,10,0)),+IF(ISERROR(VLOOKUP($B696,NAfiliado_NFarmacia!$A$2:$J$497,5,0)),"Ingresa Direccion de Farmacia",VLOOKUP($B696,NAfiliado_NFarmacia!$A$2:$J$497,6,0)),VLOOKUP($B696,padron!#REF!,10,0)),+IF(ISERROR(VLOOKUP($B696,NAfiliado_NFarmacia!$A$2:$J$497,6,0)),"Ingresa Direccion de Farmacia",VLOOKUP($B696,NAfiliado_NFarmacia!$A$2:$J$497,6,0))))</f>
        <v/>
      </c>
      <c r="K696" s="49" t="str">
        <f>+IF($B696="","",+IF(OR($F696="Si",$F696=""),IF(ISERROR(VLOOKUP($B696,padron!#REF!,10,0)),+IF(ISERROR(VLOOKUP($B696,NAfiliado_NFarmacia!$A$2:$J$497,5,0)),"Ingresa Localidad de Farmacia",VLOOKUP($B696,NAfiliado_NFarmacia!$A$2:$J$497,7,0)),VLOOKUP($B696,padron!#REF!,11,0)),+IF(ISERROR(VLOOKUP($B696,NAfiliado_NFarmacia!$A$2:$J$497,7,0)),"Ingresa Localidad de Farmacia",VLOOKUP($B696,NAfiliado_NFarmacia!$A$2:$J$497,7,0))))</f>
        <v/>
      </c>
      <c r="L696" s="48" t="str">
        <f>+IF(B696="","",IF(F696="No","84005541",+IFERROR(+VLOOKUP(inicio!B696,padron!$A$2:$H$2,8,0),"84005541")))</f>
        <v/>
      </c>
      <c r="M696" s="48" t="str">
        <f>+IF(B696="","",+IFERROR(+VLOOKUP(B696,padron!A:C,3,0),"no_cargado"))</f>
        <v/>
      </c>
      <c r="N696" s="48" t="str">
        <f>+IF(C696="","",+IFERROR(+VLOOKUP($C696,materiales!$A$2:$D$5000,4,0),"9999"))</f>
        <v/>
      </c>
      <c r="O696" s="48" t="str">
        <f t="shared" si="100"/>
        <v/>
      </c>
      <c r="P696" s="48" t="str">
        <f t="shared" si="101"/>
        <v/>
      </c>
      <c r="Q696" s="48" t="str">
        <f t="shared" si="102"/>
        <v/>
      </c>
      <c r="R696" s="48" t="str">
        <f t="shared" si="103"/>
        <v/>
      </c>
      <c r="S696" s="48" t="str">
        <f t="shared" si="108"/>
        <v/>
      </c>
      <c r="T696" s="48" t="str">
        <f t="shared" ca="1" si="104"/>
        <v/>
      </c>
      <c r="U696" s="48" t="str">
        <f>+IF(M696="","",IFERROR(+VLOOKUP(C696,materiales!$B$2:$E$1000,4,0),"DSZA"))</f>
        <v/>
      </c>
      <c r="V696" s="48" t="str">
        <f t="shared" si="105"/>
        <v/>
      </c>
      <c r="W696" s="48" t="str">
        <f t="shared" si="106"/>
        <v/>
      </c>
      <c r="X696" s="48" t="str">
        <f t="shared" si="107"/>
        <v/>
      </c>
      <c r="Y696" s="49" t="str">
        <f t="shared" si="109"/>
        <v/>
      </c>
      <c r="Z696" s="49" t="str">
        <f>IF(M696="no_cargado",VLOOKUP(B696,NAfiliado_NFarmacia!A:H,8,0),"")</f>
        <v/>
      </c>
      <c r="AA696" s="50"/>
    </row>
    <row r="697" spans="1:27" x14ac:dyDescent="0.55000000000000004">
      <c r="A697" s="34"/>
      <c r="G697" s="47" t="str">
        <f>+IF($B697="","",+IFERROR(+VLOOKUP(B697,padron!$A$2:$E$2,2,0),+IFERROR(VLOOKUP(B697,NAfiliado_NFarmacia!$A:$J,10,0),"Ingresar Nuevo Afiliado")))</f>
        <v/>
      </c>
      <c r="H697" s="48" t="str">
        <f>+IF(B697="","",+IFERROR(+VLOOKUP($C697,materiales!$B$2:$D$101,2,0),"9999"))</f>
        <v/>
      </c>
      <c r="I697" s="49" t="str">
        <f>+IF($B697="","",+IF(OR($F697="Si",$F697=""),IF(ISERROR(VLOOKUP($B697,padron!#REF!,9,0)),+IF(ISERROR(VLOOKUP($B697,NAfiliado_NFarmacia!$A$2:$J$497,5,0)),"Ingresa Farmacia",VLOOKUP($B697,NAfiliado_NFarmacia!$A$2:$J$497,5,0)),VLOOKUP($B697,padron!#REF!,9,0)),+IF(ISERROR(VLOOKUP($B697,NAfiliado_NFarmacia!$A$2:$J$497,5,0)),"Ingresa Farmacia",VLOOKUP($B697,NAfiliado_NFarmacia!$A$2:$J$497,5,0))))</f>
        <v/>
      </c>
      <c r="J697" s="49" t="str">
        <f>+IF($B697="","",+IF(OR($F697="Si",$F697=""),IF(ISERROR(VLOOKUP($B697,padron!#REF!,10,0)),+IF(ISERROR(VLOOKUP($B697,NAfiliado_NFarmacia!$A$2:$J$497,5,0)),"Ingresa Direccion de Farmacia",VLOOKUP($B697,NAfiliado_NFarmacia!$A$2:$J$497,6,0)),VLOOKUP($B697,padron!#REF!,10,0)),+IF(ISERROR(VLOOKUP($B697,NAfiliado_NFarmacia!$A$2:$J$497,6,0)),"Ingresa Direccion de Farmacia",VLOOKUP($B697,NAfiliado_NFarmacia!$A$2:$J$497,6,0))))</f>
        <v/>
      </c>
      <c r="K697" s="49" t="str">
        <f>+IF($B697="","",+IF(OR($F697="Si",$F697=""),IF(ISERROR(VLOOKUP($B697,padron!#REF!,10,0)),+IF(ISERROR(VLOOKUP($B697,NAfiliado_NFarmacia!$A$2:$J$497,5,0)),"Ingresa Localidad de Farmacia",VLOOKUP($B697,NAfiliado_NFarmacia!$A$2:$J$497,7,0)),VLOOKUP($B697,padron!#REF!,11,0)),+IF(ISERROR(VLOOKUP($B697,NAfiliado_NFarmacia!$A$2:$J$497,7,0)),"Ingresa Localidad de Farmacia",VLOOKUP($B697,NAfiliado_NFarmacia!$A$2:$J$497,7,0))))</f>
        <v/>
      </c>
      <c r="L697" s="48" t="str">
        <f>+IF(B697="","",IF(F697="No","84005541",+IFERROR(+VLOOKUP(inicio!B697,padron!$A$2:$H$2,8,0),"84005541")))</f>
        <v/>
      </c>
      <c r="M697" s="48" t="str">
        <f>+IF(B697="","",+IFERROR(+VLOOKUP(B697,padron!A:C,3,0),"no_cargado"))</f>
        <v/>
      </c>
      <c r="N697" s="48" t="str">
        <f>+IF(C697="","",+IFERROR(+VLOOKUP($C697,materiales!$A$2:$D$5000,4,0),"9999"))</f>
        <v/>
      </c>
      <c r="O697" s="48" t="str">
        <f t="shared" si="100"/>
        <v/>
      </c>
      <c r="P697" s="48" t="str">
        <f t="shared" si="101"/>
        <v/>
      </c>
      <c r="Q697" s="48" t="str">
        <f t="shared" si="102"/>
        <v/>
      </c>
      <c r="R697" s="48" t="str">
        <f t="shared" si="103"/>
        <v/>
      </c>
      <c r="S697" s="48" t="str">
        <f t="shared" si="108"/>
        <v/>
      </c>
      <c r="T697" s="48" t="str">
        <f t="shared" ca="1" si="104"/>
        <v/>
      </c>
      <c r="U697" s="48" t="str">
        <f>+IF(M697="","",IFERROR(+VLOOKUP(C697,materiales!$B$2:$E$1000,4,0),"DSZA"))</f>
        <v/>
      </c>
      <c r="V697" s="48" t="str">
        <f t="shared" si="105"/>
        <v/>
      </c>
      <c r="W697" s="48" t="str">
        <f t="shared" si="106"/>
        <v/>
      </c>
      <c r="X697" s="48" t="str">
        <f t="shared" si="107"/>
        <v/>
      </c>
      <c r="Y697" s="49" t="str">
        <f t="shared" si="109"/>
        <v/>
      </c>
      <c r="Z697" s="49" t="str">
        <f>IF(M697="no_cargado",VLOOKUP(B697,NAfiliado_NFarmacia!A:H,8,0),"")</f>
        <v/>
      </c>
      <c r="AA697" s="50"/>
    </row>
    <row r="698" spans="1:27" x14ac:dyDescent="0.55000000000000004">
      <c r="A698" s="34"/>
      <c r="G698" s="47" t="str">
        <f>+IF($B698="","",+IFERROR(+VLOOKUP(B698,padron!$A$2:$E$2,2,0),+IFERROR(VLOOKUP(B698,NAfiliado_NFarmacia!$A:$J,10,0),"Ingresar Nuevo Afiliado")))</f>
        <v/>
      </c>
      <c r="H698" s="48" t="str">
        <f>+IF(B698="","",+IFERROR(+VLOOKUP($C698,materiales!$B$2:$D$101,2,0),"9999"))</f>
        <v/>
      </c>
      <c r="I698" s="49" t="str">
        <f>+IF($B698="","",+IF(OR($F698="Si",$F698=""),IF(ISERROR(VLOOKUP($B698,padron!#REF!,9,0)),+IF(ISERROR(VLOOKUP($B698,NAfiliado_NFarmacia!$A$2:$J$497,5,0)),"Ingresa Farmacia",VLOOKUP($B698,NAfiliado_NFarmacia!$A$2:$J$497,5,0)),VLOOKUP($B698,padron!#REF!,9,0)),+IF(ISERROR(VLOOKUP($B698,NAfiliado_NFarmacia!$A$2:$J$497,5,0)),"Ingresa Farmacia",VLOOKUP($B698,NAfiliado_NFarmacia!$A$2:$J$497,5,0))))</f>
        <v/>
      </c>
      <c r="J698" s="49" t="str">
        <f>+IF($B698="","",+IF(OR($F698="Si",$F698=""),IF(ISERROR(VLOOKUP($B698,padron!#REF!,10,0)),+IF(ISERROR(VLOOKUP($B698,NAfiliado_NFarmacia!$A$2:$J$497,5,0)),"Ingresa Direccion de Farmacia",VLOOKUP($B698,NAfiliado_NFarmacia!$A$2:$J$497,6,0)),VLOOKUP($B698,padron!#REF!,10,0)),+IF(ISERROR(VLOOKUP($B698,NAfiliado_NFarmacia!$A$2:$J$497,6,0)),"Ingresa Direccion de Farmacia",VLOOKUP($B698,NAfiliado_NFarmacia!$A$2:$J$497,6,0))))</f>
        <v/>
      </c>
      <c r="K698" s="49" t="str">
        <f>+IF($B698="","",+IF(OR($F698="Si",$F698=""),IF(ISERROR(VLOOKUP($B698,padron!#REF!,10,0)),+IF(ISERROR(VLOOKUP($B698,NAfiliado_NFarmacia!$A$2:$J$497,5,0)),"Ingresa Localidad de Farmacia",VLOOKUP($B698,NAfiliado_NFarmacia!$A$2:$J$497,7,0)),VLOOKUP($B698,padron!#REF!,11,0)),+IF(ISERROR(VLOOKUP($B698,NAfiliado_NFarmacia!$A$2:$J$497,7,0)),"Ingresa Localidad de Farmacia",VLOOKUP($B698,NAfiliado_NFarmacia!$A$2:$J$497,7,0))))</f>
        <v/>
      </c>
      <c r="L698" s="48" t="str">
        <f>+IF(B698="","",IF(F698="No","84005541",+IFERROR(+VLOOKUP(inicio!B698,padron!$A$2:$H$2,8,0),"84005541")))</f>
        <v/>
      </c>
      <c r="M698" s="48" t="str">
        <f>+IF(B698="","",+IFERROR(+VLOOKUP(B698,padron!A:C,3,0),"no_cargado"))</f>
        <v/>
      </c>
      <c r="N698" s="48" t="str">
        <f>+IF(C698="","",+IFERROR(+VLOOKUP($C698,materiales!$A$2:$D$5000,4,0),"9999"))</f>
        <v/>
      </c>
      <c r="O698" s="48" t="str">
        <f t="shared" si="100"/>
        <v/>
      </c>
      <c r="P698" s="48" t="str">
        <f t="shared" si="101"/>
        <v/>
      </c>
      <c r="Q698" s="48" t="str">
        <f t="shared" si="102"/>
        <v/>
      </c>
      <c r="R698" s="48" t="str">
        <f t="shared" si="103"/>
        <v/>
      </c>
      <c r="S698" s="48" t="str">
        <f t="shared" si="108"/>
        <v/>
      </c>
      <c r="T698" s="48" t="str">
        <f t="shared" ca="1" si="104"/>
        <v/>
      </c>
      <c r="U698" s="48" t="str">
        <f>+IF(M698="","",IFERROR(+VLOOKUP(C698,materiales!$B$2:$E$1000,4,0),"DSZA"))</f>
        <v/>
      </c>
      <c r="V698" s="48" t="str">
        <f t="shared" si="105"/>
        <v/>
      </c>
      <c r="W698" s="48" t="str">
        <f t="shared" si="106"/>
        <v/>
      </c>
      <c r="X698" s="48" t="str">
        <f t="shared" si="107"/>
        <v/>
      </c>
      <c r="Y698" s="49" t="str">
        <f t="shared" si="109"/>
        <v/>
      </c>
      <c r="Z698" s="49" t="str">
        <f>IF(M698="no_cargado",VLOOKUP(B698,NAfiliado_NFarmacia!A:H,8,0),"")</f>
        <v/>
      </c>
      <c r="AA698" s="50"/>
    </row>
    <row r="699" spans="1:27" x14ac:dyDescent="0.55000000000000004">
      <c r="G699" s="47" t="str">
        <f>+IF($B699="","",+IFERROR(+VLOOKUP(B699,padron!$A$2:$E$2,2,0),+IFERROR(VLOOKUP(B699,NAfiliado_NFarmacia!$A:$J,10,0),"Ingresar Nuevo Afiliado")))</f>
        <v/>
      </c>
      <c r="H699" s="48" t="str">
        <f>+IF(B699="","",+IFERROR(+VLOOKUP($C699,materiales!$B$2:$D$101,2,0),"9999"))</f>
        <v/>
      </c>
      <c r="I699" s="49" t="str">
        <f>+IF($B699="","",+IF(OR($F699="Si",$F699=""),IF(ISERROR(VLOOKUP($B699,padron!#REF!,9,0)),+IF(ISERROR(VLOOKUP($B699,NAfiliado_NFarmacia!$A$2:$J$497,5,0)),"Ingresa Farmacia",VLOOKUP($B699,NAfiliado_NFarmacia!$A$2:$J$497,5,0)),VLOOKUP($B699,padron!#REF!,9,0)),+IF(ISERROR(VLOOKUP($B699,NAfiliado_NFarmacia!$A$2:$J$497,5,0)),"Ingresa Farmacia",VLOOKUP($B699,NAfiliado_NFarmacia!$A$2:$J$497,5,0))))</f>
        <v/>
      </c>
      <c r="J699" s="49" t="str">
        <f>+IF($B699="","",+IF(OR($F699="Si",$F699=""),IF(ISERROR(VLOOKUP($B699,padron!#REF!,10,0)),+IF(ISERROR(VLOOKUP($B699,NAfiliado_NFarmacia!$A$2:$J$497,5,0)),"Ingresa Direccion de Farmacia",VLOOKUP($B699,NAfiliado_NFarmacia!$A$2:$J$497,6,0)),VLOOKUP($B699,padron!#REF!,10,0)),+IF(ISERROR(VLOOKUP($B699,NAfiliado_NFarmacia!$A$2:$J$497,6,0)),"Ingresa Direccion de Farmacia",VLOOKUP($B699,NAfiliado_NFarmacia!$A$2:$J$497,6,0))))</f>
        <v/>
      </c>
      <c r="K699" s="49" t="str">
        <f>+IF($B699="","",+IF(OR($F699="Si",$F699=""),IF(ISERROR(VLOOKUP($B699,padron!#REF!,10,0)),+IF(ISERROR(VLOOKUP($B699,NAfiliado_NFarmacia!$A$2:$J$497,5,0)),"Ingresa Localidad de Farmacia",VLOOKUP($B699,NAfiliado_NFarmacia!$A$2:$J$497,7,0)),VLOOKUP($B699,padron!#REF!,11,0)),+IF(ISERROR(VLOOKUP($B699,NAfiliado_NFarmacia!$A$2:$J$497,7,0)),"Ingresa Localidad de Farmacia",VLOOKUP($B699,NAfiliado_NFarmacia!$A$2:$J$497,7,0))))</f>
        <v/>
      </c>
      <c r="L699" s="48" t="str">
        <f>+IF(B699="","",IF(F699="No","84005541",+IFERROR(+VLOOKUP(inicio!B699,padron!$A$2:$H$2,8,0),"84005541")))</f>
        <v/>
      </c>
      <c r="M699" s="48" t="str">
        <f>+IF(B699="","",+IFERROR(+VLOOKUP(B699,padron!A:C,3,0),"no_cargado"))</f>
        <v/>
      </c>
      <c r="N699" s="48" t="str">
        <f>+IF(C699="","",+IFERROR(+VLOOKUP($C699,materiales!$A$2:$D$5000,4,0),"9999"))</f>
        <v/>
      </c>
      <c r="O699" s="48" t="str">
        <f t="shared" si="100"/>
        <v/>
      </c>
      <c r="P699" s="48" t="str">
        <f t="shared" si="101"/>
        <v/>
      </c>
      <c r="Q699" s="48" t="str">
        <f t="shared" si="102"/>
        <v/>
      </c>
      <c r="R699" s="48" t="str">
        <f t="shared" si="103"/>
        <v/>
      </c>
      <c r="S699" s="48" t="str">
        <f t="shared" si="108"/>
        <v/>
      </c>
      <c r="T699" s="48" t="str">
        <f t="shared" ca="1" si="104"/>
        <v/>
      </c>
      <c r="U699" s="48" t="str">
        <f>+IF(M699="","",IFERROR(+VLOOKUP(C699,materiales!$B$2:$E$1000,4,0),"DSZA"))</f>
        <v/>
      </c>
      <c r="V699" s="48" t="str">
        <f t="shared" si="105"/>
        <v/>
      </c>
      <c r="W699" s="48" t="str">
        <f t="shared" si="106"/>
        <v/>
      </c>
      <c r="X699" s="48" t="str">
        <f t="shared" si="107"/>
        <v/>
      </c>
      <c r="Y699" s="49" t="str">
        <f t="shared" si="109"/>
        <v/>
      </c>
      <c r="Z699" s="49" t="str">
        <f>IF(M699="no_cargado",VLOOKUP(B699,NAfiliado_NFarmacia!A:H,8,0),"")</f>
        <v/>
      </c>
      <c r="AA699" s="50"/>
    </row>
    <row r="700" spans="1:27" x14ac:dyDescent="0.55000000000000004">
      <c r="G700" s="47" t="str">
        <f>+IF($B700="","",+IFERROR(+VLOOKUP(B700,padron!$A$2:$E$2,2,0),+IFERROR(VLOOKUP(B700,NAfiliado_NFarmacia!$A:$J,10,0),"Ingresar Nuevo Afiliado")))</f>
        <v/>
      </c>
      <c r="H700" s="48" t="str">
        <f>+IF(B700="","",+IFERROR(+VLOOKUP($C700,materiales!$B$2:$D$101,2,0),"9999"))</f>
        <v/>
      </c>
      <c r="I700" s="49" t="str">
        <f>+IF($B700="","",+IF(OR($F700="Si",$F700=""),IF(ISERROR(VLOOKUP($B700,padron!#REF!,9,0)),+IF(ISERROR(VLOOKUP($B700,NAfiliado_NFarmacia!$A$2:$J$497,5,0)),"Ingresa Farmacia",VLOOKUP($B700,NAfiliado_NFarmacia!$A$2:$J$497,5,0)),VLOOKUP($B700,padron!#REF!,9,0)),+IF(ISERROR(VLOOKUP($B700,NAfiliado_NFarmacia!$A$2:$J$497,5,0)),"Ingresa Farmacia",VLOOKUP($B700,NAfiliado_NFarmacia!$A$2:$J$497,5,0))))</f>
        <v/>
      </c>
      <c r="J700" s="49" t="str">
        <f>+IF($B700="","",+IF(OR($F700="Si",$F700=""),IF(ISERROR(VLOOKUP($B700,padron!#REF!,10,0)),+IF(ISERROR(VLOOKUP($B700,NAfiliado_NFarmacia!$A$2:$J$497,5,0)),"Ingresa Direccion de Farmacia",VLOOKUP($B700,NAfiliado_NFarmacia!$A$2:$J$497,6,0)),VLOOKUP($B700,padron!#REF!,10,0)),+IF(ISERROR(VLOOKUP($B700,NAfiliado_NFarmacia!$A$2:$J$497,6,0)),"Ingresa Direccion de Farmacia",VLOOKUP($B700,NAfiliado_NFarmacia!$A$2:$J$497,6,0))))</f>
        <v/>
      </c>
      <c r="K700" s="49" t="str">
        <f>+IF($B700="","",+IF(OR($F700="Si",$F700=""),IF(ISERROR(VLOOKUP($B700,padron!#REF!,10,0)),+IF(ISERROR(VLOOKUP($B700,NAfiliado_NFarmacia!$A$2:$J$497,5,0)),"Ingresa Localidad de Farmacia",VLOOKUP($B700,NAfiliado_NFarmacia!$A$2:$J$497,7,0)),VLOOKUP($B700,padron!#REF!,11,0)),+IF(ISERROR(VLOOKUP($B700,NAfiliado_NFarmacia!$A$2:$J$497,7,0)),"Ingresa Localidad de Farmacia",VLOOKUP($B700,NAfiliado_NFarmacia!$A$2:$J$497,7,0))))</f>
        <v/>
      </c>
      <c r="L700" s="48" t="str">
        <f>+IF(B700="","",IF(F700="No","84005541",+IFERROR(+VLOOKUP(inicio!B700,padron!$A$2:$H$2,8,0),"84005541")))</f>
        <v/>
      </c>
      <c r="M700" s="48" t="str">
        <f>+IF(B700="","",+IFERROR(+VLOOKUP(B700,padron!A:C,3,0),"no_cargado"))</f>
        <v/>
      </c>
      <c r="N700" s="48" t="str">
        <f>+IF(C700="","",+IFERROR(+VLOOKUP($C700,materiales!$A$2:$D$5000,4,0),"9999"))</f>
        <v/>
      </c>
      <c r="O700" s="48" t="str">
        <f t="shared" si="100"/>
        <v/>
      </c>
      <c r="P700" s="48" t="str">
        <f t="shared" si="101"/>
        <v/>
      </c>
      <c r="Q700" s="48" t="str">
        <f t="shared" si="102"/>
        <v/>
      </c>
      <c r="R700" s="48" t="str">
        <f t="shared" si="103"/>
        <v/>
      </c>
      <c r="S700" s="48" t="str">
        <f t="shared" si="108"/>
        <v/>
      </c>
      <c r="T700" s="48" t="str">
        <f t="shared" ca="1" si="104"/>
        <v/>
      </c>
      <c r="U700" s="48" t="str">
        <f>+IF(M700="","",IFERROR(+VLOOKUP(C700,materiales!$B$2:$E$1000,4,0),"DSZA"))</f>
        <v/>
      </c>
      <c r="V700" s="48" t="str">
        <f t="shared" si="105"/>
        <v/>
      </c>
      <c r="W700" s="48" t="str">
        <f t="shared" si="106"/>
        <v/>
      </c>
      <c r="X700" s="48" t="str">
        <f t="shared" si="107"/>
        <v/>
      </c>
      <c r="Y700" s="49" t="str">
        <f t="shared" si="109"/>
        <v/>
      </c>
      <c r="Z700" s="49" t="str">
        <f>IF(M700="no_cargado",VLOOKUP(B700,NAfiliado_NFarmacia!A:H,8,0),"")</f>
        <v/>
      </c>
      <c r="AA700" s="50"/>
    </row>
    <row r="701" spans="1:27" x14ac:dyDescent="0.55000000000000004">
      <c r="G701" s="47" t="str">
        <f>+IF($B701="","",+IFERROR(+VLOOKUP(B701,padron!$A$2:$E$2,2,0),+IFERROR(VLOOKUP(B701,NAfiliado_NFarmacia!$A:$J,10,0),"Ingresar Nuevo Afiliado")))</f>
        <v/>
      </c>
      <c r="H701" s="49"/>
      <c r="I701" s="49"/>
      <c r="J701" s="49"/>
      <c r="K701" s="49"/>
      <c r="L701" s="48" t="str">
        <f>+IF(B701="","",IF(F701="No","84005541",+IFERROR(+VLOOKUP(inicio!B701,padron!$A$2:$H$2,8,0),"84005541")))</f>
        <v/>
      </c>
      <c r="M701" s="49"/>
      <c r="N701" s="49"/>
      <c r="O701" s="51"/>
      <c r="P701" s="49"/>
      <c r="Q701" s="49"/>
      <c r="R701" s="49"/>
      <c r="S701" s="49"/>
      <c r="T701" s="49"/>
      <c r="U701" s="49"/>
      <c r="V701" s="49"/>
      <c r="W701" s="48" t="str">
        <f t="shared" si="106"/>
        <v/>
      </c>
      <c r="X701" s="48" t="str">
        <f t="shared" si="107"/>
        <v/>
      </c>
      <c r="Y701" s="49"/>
      <c r="Z701" s="49" t="str">
        <f>IF(M701="no_cargado",VLOOKUP(B701,NAfiliado_NFarmacia!A:H,8,0),"")</f>
        <v/>
      </c>
      <c r="AA701" s="49"/>
    </row>
    <row r="702" spans="1:27" x14ac:dyDescent="0.55000000000000004">
      <c r="G702" s="47" t="str">
        <f>+IF($B702="","",+IFERROR(+VLOOKUP(B702,padron!$A$2:$E$2,2,0),+IFERROR(VLOOKUP(B702,NAfiliado_NFarmacia!$A:$J,10,0),"Ingresar Nuevo Afiliado")))</f>
        <v/>
      </c>
      <c r="H702" s="49"/>
      <c r="I702" s="49"/>
      <c r="J702" s="49"/>
      <c r="K702" s="49"/>
      <c r="L702" s="48" t="str">
        <f>+IF(B702="","",IF(F702="No","84005541",+IFERROR(+VLOOKUP(inicio!B702,padron!$A$2:$H$2,8,0),"84005541")))</f>
        <v/>
      </c>
      <c r="M702" s="49"/>
      <c r="N702" s="49"/>
      <c r="O702" s="51"/>
      <c r="P702" s="49"/>
      <c r="Q702" s="49"/>
      <c r="R702" s="49"/>
      <c r="S702" s="49"/>
      <c r="T702" s="49"/>
      <c r="U702" s="49"/>
      <c r="V702" s="49"/>
      <c r="W702" s="48" t="str">
        <f t="shared" si="106"/>
        <v/>
      </c>
      <c r="X702" s="48" t="str">
        <f t="shared" si="107"/>
        <v/>
      </c>
      <c r="Y702" s="49"/>
      <c r="Z702" s="49" t="str">
        <f>IF(M702="no_cargado",VLOOKUP(B702,NAfiliado_NFarmacia!A:H,8,0),"")</f>
        <v/>
      </c>
      <c r="AA702" s="49"/>
    </row>
    <row r="703" spans="1:27" x14ac:dyDescent="0.55000000000000004">
      <c r="G703" s="47" t="str">
        <f>+IF($B703="","",+IFERROR(+VLOOKUP(B703,padron!$A$2:$E$2,2,0),+IFERROR(VLOOKUP(B703,NAfiliado_NFarmacia!$A:$J,10,0),"Ingresar Nuevo Afiliado")))</f>
        <v/>
      </c>
      <c r="H703" s="49"/>
      <c r="I703" s="49"/>
      <c r="J703" s="49"/>
      <c r="K703" s="49"/>
      <c r="L703" s="48" t="str">
        <f>+IF(B703="","",IF(F703="No","84005541",+IFERROR(+VLOOKUP(inicio!B703,padron!$A$2:$H$2,8,0),"84005541")))</f>
        <v/>
      </c>
      <c r="M703" s="49"/>
      <c r="N703" s="49"/>
      <c r="O703" s="51"/>
      <c r="P703" s="49"/>
      <c r="Q703" s="49"/>
      <c r="R703" s="49"/>
      <c r="S703" s="49"/>
      <c r="T703" s="49"/>
      <c r="U703" s="49"/>
      <c r="V703" s="49"/>
      <c r="W703" s="48" t="str">
        <f t="shared" si="106"/>
        <v/>
      </c>
      <c r="X703" s="48" t="str">
        <f t="shared" si="107"/>
        <v/>
      </c>
      <c r="Y703" s="49"/>
      <c r="Z703" s="49" t="str">
        <f>IF(M703="no_cargado",VLOOKUP(B703,NAfiliado_NFarmacia!A:H,8,0),"")</f>
        <v/>
      </c>
      <c r="AA703" s="49"/>
    </row>
    <row r="704" spans="1:27" x14ac:dyDescent="0.55000000000000004">
      <c r="G704" s="47" t="str">
        <f>+IF($B704="","",+IFERROR(+VLOOKUP(B704,padron!$A$2:$E$2,2,0),+IFERROR(VLOOKUP(B704,NAfiliado_NFarmacia!$A:$J,10,0),"Ingresar Nuevo Afiliado")))</f>
        <v/>
      </c>
      <c r="H704" s="49"/>
      <c r="I704" s="49"/>
      <c r="J704" s="49"/>
      <c r="K704" s="49"/>
      <c r="L704" s="48" t="str">
        <f>+IF(B704="","",IF(F704="No","84005541",+IFERROR(+VLOOKUP(inicio!B704,padron!$A$2:$H$2,8,0),"84005541")))</f>
        <v/>
      </c>
      <c r="M704" s="49"/>
      <c r="N704" s="49"/>
      <c r="O704" s="51"/>
      <c r="P704" s="49"/>
      <c r="Q704" s="49"/>
      <c r="R704" s="49"/>
      <c r="S704" s="49"/>
      <c r="T704" s="49"/>
      <c r="U704" s="49"/>
      <c r="V704" s="49"/>
      <c r="W704" s="48" t="str">
        <f t="shared" si="106"/>
        <v/>
      </c>
      <c r="X704" s="48" t="str">
        <f t="shared" si="107"/>
        <v/>
      </c>
      <c r="Y704" s="49"/>
      <c r="Z704" s="49" t="str">
        <f>IF(M704="no_cargado",VLOOKUP(B704,NAfiliado_NFarmacia!A:H,8,0),"")</f>
        <v/>
      </c>
      <c r="AA704" s="49"/>
    </row>
    <row r="705" spans="7:27" x14ac:dyDescent="0.55000000000000004">
      <c r="G705" s="47" t="str">
        <f>+IF($B705="","",+IFERROR(+VLOOKUP(B705,padron!$A$2:$E$2,2,0),+IFERROR(VLOOKUP(B705,NAfiliado_NFarmacia!$A:$J,10,0),"Ingresar Nuevo Afiliado")))</f>
        <v/>
      </c>
      <c r="H705" s="49"/>
      <c r="I705" s="49"/>
      <c r="J705" s="49"/>
      <c r="K705" s="49"/>
      <c r="L705" s="48" t="str">
        <f>+IF(B705="","",IF(F705="No","84005541",+IFERROR(+VLOOKUP(inicio!B705,padron!$A$2:$H$2,8,0),"84005541")))</f>
        <v/>
      </c>
      <c r="M705" s="49"/>
      <c r="N705" s="49"/>
      <c r="O705" s="51"/>
      <c r="P705" s="49"/>
      <c r="Q705" s="49"/>
      <c r="R705" s="49"/>
      <c r="S705" s="49"/>
      <c r="T705" s="49"/>
      <c r="U705" s="49"/>
      <c r="V705" s="49"/>
      <c r="W705" s="48" t="str">
        <f t="shared" si="106"/>
        <v/>
      </c>
      <c r="X705" s="48" t="str">
        <f t="shared" si="107"/>
        <v/>
      </c>
      <c r="Y705" s="49"/>
      <c r="Z705" s="49" t="str">
        <f>IF(M705="no_cargado",VLOOKUP(B705,NAfiliado_NFarmacia!A:H,8,0),"")</f>
        <v/>
      </c>
      <c r="AA705" s="49"/>
    </row>
    <row r="706" spans="7:27" x14ac:dyDescent="0.55000000000000004">
      <c r="G706" s="47" t="str">
        <f>+IF($B706="","",+IFERROR(+VLOOKUP(B706,padron!$A$2:$E$2,2,0),+IFERROR(VLOOKUP(B706,NAfiliado_NFarmacia!$A:$J,10,0),"Ingresar Nuevo Afiliado")))</f>
        <v/>
      </c>
      <c r="H706" s="49"/>
      <c r="I706" s="49"/>
      <c r="J706" s="49"/>
      <c r="K706" s="49"/>
      <c r="L706" s="48" t="str">
        <f>+IF(B706="","",IF(F706="No","84005541",+IFERROR(+VLOOKUP(inicio!B706,padron!$A$2:$H$2,8,0),"84005541")))</f>
        <v/>
      </c>
      <c r="M706" s="49"/>
      <c r="N706" s="49"/>
      <c r="O706" s="51"/>
      <c r="P706" s="49"/>
      <c r="Q706" s="49"/>
      <c r="R706" s="49"/>
      <c r="S706" s="49"/>
      <c r="T706" s="49"/>
      <c r="U706" s="49"/>
      <c r="V706" s="49"/>
      <c r="W706" s="48" t="str">
        <f t="shared" si="106"/>
        <v/>
      </c>
      <c r="X706" s="48" t="str">
        <f t="shared" si="107"/>
        <v/>
      </c>
      <c r="Y706" s="49"/>
      <c r="Z706" s="49" t="str">
        <f>IF(M706="no_cargado",VLOOKUP(B706,NAfiliado_NFarmacia!A:H,8,0),"")</f>
        <v/>
      </c>
      <c r="AA706" s="49"/>
    </row>
    <row r="707" spans="7:27" x14ac:dyDescent="0.55000000000000004">
      <c r="G707" s="47" t="str">
        <f>+IF($B707="","",+IFERROR(+VLOOKUP(B707,padron!$A$2:$E$2,2,0),+IFERROR(VLOOKUP(B707,NAfiliado_NFarmacia!$A:$J,10,0),"Ingresar Nuevo Afiliado")))</f>
        <v/>
      </c>
      <c r="H707" s="49"/>
      <c r="I707" s="49"/>
      <c r="J707" s="49"/>
      <c r="K707" s="49"/>
      <c r="L707" s="48" t="str">
        <f>+IF(B707="","",IF(F707="No","84005541",+IFERROR(+VLOOKUP(inicio!B707,padron!$A$2:$H$2,8,0),"84005541")))</f>
        <v/>
      </c>
      <c r="M707" s="49"/>
      <c r="N707" s="49"/>
      <c r="O707" s="51"/>
      <c r="P707" s="49"/>
      <c r="Q707" s="49"/>
      <c r="R707" s="49"/>
      <c r="S707" s="49"/>
      <c r="T707" s="49"/>
      <c r="U707" s="49"/>
      <c r="V707" s="49"/>
      <c r="W707" s="48" t="str">
        <f t="shared" si="106"/>
        <v/>
      </c>
      <c r="X707" s="48" t="str">
        <f t="shared" si="107"/>
        <v/>
      </c>
      <c r="Y707" s="49"/>
      <c r="Z707" s="49" t="str">
        <f>IF(M707="no_cargado",VLOOKUP(B707,NAfiliado_NFarmacia!A:H,8,0),"")</f>
        <v/>
      </c>
      <c r="AA707" s="49"/>
    </row>
    <row r="708" spans="7:27" x14ac:dyDescent="0.55000000000000004">
      <c r="G708" s="47" t="str">
        <f>+IF($B708="","",+IFERROR(+VLOOKUP(B708,padron!$A$2:$E$2,2,0),+IFERROR(VLOOKUP(B708,NAfiliado_NFarmacia!$A:$J,10,0),"Ingresar Nuevo Afiliado")))</f>
        <v/>
      </c>
      <c r="H708" s="49"/>
      <c r="I708" s="49"/>
      <c r="J708" s="49"/>
      <c r="K708" s="49"/>
      <c r="L708" s="48" t="str">
        <f>+IF(B708="","",IF(F708="No","84005541",+IFERROR(+VLOOKUP(inicio!B708,padron!$A$2:$H$2,8,0),"84005541")))</f>
        <v/>
      </c>
      <c r="M708" s="49"/>
      <c r="N708" s="49"/>
      <c r="O708" s="51"/>
      <c r="P708" s="49"/>
      <c r="Q708" s="49"/>
      <c r="R708" s="49"/>
      <c r="S708" s="49"/>
      <c r="T708" s="49"/>
      <c r="U708" s="49"/>
      <c r="V708" s="49"/>
      <c r="W708" s="48" t="str">
        <f t="shared" si="106"/>
        <v/>
      </c>
      <c r="X708" s="48" t="str">
        <f t="shared" si="107"/>
        <v/>
      </c>
      <c r="Y708" s="49"/>
      <c r="Z708" s="49" t="str">
        <f>IF(M708="no_cargado",VLOOKUP(B708,NAfiliado_NFarmacia!A:H,8,0),"")</f>
        <v/>
      </c>
      <c r="AA708" s="49"/>
    </row>
    <row r="709" spans="7:27" x14ac:dyDescent="0.55000000000000004">
      <c r="G709" s="47" t="str">
        <f>+IF($B709="","",+IFERROR(+VLOOKUP(B709,padron!$A$2:$E$2,2,0),+IFERROR(VLOOKUP(B709,NAfiliado_NFarmacia!$A:$J,10,0),"Ingresar Nuevo Afiliado")))</f>
        <v/>
      </c>
      <c r="H709" s="49"/>
      <c r="I709" s="49"/>
      <c r="J709" s="49"/>
      <c r="K709" s="49"/>
      <c r="L709" s="48" t="str">
        <f>+IF(B709="","",IF(F709="No","84005541",+IFERROR(+VLOOKUP(inicio!B709,padron!$A$2:$H$2,8,0),"84005541")))</f>
        <v/>
      </c>
      <c r="M709" s="49"/>
      <c r="N709" s="49"/>
      <c r="O709" s="51"/>
      <c r="P709" s="49"/>
      <c r="Q709" s="49"/>
      <c r="R709" s="49"/>
      <c r="S709" s="49"/>
      <c r="T709" s="49"/>
      <c r="U709" s="49"/>
      <c r="V709" s="49"/>
      <c r="W709" s="48" t="str">
        <f t="shared" si="106"/>
        <v/>
      </c>
      <c r="X709" s="48" t="str">
        <f t="shared" si="107"/>
        <v/>
      </c>
      <c r="Y709" s="49"/>
      <c r="Z709" s="49" t="str">
        <f>IF(M709="no_cargado",VLOOKUP(B709,NAfiliado_NFarmacia!A:H,8,0),"")</f>
        <v/>
      </c>
      <c r="AA709" s="49"/>
    </row>
    <row r="710" spans="7:27" x14ac:dyDescent="0.55000000000000004">
      <c r="G710" s="47" t="str">
        <f>+IF($B710="","",+IFERROR(+VLOOKUP(B710,padron!$A$2:$E$2,2,0),+IFERROR(VLOOKUP(B710,NAfiliado_NFarmacia!$A:$J,10,0),"Ingresar Nuevo Afiliado")))</f>
        <v/>
      </c>
      <c r="H710" s="49"/>
      <c r="I710" s="49"/>
      <c r="J710" s="49"/>
      <c r="K710" s="49"/>
      <c r="L710" s="48" t="str">
        <f>+IF(B710="","",IF(F710="No","84005541",+IFERROR(+VLOOKUP(inicio!B710,padron!$A$2:$H$2,8,0),"84005541")))</f>
        <v/>
      </c>
      <c r="M710" s="49"/>
      <c r="N710" s="49"/>
      <c r="O710" s="51"/>
      <c r="P710" s="49"/>
      <c r="Q710" s="49"/>
      <c r="R710" s="49"/>
      <c r="S710" s="49"/>
      <c r="T710" s="49"/>
      <c r="U710" s="49"/>
      <c r="V710" s="49"/>
      <c r="W710" s="48" t="str">
        <f t="shared" si="106"/>
        <v/>
      </c>
      <c r="X710" s="48" t="str">
        <f t="shared" si="107"/>
        <v/>
      </c>
      <c r="Y710" s="49"/>
      <c r="Z710" s="49" t="str">
        <f>IF(M710="no_cargado",VLOOKUP(B710,NAfiliado_NFarmacia!A:H,8,0),"")</f>
        <v/>
      </c>
      <c r="AA710" s="49"/>
    </row>
    <row r="711" spans="7:27" x14ac:dyDescent="0.55000000000000004">
      <c r="G711" s="47" t="str">
        <f>+IF($B711="","",+IFERROR(+VLOOKUP(B711,padron!$A$2:$E$2,2,0),+IFERROR(VLOOKUP(B711,NAfiliado_NFarmacia!$A:$J,10,0),"Ingresar Nuevo Afiliado")))</f>
        <v/>
      </c>
      <c r="H711" s="49"/>
      <c r="I711" s="49"/>
      <c r="J711" s="49"/>
      <c r="K711" s="49"/>
      <c r="L711" s="48" t="str">
        <f>+IF(B711="","",IF(F711="No","84005541",+IFERROR(+VLOOKUP(inicio!B711,padron!$A$2:$H$2,8,0),"84005541")))</f>
        <v/>
      </c>
      <c r="M711" s="49"/>
      <c r="N711" s="49"/>
      <c r="O711" s="51"/>
      <c r="P711" s="49"/>
      <c r="Q711" s="49"/>
      <c r="R711" s="49"/>
      <c r="S711" s="49"/>
      <c r="T711" s="49"/>
      <c r="U711" s="49"/>
      <c r="V711" s="49"/>
      <c r="W711" s="48" t="str">
        <f t="shared" si="106"/>
        <v/>
      </c>
      <c r="X711" s="48" t="str">
        <f t="shared" si="107"/>
        <v/>
      </c>
      <c r="Y711" s="49"/>
      <c r="Z711" s="49" t="str">
        <f>IF(M711="no_cargado",VLOOKUP(B711,NAfiliado_NFarmacia!A:H,8,0),"")</f>
        <v/>
      </c>
      <c r="AA711" s="49"/>
    </row>
    <row r="712" spans="7:27" x14ac:dyDescent="0.55000000000000004">
      <c r="G712" s="47" t="str">
        <f>+IF($B712="","",+IFERROR(+VLOOKUP(B712,padron!$A$2:$E$2,2,0),+IFERROR(VLOOKUP(B712,NAfiliado_NFarmacia!$A:$J,10,0),"Ingresar Nuevo Afiliado")))</f>
        <v/>
      </c>
      <c r="H712" s="49"/>
      <c r="I712" s="49"/>
      <c r="J712" s="49"/>
      <c r="K712" s="49"/>
      <c r="L712" s="48" t="str">
        <f>+IF(B712="","",IF(F712="No","84005541",+IFERROR(+VLOOKUP(inicio!B712,padron!$A$2:$H$2,8,0),"84005541")))</f>
        <v/>
      </c>
      <c r="M712" s="49"/>
      <c r="N712" s="49"/>
      <c r="O712" s="51"/>
      <c r="P712" s="49"/>
      <c r="Q712" s="49"/>
      <c r="R712" s="49"/>
      <c r="S712" s="49"/>
      <c r="T712" s="49"/>
      <c r="U712" s="49"/>
      <c r="V712" s="49"/>
      <c r="W712" s="48" t="str">
        <f t="shared" si="106"/>
        <v/>
      </c>
      <c r="X712" s="48" t="str">
        <f t="shared" si="107"/>
        <v/>
      </c>
      <c r="Y712" s="49"/>
      <c r="Z712" s="49" t="str">
        <f>IF(M712="no_cargado",VLOOKUP(B712,NAfiliado_NFarmacia!A:H,8,0),"")</f>
        <v/>
      </c>
      <c r="AA712" s="49"/>
    </row>
    <row r="713" spans="7:27" x14ac:dyDescent="0.55000000000000004">
      <c r="G713" s="47" t="str">
        <f>+IF($B713="","",+IFERROR(+VLOOKUP(B713,padron!$A$2:$E$2,2,0),+IFERROR(VLOOKUP(B713,NAfiliado_NFarmacia!$A:$J,10,0),"Ingresar Nuevo Afiliado")))</f>
        <v/>
      </c>
      <c r="H713" s="49"/>
      <c r="I713" s="49"/>
      <c r="J713" s="49"/>
      <c r="K713" s="49"/>
      <c r="L713" s="48" t="str">
        <f>+IF(B713="","",IF(F713="No","84005541",+IFERROR(+VLOOKUP(inicio!B713,padron!$A$2:$H$2,8,0),"84005541")))</f>
        <v/>
      </c>
      <c r="M713" s="49"/>
      <c r="N713" s="49"/>
      <c r="O713" s="51"/>
      <c r="P713" s="49"/>
      <c r="Q713" s="49"/>
      <c r="R713" s="49"/>
      <c r="S713" s="49"/>
      <c r="T713" s="49"/>
      <c r="U713" s="49"/>
      <c r="V713" s="49"/>
      <c r="W713" s="48" t="str">
        <f t="shared" ref="W713:W776" si="110">IF(B713="","","02")</f>
        <v/>
      </c>
      <c r="X713" s="48" t="str">
        <f t="shared" ref="X713:X776" si="111">IF(B713="","","01")</f>
        <v/>
      </c>
      <c r="Y713" s="49"/>
      <c r="Z713" s="49" t="str">
        <f>IF(M713="no_cargado",VLOOKUP(B713,NAfiliado_NFarmacia!A:H,8,0),"")</f>
        <v/>
      </c>
      <c r="AA713" s="49"/>
    </row>
    <row r="714" spans="7:27" x14ac:dyDescent="0.55000000000000004">
      <c r="G714" s="47" t="str">
        <f>+IF($B714="","",+IFERROR(+VLOOKUP(B714,padron!$A$2:$E$2,2,0),+IFERROR(VLOOKUP(B714,NAfiliado_NFarmacia!$A:$J,10,0),"Ingresar Nuevo Afiliado")))</f>
        <v/>
      </c>
      <c r="H714" s="49"/>
      <c r="I714" s="49"/>
      <c r="J714" s="49"/>
      <c r="K714" s="49"/>
      <c r="L714" s="48" t="str">
        <f>+IF(B714="","",IF(F714="No","84005541",+IFERROR(+VLOOKUP(inicio!B714,padron!$A$2:$H$2,8,0),"84005541")))</f>
        <v/>
      </c>
      <c r="M714" s="49"/>
      <c r="N714" s="49"/>
      <c r="O714" s="51"/>
      <c r="P714" s="49"/>
      <c r="Q714" s="49"/>
      <c r="R714" s="49"/>
      <c r="S714" s="49"/>
      <c r="T714" s="49"/>
      <c r="U714" s="49"/>
      <c r="V714" s="49"/>
      <c r="W714" s="48" t="str">
        <f t="shared" si="110"/>
        <v/>
      </c>
      <c r="X714" s="48" t="str">
        <f t="shared" si="111"/>
        <v/>
      </c>
      <c r="Y714" s="49"/>
      <c r="Z714" s="49" t="str">
        <f>IF(M714="no_cargado",VLOOKUP(B714,NAfiliado_NFarmacia!A:H,8,0),"")</f>
        <v/>
      </c>
      <c r="AA714" s="49"/>
    </row>
    <row r="715" spans="7:27" x14ac:dyDescent="0.55000000000000004">
      <c r="G715" s="47" t="str">
        <f>+IF($B715="","",+IFERROR(+VLOOKUP(B715,padron!$A$2:$E$2,2,0),+IFERROR(VLOOKUP(B715,NAfiliado_NFarmacia!$A:$J,10,0),"Ingresar Nuevo Afiliado")))</f>
        <v/>
      </c>
      <c r="H715" s="49"/>
      <c r="I715" s="49"/>
      <c r="J715" s="49"/>
      <c r="K715" s="49"/>
      <c r="L715" s="48" t="str">
        <f>+IF(B715="","",IF(F715="No","84005541",+IFERROR(+VLOOKUP(inicio!B715,padron!$A$2:$H$2,8,0),"84005541")))</f>
        <v/>
      </c>
      <c r="M715" s="49"/>
      <c r="N715" s="49"/>
      <c r="O715" s="51"/>
      <c r="P715" s="49"/>
      <c r="Q715" s="49"/>
      <c r="R715" s="49"/>
      <c r="S715" s="49"/>
      <c r="T715" s="49"/>
      <c r="U715" s="49"/>
      <c r="V715" s="49"/>
      <c r="W715" s="48" t="str">
        <f t="shared" si="110"/>
        <v/>
      </c>
      <c r="X715" s="48" t="str">
        <f t="shared" si="111"/>
        <v/>
      </c>
      <c r="Y715" s="49"/>
      <c r="Z715" s="49" t="str">
        <f>IF(M715="no_cargado",VLOOKUP(B715,NAfiliado_NFarmacia!A:H,8,0),"")</f>
        <v/>
      </c>
      <c r="AA715" s="49"/>
    </row>
    <row r="716" spans="7:27" x14ac:dyDescent="0.55000000000000004">
      <c r="G716" s="47" t="str">
        <f>+IF($B716="","",+IFERROR(+VLOOKUP(B716,padron!$A$2:$E$2,2,0),+IFERROR(VLOOKUP(B716,NAfiliado_NFarmacia!$A:$J,10,0),"Ingresar Nuevo Afiliado")))</f>
        <v/>
      </c>
      <c r="H716" s="49"/>
      <c r="I716" s="49"/>
      <c r="J716" s="49"/>
      <c r="K716" s="49"/>
      <c r="L716" s="48" t="str">
        <f>+IF(B716="","",IF(F716="No","84005541",+IFERROR(+VLOOKUP(inicio!B716,padron!$A$2:$H$2,8,0),"84005541")))</f>
        <v/>
      </c>
      <c r="M716" s="49"/>
      <c r="N716" s="49"/>
      <c r="O716" s="51"/>
      <c r="P716" s="49"/>
      <c r="Q716" s="49"/>
      <c r="R716" s="49"/>
      <c r="S716" s="49"/>
      <c r="T716" s="49"/>
      <c r="U716" s="49"/>
      <c r="V716" s="49"/>
      <c r="W716" s="48" t="str">
        <f t="shared" si="110"/>
        <v/>
      </c>
      <c r="X716" s="48" t="str">
        <f t="shared" si="111"/>
        <v/>
      </c>
      <c r="Y716" s="49"/>
      <c r="Z716" s="49" t="str">
        <f>IF(M716="no_cargado",VLOOKUP(B716,NAfiliado_NFarmacia!A:H,8,0),"")</f>
        <v/>
      </c>
      <c r="AA716" s="49"/>
    </row>
    <row r="717" spans="7:27" x14ac:dyDescent="0.55000000000000004">
      <c r="G717" s="47" t="str">
        <f>+IF($B717="","",+IFERROR(+VLOOKUP(B717,padron!$A$2:$E$2,2,0),+IFERROR(VLOOKUP(B717,NAfiliado_NFarmacia!$A:$J,10,0),"Ingresar Nuevo Afiliado")))</f>
        <v/>
      </c>
      <c r="H717" s="49"/>
      <c r="I717" s="49"/>
      <c r="J717" s="49"/>
      <c r="K717" s="49"/>
      <c r="L717" s="48" t="str">
        <f>+IF(B717="","",IF(F717="No","84005541",+IFERROR(+VLOOKUP(inicio!B717,padron!$A$2:$H$2,8,0),"84005541")))</f>
        <v/>
      </c>
      <c r="M717" s="49"/>
      <c r="N717" s="49"/>
      <c r="O717" s="51"/>
      <c r="P717" s="49"/>
      <c r="Q717" s="49"/>
      <c r="R717" s="49"/>
      <c r="S717" s="49"/>
      <c r="T717" s="49"/>
      <c r="U717" s="49"/>
      <c r="V717" s="49"/>
      <c r="W717" s="48" t="str">
        <f t="shared" si="110"/>
        <v/>
      </c>
      <c r="X717" s="48" t="str">
        <f t="shared" si="111"/>
        <v/>
      </c>
      <c r="Y717" s="49"/>
      <c r="Z717" s="49" t="str">
        <f>IF(M717="no_cargado",VLOOKUP(B717,NAfiliado_NFarmacia!A:H,8,0),"")</f>
        <v/>
      </c>
      <c r="AA717" s="49"/>
    </row>
    <row r="718" spans="7:27" x14ac:dyDescent="0.55000000000000004">
      <c r="G718" s="47" t="str">
        <f>+IF($B718="","",+IFERROR(+VLOOKUP(B718,padron!$A$2:$E$2,2,0),+IFERROR(VLOOKUP(B718,NAfiliado_NFarmacia!$A:$J,10,0),"Ingresar Nuevo Afiliado")))</f>
        <v/>
      </c>
      <c r="H718" s="49"/>
      <c r="I718" s="49"/>
      <c r="J718" s="49"/>
      <c r="K718" s="49"/>
      <c r="L718" s="48" t="str">
        <f>+IF(B718="","",IF(F718="No","84005541",+IFERROR(+VLOOKUP(inicio!B718,padron!$A$2:$H$2,8,0),"84005541")))</f>
        <v/>
      </c>
      <c r="M718" s="49"/>
      <c r="N718" s="49"/>
      <c r="O718" s="51"/>
      <c r="P718" s="49"/>
      <c r="Q718" s="49"/>
      <c r="R718" s="49"/>
      <c r="S718" s="49"/>
      <c r="T718" s="49"/>
      <c r="U718" s="49"/>
      <c r="V718" s="49"/>
      <c r="W718" s="48" t="str">
        <f t="shared" si="110"/>
        <v/>
      </c>
      <c r="X718" s="48" t="str">
        <f t="shared" si="111"/>
        <v/>
      </c>
      <c r="Y718" s="49"/>
      <c r="Z718" s="49" t="str">
        <f>IF(M718="no_cargado",VLOOKUP(B718,NAfiliado_NFarmacia!A:H,8,0),"")</f>
        <v/>
      </c>
      <c r="AA718" s="49"/>
    </row>
    <row r="719" spans="7:27" x14ac:dyDescent="0.55000000000000004">
      <c r="G719" s="47" t="str">
        <f>+IF($B719="","",+IFERROR(+VLOOKUP(B719,padron!$A$2:$E$2,2,0),+IFERROR(VLOOKUP(B719,NAfiliado_NFarmacia!$A:$J,10,0),"Ingresar Nuevo Afiliado")))</f>
        <v/>
      </c>
      <c r="H719" s="49"/>
      <c r="I719" s="49"/>
      <c r="J719" s="49"/>
      <c r="K719" s="49"/>
      <c r="L719" s="48" t="str">
        <f>+IF(B719="","",IF(F719="No","84005541",+IFERROR(+VLOOKUP(inicio!B719,padron!$A$2:$H$2,8,0),"84005541")))</f>
        <v/>
      </c>
      <c r="M719" s="49"/>
      <c r="N719" s="49"/>
      <c r="O719" s="51"/>
      <c r="P719" s="49"/>
      <c r="Q719" s="49"/>
      <c r="R719" s="49"/>
      <c r="S719" s="49"/>
      <c r="T719" s="49"/>
      <c r="U719" s="49"/>
      <c r="V719" s="49"/>
      <c r="W719" s="48" t="str">
        <f t="shared" si="110"/>
        <v/>
      </c>
      <c r="X719" s="48" t="str">
        <f t="shared" si="111"/>
        <v/>
      </c>
      <c r="Y719" s="49"/>
      <c r="Z719" s="49" t="str">
        <f>IF(M719="no_cargado",VLOOKUP(B719,NAfiliado_NFarmacia!A:H,8,0),"")</f>
        <v/>
      </c>
      <c r="AA719" s="49"/>
    </row>
    <row r="720" spans="7:27" x14ac:dyDescent="0.55000000000000004">
      <c r="G720" s="47" t="str">
        <f>+IF($B720="","",+IFERROR(+VLOOKUP(B720,padron!$A$2:$E$2,2,0),+IFERROR(VLOOKUP(B720,NAfiliado_NFarmacia!$A:$J,10,0),"Ingresar Nuevo Afiliado")))</f>
        <v/>
      </c>
      <c r="H720" s="49"/>
      <c r="I720" s="49"/>
      <c r="J720" s="49"/>
      <c r="K720" s="49"/>
      <c r="L720" s="48" t="str">
        <f>+IF(B720="","",IF(F720="No","84005541",+IFERROR(+VLOOKUP(inicio!B720,padron!$A$2:$H$2,8,0),"84005541")))</f>
        <v/>
      </c>
      <c r="M720" s="49"/>
      <c r="N720" s="49"/>
      <c r="O720" s="51"/>
      <c r="P720" s="49"/>
      <c r="Q720" s="49"/>
      <c r="R720" s="49"/>
      <c r="S720" s="49"/>
      <c r="T720" s="49"/>
      <c r="U720" s="49"/>
      <c r="V720" s="49"/>
      <c r="W720" s="48" t="str">
        <f t="shared" si="110"/>
        <v/>
      </c>
      <c r="X720" s="48" t="str">
        <f t="shared" si="111"/>
        <v/>
      </c>
      <c r="Y720" s="49"/>
      <c r="Z720" s="49" t="str">
        <f>IF(M720="no_cargado",VLOOKUP(B720,NAfiliado_NFarmacia!A:H,8,0),"")</f>
        <v/>
      </c>
      <c r="AA720" s="49"/>
    </row>
    <row r="721" spans="7:27" x14ac:dyDescent="0.55000000000000004">
      <c r="G721" s="47" t="str">
        <f>+IF($B721="","",+IFERROR(+VLOOKUP(B721,padron!$A$2:$E$2,2,0),+IFERROR(VLOOKUP(B721,NAfiliado_NFarmacia!$A:$J,10,0),"Ingresar Nuevo Afiliado")))</f>
        <v/>
      </c>
      <c r="H721" s="49"/>
      <c r="I721" s="49"/>
      <c r="J721" s="49"/>
      <c r="K721" s="49"/>
      <c r="L721" s="48" t="str">
        <f>+IF(B721="","",IF(F721="No","84005541",+IFERROR(+VLOOKUP(inicio!B721,padron!$A$2:$H$2,8,0),"84005541")))</f>
        <v/>
      </c>
      <c r="M721" s="49"/>
      <c r="N721" s="49"/>
      <c r="O721" s="51"/>
      <c r="P721" s="49"/>
      <c r="Q721" s="49"/>
      <c r="R721" s="49"/>
      <c r="S721" s="49"/>
      <c r="T721" s="49"/>
      <c r="U721" s="49"/>
      <c r="V721" s="49"/>
      <c r="W721" s="48" t="str">
        <f t="shared" si="110"/>
        <v/>
      </c>
      <c r="X721" s="48" t="str">
        <f t="shared" si="111"/>
        <v/>
      </c>
      <c r="Y721" s="49"/>
      <c r="Z721" s="49" t="str">
        <f>IF(M721="no_cargado",VLOOKUP(B721,NAfiliado_NFarmacia!A:H,8,0),"")</f>
        <v/>
      </c>
      <c r="AA721" s="49"/>
    </row>
    <row r="722" spans="7:27" x14ac:dyDescent="0.55000000000000004">
      <c r="G722" s="47" t="str">
        <f>+IF($B722="","",+IFERROR(+VLOOKUP(B722,padron!$A$2:$E$2,2,0),+IFERROR(VLOOKUP(B722,NAfiliado_NFarmacia!$A:$J,10,0),"Ingresar Nuevo Afiliado")))</f>
        <v/>
      </c>
      <c r="H722" s="49"/>
      <c r="I722" s="49"/>
      <c r="J722" s="49"/>
      <c r="K722" s="49"/>
      <c r="L722" s="48" t="str">
        <f>+IF(B722="","",IF(F722="No","84005541",+IFERROR(+VLOOKUP(inicio!B722,padron!$A$2:$H$2,8,0),"84005541")))</f>
        <v/>
      </c>
      <c r="M722" s="49"/>
      <c r="N722" s="49"/>
      <c r="O722" s="51"/>
      <c r="P722" s="49"/>
      <c r="Q722" s="49"/>
      <c r="R722" s="49"/>
      <c r="S722" s="49"/>
      <c r="T722" s="49"/>
      <c r="U722" s="49"/>
      <c r="V722" s="49"/>
      <c r="W722" s="48" t="str">
        <f t="shared" si="110"/>
        <v/>
      </c>
      <c r="X722" s="48" t="str">
        <f t="shared" si="111"/>
        <v/>
      </c>
      <c r="Y722" s="49"/>
      <c r="Z722" s="49" t="str">
        <f>IF(M722="no_cargado",VLOOKUP(B722,NAfiliado_NFarmacia!A:H,8,0),"")</f>
        <v/>
      </c>
      <c r="AA722" s="49"/>
    </row>
    <row r="723" spans="7:27" x14ac:dyDescent="0.55000000000000004">
      <c r="G723" s="47" t="str">
        <f>+IF($B723="","",+IFERROR(+VLOOKUP(B723,padron!$A$2:$E$2,2,0),+IFERROR(VLOOKUP(B723,NAfiliado_NFarmacia!$A:$J,10,0),"Ingresar Nuevo Afiliado")))</f>
        <v/>
      </c>
      <c r="H723" s="49"/>
      <c r="I723" s="49"/>
      <c r="J723" s="49"/>
      <c r="K723" s="49"/>
      <c r="L723" s="48" t="str">
        <f>+IF(B723="","",IF(F723="No","84005541",+IFERROR(+VLOOKUP(inicio!B723,padron!$A$2:$H$2,8,0),"84005541")))</f>
        <v/>
      </c>
      <c r="M723" s="49"/>
      <c r="N723" s="49"/>
      <c r="O723" s="51"/>
      <c r="P723" s="49"/>
      <c r="Q723" s="49"/>
      <c r="R723" s="49"/>
      <c r="S723" s="49"/>
      <c r="T723" s="49"/>
      <c r="U723" s="49"/>
      <c r="V723" s="49"/>
      <c r="W723" s="48" t="str">
        <f t="shared" si="110"/>
        <v/>
      </c>
      <c r="X723" s="48" t="str">
        <f t="shared" si="111"/>
        <v/>
      </c>
      <c r="Y723" s="49"/>
      <c r="Z723" s="49" t="str">
        <f>IF(M723="no_cargado",VLOOKUP(B723,NAfiliado_NFarmacia!A:H,8,0),"")</f>
        <v/>
      </c>
      <c r="AA723" s="49"/>
    </row>
    <row r="724" spans="7:27" x14ac:dyDescent="0.55000000000000004">
      <c r="G724" s="47" t="str">
        <f>+IF($B724="","",+IFERROR(+VLOOKUP(B724,padron!$A$2:$E$2,2,0),+IFERROR(VLOOKUP(B724,NAfiliado_NFarmacia!$A:$J,10,0),"Ingresar Nuevo Afiliado")))</f>
        <v/>
      </c>
      <c r="H724" s="49"/>
      <c r="I724" s="49"/>
      <c r="J724" s="49"/>
      <c r="K724" s="49"/>
      <c r="L724" s="48" t="str">
        <f>+IF(B724="","",IF(F724="No","84005541",+IFERROR(+VLOOKUP(inicio!B724,padron!$A$2:$H$2,8,0),"84005541")))</f>
        <v/>
      </c>
      <c r="M724" s="49"/>
      <c r="N724" s="49"/>
      <c r="O724" s="51"/>
      <c r="P724" s="49"/>
      <c r="Q724" s="49"/>
      <c r="R724" s="49"/>
      <c r="S724" s="49"/>
      <c r="T724" s="49"/>
      <c r="U724" s="49"/>
      <c r="V724" s="49"/>
      <c r="W724" s="48" t="str">
        <f t="shared" si="110"/>
        <v/>
      </c>
      <c r="X724" s="48" t="str">
        <f t="shared" si="111"/>
        <v/>
      </c>
      <c r="Y724" s="49"/>
      <c r="Z724" s="49" t="str">
        <f>IF(M724="no_cargado",VLOOKUP(B724,NAfiliado_NFarmacia!A:H,8,0),"")</f>
        <v/>
      </c>
      <c r="AA724" s="49"/>
    </row>
    <row r="725" spans="7:27" x14ac:dyDescent="0.55000000000000004">
      <c r="G725" s="47" t="str">
        <f>+IF($B725="","",+IFERROR(+VLOOKUP(B725,padron!$A$2:$E$2,2,0),+IFERROR(VLOOKUP(B725,NAfiliado_NFarmacia!$A:$J,10,0),"Ingresar Nuevo Afiliado")))</f>
        <v/>
      </c>
      <c r="H725" s="49"/>
      <c r="I725" s="49"/>
      <c r="J725" s="49"/>
      <c r="K725" s="49"/>
      <c r="L725" s="48" t="str">
        <f>+IF(B725="","",IF(F725="No","84005541",+IFERROR(+VLOOKUP(inicio!B725,padron!$A$2:$H$2,8,0),"84005541")))</f>
        <v/>
      </c>
      <c r="M725" s="49"/>
      <c r="N725" s="49"/>
      <c r="O725" s="51"/>
      <c r="P725" s="49"/>
      <c r="Q725" s="49"/>
      <c r="R725" s="49"/>
      <c r="S725" s="49"/>
      <c r="T725" s="49"/>
      <c r="U725" s="49"/>
      <c r="V725" s="49"/>
      <c r="W725" s="48" t="str">
        <f t="shared" si="110"/>
        <v/>
      </c>
      <c r="X725" s="48" t="str">
        <f t="shared" si="111"/>
        <v/>
      </c>
      <c r="Y725" s="49"/>
      <c r="Z725" s="49" t="str">
        <f>IF(M725="no_cargado",VLOOKUP(B725,NAfiliado_NFarmacia!A:H,8,0),"")</f>
        <v/>
      </c>
      <c r="AA725" s="49"/>
    </row>
    <row r="726" spans="7:27" x14ac:dyDescent="0.55000000000000004">
      <c r="G726" s="47" t="str">
        <f>+IF($B726="","",+IFERROR(+VLOOKUP(B726,padron!$A$2:$E$2,2,0),+IFERROR(VLOOKUP(B726,NAfiliado_NFarmacia!$A:$J,10,0),"Ingresar Nuevo Afiliado")))</f>
        <v/>
      </c>
      <c r="H726" s="49"/>
      <c r="I726" s="49"/>
      <c r="J726" s="49"/>
      <c r="K726" s="49"/>
      <c r="L726" s="48" t="str">
        <f>+IF(B726="","",IF(F726="No","84005541",+IFERROR(+VLOOKUP(inicio!B726,padron!$A$2:$H$2,8,0),"84005541")))</f>
        <v/>
      </c>
      <c r="M726" s="49"/>
      <c r="N726" s="49"/>
      <c r="O726" s="51"/>
      <c r="P726" s="49"/>
      <c r="Q726" s="49"/>
      <c r="R726" s="49"/>
      <c r="S726" s="49"/>
      <c r="T726" s="49"/>
      <c r="U726" s="49"/>
      <c r="V726" s="49"/>
      <c r="W726" s="48" t="str">
        <f t="shared" si="110"/>
        <v/>
      </c>
      <c r="X726" s="48" t="str">
        <f t="shared" si="111"/>
        <v/>
      </c>
      <c r="Y726" s="49"/>
      <c r="Z726" s="49" t="str">
        <f>IF(M726="no_cargado",VLOOKUP(B726,NAfiliado_NFarmacia!A:H,8,0),"")</f>
        <v/>
      </c>
      <c r="AA726" s="49"/>
    </row>
    <row r="727" spans="7:27" x14ac:dyDescent="0.55000000000000004">
      <c r="G727" s="47" t="str">
        <f>+IF($B727="","",+IFERROR(+VLOOKUP(B727,padron!$A$2:$E$2,2,0),+IFERROR(VLOOKUP(B727,NAfiliado_NFarmacia!$A:$J,10,0),"Ingresar Nuevo Afiliado")))</f>
        <v/>
      </c>
      <c r="H727" s="49"/>
      <c r="I727" s="49"/>
      <c r="J727" s="49"/>
      <c r="K727" s="49"/>
      <c r="L727" s="48" t="str">
        <f>+IF(B727="","",IF(F727="No","84005541",+IFERROR(+VLOOKUP(inicio!B727,padron!$A$2:$H$2,8,0),"84005541")))</f>
        <v/>
      </c>
      <c r="M727" s="49"/>
      <c r="N727" s="49"/>
      <c r="O727" s="51"/>
      <c r="P727" s="49"/>
      <c r="Q727" s="49"/>
      <c r="R727" s="49"/>
      <c r="S727" s="49"/>
      <c r="T727" s="49"/>
      <c r="U727" s="49"/>
      <c r="V727" s="49"/>
      <c r="W727" s="48" t="str">
        <f t="shared" si="110"/>
        <v/>
      </c>
      <c r="X727" s="48" t="str">
        <f t="shared" si="111"/>
        <v/>
      </c>
      <c r="Y727" s="49"/>
      <c r="Z727" s="49" t="str">
        <f>IF(M727="no_cargado",VLOOKUP(B727,NAfiliado_NFarmacia!A:H,8,0),"")</f>
        <v/>
      </c>
      <c r="AA727" s="49"/>
    </row>
    <row r="728" spans="7:27" x14ac:dyDescent="0.55000000000000004">
      <c r="G728" s="47" t="str">
        <f>+IF($B728="","",+IFERROR(+VLOOKUP(B728,padron!$A$2:$E$2,2,0),+IFERROR(VLOOKUP(B728,NAfiliado_NFarmacia!$A:$J,10,0),"Ingresar Nuevo Afiliado")))</f>
        <v/>
      </c>
      <c r="H728" s="49"/>
      <c r="I728" s="49"/>
      <c r="J728" s="49"/>
      <c r="K728" s="49"/>
      <c r="L728" s="48" t="str">
        <f>+IF(B728="","",IF(F728="No","84005541",+IFERROR(+VLOOKUP(inicio!B728,padron!$A$2:$H$2,8,0),"84005541")))</f>
        <v/>
      </c>
      <c r="M728" s="49"/>
      <c r="N728" s="49"/>
      <c r="O728" s="51"/>
      <c r="P728" s="49"/>
      <c r="Q728" s="49"/>
      <c r="R728" s="49"/>
      <c r="S728" s="49"/>
      <c r="T728" s="49"/>
      <c r="U728" s="49"/>
      <c r="V728" s="49"/>
      <c r="W728" s="48" t="str">
        <f t="shared" si="110"/>
        <v/>
      </c>
      <c r="X728" s="48" t="str">
        <f t="shared" si="111"/>
        <v/>
      </c>
      <c r="Y728" s="49"/>
      <c r="Z728" s="49" t="str">
        <f>IF(M728="no_cargado",VLOOKUP(B728,NAfiliado_NFarmacia!A:H,8,0),"")</f>
        <v/>
      </c>
      <c r="AA728" s="49"/>
    </row>
    <row r="729" spans="7:27" x14ac:dyDescent="0.55000000000000004">
      <c r="G729" s="47" t="str">
        <f>+IF($B729="","",+IFERROR(+VLOOKUP(B729,padron!$A$2:$E$2,2,0),+IFERROR(VLOOKUP(B729,NAfiliado_NFarmacia!$A:$J,10,0),"Ingresar Nuevo Afiliado")))</f>
        <v/>
      </c>
      <c r="H729" s="49"/>
      <c r="I729" s="49"/>
      <c r="J729" s="49"/>
      <c r="K729" s="49"/>
      <c r="L729" s="48" t="str">
        <f>+IF(B729="","",IF(F729="No","84005541",+IFERROR(+VLOOKUP(inicio!B729,padron!$A$2:$H$2,8,0),"84005541")))</f>
        <v/>
      </c>
      <c r="M729" s="49"/>
      <c r="N729" s="49"/>
      <c r="O729" s="51"/>
      <c r="P729" s="49"/>
      <c r="Q729" s="49"/>
      <c r="R729" s="49"/>
      <c r="S729" s="49"/>
      <c r="T729" s="49"/>
      <c r="U729" s="49"/>
      <c r="V729" s="49"/>
      <c r="W729" s="48" t="str">
        <f t="shared" si="110"/>
        <v/>
      </c>
      <c r="X729" s="48" t="str">
        <f t="shared" si="111"/>
        <v/>
      </c>
      <c r="Y729" s="49"/>
      <c r="Z729" s="49" t="str">
        <f>IF(M729="no_cargado",VLOOKUP(B729,NAfiliado_NFarmacia!A:H,8,0),"")</f>
        <v/>
      </c>
      <c r="AA729" s="49"/>
    </row>
    <row r="730" spans="7:27" x14ac:dyDescent="0.55000000000000004">
      <c r="G730" s="47" t="str">
        <f>+IF($B730="","",+IFERROR(+VLOOKUP(B730,padron!$A$2:$E$2,2,0),+IFERROR(VLOOKUP(B730,NAfiliado_NFarmacia!$A:$J,10,0),"Ingresar Nuevo Afiliado")))</f>
        <v/>
      </c>
      <c r="H730" s="49"/>
      <c r="I730" s="49"/>
      <c r="J730" s="49"/>
      <c r="K730" s="49"/>
      <c r="L730" s="48" t="str">
        <f>+IF(B730="","",IF(F730="No","84005541",+IFERROR(+VLOOKUP(inicio!B730,padron!$A$2:$H$2,8,0),"84005541")))</f>
        <v/>
      </c>
      <c r="M730" s="49"/>
      <c r="N730" s="49"/>
      <c r="O730" s="51"/>
      <c r="P730" s="49"/>
      <c r="Q730" s="49"/>
      <c r="R730" s="49"/>
      <c r="S730" s="49"/>
      <c r="T730" s="49"/>
      <c r="U730" s="49"/>
      <c r="V730" s="49"/>
      <c r="W730" s="48" t="str">
        <f t="shared" si="110"/>
        <v/>
      </c>
      <c r="X730" s="48" t="str">
        <f t="shared" si="111"/>
        <v/>
      </c>
      <c r="Y730" s="49"/>
      <c r="Z730" s="49" t="str">
        <f>IF(M730="no_cargado",VLOOKUP(B730,NAfiliado_NFarmacia!A:H,8,0),"")</f>
        <v/>
      </c>
      <c r="AA730" s="49"/>
    </row>
    <row r="731" spans="7:27" x14ac:dyDescent="0.55000000000000004">
      <c r="G731" s="47" t="str">
        <f>+IF($B731="","",+IFERROR(+VLOOKUP(B731,padron!$A$2:$E$2,2,0),+IFERROR(VLOOKUP(B731,NAfiliado_NFarmacia!$A:$J,10,0),"Ingresar Nuevo Afiliado")))</f>
        <v/>
      </c>
      <c r="H731" s="49"/>
      <c r="I731" s="49"/>
      <c r="J731" s="49"/>
      <c r="K731" s="49"/>
      <c r="L731" s="48" t="str">
        <f>+IF(B731="","",IF(F731="No","84005541",+IFERROR(+VLOOKUP(inicio!B731,padron!$A$2:$H$2,8,0),"84005541")))</f>
        <v/>
      </c>
      <c r="M731" s="49"/>
      <c r="N731" s="49"/>
      <c r="O731" s="51"/>
      <c r="P731" s="49"/>
      <c r="Q731" s="49"/>
      <c r="R731" s="49"/>
      <c r="S731" s="49"/>
      <c r="T731" s="49"/>
      <c r="U731" s="49"/>
      <c r="V731" s="49"/>
      <c r="W731" s="48" t="str">
        <f t="shared" si="110"/>
        <v/>
      </c>
      <c r="X731" s="48" t="str">
        <f t="shared" si="111"/>
        <v/>
      </c>
      <c r="Y731" s="49"/>
      <c r="Z731" s="49" t="str">
        <f>IF(M731="no_cargado",VLOOKUP(B731,NAfiliado_NFarmacia!A:H,8,0),"")</f>
        <v/>
      </c>
      <c r="AA731" s="49"/>
    </row>
    <row r="732" spans="7:27" x14ac:dyDescent="0.55000000000000004">
      <c r="G732" s="47" t="str">
        <f>+IF($B732="","",+IFERROR(+VLOOKUP(B732,padron!$A$2:$E$2,2,0),+IFERROR(VLOOKUP(B732,NAfiliado_NFarmacia!$A:$J,10,0),"Ingresar Nuevo Afiliado")))</f>
        <v/>
      </c>
      <c r="H732" s="49"/>
      <c r="I732" s="49"/>
      <c r="J732" s="49"/>
      <c r="K732" s="49"/>
      <c r="L732" s="48" t="str">
        <f>+IF(B732="","",IF(F732="No","84005541",+IFERROR(+VLOOKUP(inicio!B732,padron!$A$2:$H$2,8,0),"84005541")))</f>
        <v/>
      </c>
      <c r="M732" s="49"/>
      <c r="N732" s="49"/>
      <c r="O732" s="51"/>
      <c r="P732" s="49"/>
      <c r="Q732" s="49"/>
      <c r="R732" s="49"/>
      <c r="S732" s="49"/>
      <c r="T732" s="49"/>
      <c r="U732" s="49"/>
      <c r="V732" s="49"/>
      <c r="W732" s="48" t="str">
        <f t="shared" si="110"/>
        <v/>
      </c>
      <c r="X732" s="48" t="str">
        <f t="shared" si="111"/>
        <v/>
      </c>
      <c r="Y732" s="49"/>
      <c r="Z732" s="49" t="str">
        <f>IF(M732="no_cargado",VLOOKUP(B732,NAfiliado_NFarmacia!A:H,8,0),"")</f>
        <v/>
      </c>
      <c r="AA732" s="49"/>
    </row>
    <row r="733" spans="7:27" x14ac:dyDescent="0.55000000000000004">
      <c r="G733" s="47" t="str">
        <f>+IF($B733="","",+IFERROR(+VLOOKUP(B733,padron!$A$2:$E$2,2,0),+IFERROR(VLOOKUP(B733,NAfiliado_NFarmacia!$A:$J,10,0),"Ingresar Nuevo Afiliado")))</f>
        <v/>
      </c>
      <c r="H733" s="49"/>
      <c r="I733" s="49"/>
      <c r="J733" s="49"/>
      <c r="K733" s="49"/>
      <c r="L733" s="48" t="str">
        <f>+IF(B733="","",IF(F733="No","84005541",+IFERROR(+VLOOKUP(inicio!B733,padron!$A$2:$H$2,8,0),"84005541")))</f>
        <v/>
      </c>
      <c r="M733" s="49"/>
      <c r="N733" s="49"/>
      <c r="O733" s="51"/>
      <c r="P733" s="49"/>
      <c r="Q733" s="49"/>
      <c r="R733" s="49"/>
      <c r="S733" s="49"/>
      <c r="T733" s="49"/>
      <c r="U733" s="49"/>
      <c r="V733" s="49"/>
      <c r="W733" s="48" t="str">
        <f t="shared" si="110"/>
        <v/>
      </c>
      <c r="X733" s="48" t="str">
        <f t="shared" si="111"/>
        <v/>
      </c>
      <c r="Y733" s="49"/>
      <c r="Z733" s="49" t="str">
        <f>IF(M733="no_cargado",VLOOKUP(B733,NAfiliado_NFarmacia!A:H,8,0),"")</f>
        <v/>
      </c>
      <c r="AA733" s="49"/>
    </row>
    <row r="734" spans="7:27" x14ac:dyDescent="0.55000000000000004">
      <c r="G734" s="47" t="str">
        <f>+IF($B734="","",+IFERROR(+VLOOKUP(B734,padron!$A$2:$E$2,2,0),+IFERROR(VLOOKUP(B734,NAfiliado_NFarmacia!$A:$J,10,0),"Ingresar Nuevo Afiliado")))</f>
        <v/>
      </c>
      <c r="H734" s="49"/>
      <c r="I734" s="49"/>
      <c r="J734" s="49"/>
      <c r="K734" s="49"/>
      <c r="L734" s="48" t="str">
        <f>+IF(B734="","",IF(F734="No","84005541",+IFERROR(+VLOOKUP(inicio!B734,padron!$A$2:$H$2,8,0),"84005541")))</f>
        <v/>
      </c>
      <c r="M734" s="49"/>
      <c r="N734" s="49"/>
      <c r="O734" s="51"/>
      <c r="P734" s="49"/>
      <c r="Q734" s="49"/>
      <c r="R734" s="49"/>
      <c r="S734" s="49"/>
      <c r="T734" s="49"/>
      <c r="U734" s="49"/>
      <c r="V734" s="49"/>
      <c r="W734" s="48" t="str">
        <f t="shared" si="110"/>
        <v/>
      </c>
      <c r="X734" s="48" t="str">
        <f t="shared" si="111"/>
        <v/>
      </c>
      <c r="Y734" s="49"/>
      <c r="Z734" s="49" t="str">
        <f>IF(M734="no_cargado",VLOOKUP(B734,NAfiliado_NFarmacia!A:H,8,0),"")</f>
        <v/>
      </c>
      <c r="AA734" s="49"/>
    </row>
    <row r="735" spans="7:27" x14ac:dyDescent="0.55000000000000004">
      <c r="G735" s="47" t="str">
        <f>+IF($B735="","",+IFERROR(+VLOOKUP(B735,padron!$A$2:$E$2,2,0),+IFERROR(VLOOKUP(B735,NAfiliado_NFarmacia!$A:$J,10,0),"Ingresar Nuevo Afiliado")))</f>
        <v/>
      </c>
      <c r="H735" s="49"/>
      <c r="I735" s="49"/>
      <c r="J735" s="49"/>
      <c r="K735" s="49"/>
      <c r="L735" s="48" t="str">
        <f>+IF(B735="","",IF(F735="No","84005541",+IFERROR(+VLOOKUP(inicio!B735,padron!$A$2:$H$2,8,0),"84005541")))</f>
        <v/>
      </c>
      <c r="M735" s="49"/>
      <c r="N735" s="49"/>
      <c r="O735" s="51"/>
      <c r="P735" s="49"/>
      <c r="Q735" s="49"/>
      <c r="R735" s="49"/>
      <c r="S735" s="49"/>
      <c r="T735" s="49"/>
      <c r="U735" s="49"/>
      <c r="V735" s="49"/>
      <c r="W735" s="48" t="str">
        <f t="shared" si="110"/>
        <v/>
      </c>
      <c r="X735" s="48" t="str">
        <f t="shared" si="111"/>
        <v/>
      </c>
      <c r="Y735" s="49"/>
      <c r="Z735" s="49" t="str">
        <f>IF(M735="no_cargado",VLOOKUP(B735,NAfiliado_NFarmacia!A:H,8,0),"")</f>
        <v/>
      </c>
      <c r="AA735" s="49"/>
    </row>
    <row r="736" spans="7:27" x14ac:dyDescent="0.55000000000000004">
      <c r="G736" s="47" t="str">
        <f>+IF($B736="","",+IFERROR(+VLOOKUP(B736,padron!$A$2:$E$2,2,0),+IFERROR(VLOOKUP(B736,NAfiliado_NFarmacia!$A:$J,10,0),"Ingresar Nuevo Afiliado")))</f>
        <v/>
      </c>
      <c r="H736" s="49"/>
      <c r="I736" s="49"/>
      <c r="J736" s="49"/>
      <c r="K736" s="49"/>
      <c r="L736" s="48" t="str">
        <f>+IF(B736="","",IF(F736="No","84005541",+IFERROR(+VLOOKUP(inicio!B736,padron!$A$2:$H$2,8,0),"84005541")))</f>
        <v/>
      </c>
      <c r="M736" s="49"/>
      <c r="N736" s="49"/>
      <c r="O736" s="51"/>
      <c r="P736" s="49"/>
      <c r="Q736" s="49"/>
      <c r="R736" s="49"/>
      <c r="S736" s="49"/>
      <c r="T736" s="49"/>
      <c r="U736" s="49"/>
      <c r="V736" s="49"/>
      <c r="W736" s="48" t="str">
        <f t="shared" si="110"/>
        <v/>
      </c>
      <c r="X736" s="48" t="str">
        <f t="shared" si="111"/>
        <v/>
      </c>
      <c r="Y736" s="49"/>
      <c r="Z736" s="49" t="str">
        <f>IF(M736="no_cargado",VLOOKUP(B736,NAfiliado_NFarmacia!A:H,8,0),"")</f>
        <v/>
      </c>
      <c r="AA736" s="49"/>
    </row>
    <row r="737" spans="7:27" x14ac:dyDescent="0.55000000000000004">
      <c r="G737" s="47" t="str">
        <f>+IF($B737="","",+IFERROR(+VLOOKUP(B737,padron!$A$2:$E$2,2,0),+IFERROR(VLOOKUP(B737,NAfiliado_NFarmacia!$A:$J,10,0),"Ingresar Nuevo Afiliado")))</f>
        <v/>
      </c>
      <c r="H737" s="49"/>
      <c r="I737" s="49"/>
      <c r="J737" s="49"/>
      <c r="K737" s="49"/>
      <c r="L737" s="48" t="str">
        <f>+IF(B737="","",IF(F737="No","84005541",+IFERROR(+VLOOKUP(inicio!B737,padron!$A$2:$H$2,8,0),"84005541")))</f>
        <v/>
      </c>
      <c r="M737" s="49"/>
      <c r="N737" s="49"/>
      <c r="O737" s="51"/>
      <c r="P737" s="49"/>
      <c r="Q737" s="49"/>
      <c r="R737" s="49"/>
      <c r="S737" s="49"/>
      <c r="T737" s="49"/>
      <c r="U737" s="49"/>
      <c r="V737" s="49"/>
      <c r="W737" s="48" t="str">
        <f t="shared" si="110"/>
        <v/>
      </c>
      <c r="X737" s="48" t="str">
        <f t="shared" si="111"/>
        <v/>
      </c>
      <c r="Y737" s="49"/>
      <c r="Z737" s="49" t="str">
        <f>IF(M737="no_cargado",VLOOKUP(B737,NAfiliado_NFarmacia!A:H,8,0),"")</f>
        <v/>
      </c>
      <c r="AA737" s="49"/>
    </row>
    <row r="738" spans="7:27" x14ac:dyDescent="0.55000000000000004">
      <c r="G738" s="47" t="str">
        <f>+IF($B738="","",+IFERROR(+VLOOKUP(B738,padron!$A$2:$E$2,2,0),+IFERROR(VLOOKUP(B738,NAfiliado_NFarmacia!$A:$J,10,0),"Ingresar Nuevo Afiliado")))</f>
        <v/>
      </c>
      <c r="H738" s="49"/>
      <c r="I738" s="49"/>
      <c r="J738" s="49"/>
      <c r="K738" s="49"/>
      <c r="L738" s="48" t="str">
        <f>+IF(B738="","",IF(F738="No","84005541",+IFERROR(+VLOOKUP(inicio!B738,padron!$A$2:$H$2,8,0),"84005541")))</f>
        <v/>
      </c>
      <c r="M738" s="49"/>
      <c r="N738" s="49"/>
      <c r="O738" s="51"/>
      <c r="P738" s="49"/>
      <c r="Q738" s="49"/>
      <c r="R738" s="49"/>
      <c r="S738" s="49"/>
      <c r="T738" s="49"/>
      <c r="U738" s="49"/>
      <c r="V738" s="49"/>
      <c r="W738" s="48" t="str">
        <f t="shared" si="110"/>
        <v/>
      </c>
      <c r="X738" s="48" t="str">
        <f t="shared" si="111"/>
        <v/>
      </c>
      <c r="Y738" s="49"/>
      <c r="Z738" s="49" t="str">
        <f>IF(M738="no_cargado",VLOOKUP(B738,NAfiliado_NFarmacia!A:H,8,0),"")</f>
        <v/>
      </c>
      <c r="AA738" s="49"/>
    </row>
    <row r="739" spans="7:27" x14ac:dyDescent="0.55000000000000004">
      <c r="G739" s="47" t="str">
        <f>+IF($B739="","",+IFERROR(+VLOOKUP(B739,padron!$A$2:$E$2,2,0),+IFERROR(VLOOKUP(B739,NAfiliado_NFarmacia!$A:$J,10,0),"Ingresar Nuevo Afiliado")))</f>
        <v/>
      </c>
      <c r="H739" s="49"/>
      <c r="I739" s="49"/>
      <c r="J739" s="49"/>
      <c r="K739" s="49"/>
      <c r="L739" s="48" t="str">
        <f>+IF(B739="","",IF(F739="No","84005541",+IFERROR(+VLOOKUP(inicio!B739,padron!$A$2:$H$2,8,0),"84005541")))</f>
        <v/>
      </c>
      <c r="M739" s="49"/>
      <c r="N739" s="49"/>
      <c r="O739" s="51"/>
      <c r="P739" s="49"/>
      <c r="Q739" s="49"/>
      <c r="R739" s="49"/>
      <c r="S739" s="49"/>
      <c r="T739" s="49"/>
      <c r="U739" s="49"/>
      <c r="V739" s="49"/>
      <c r="W739" s="48" t="str">
        <f t="shared" si="110"/>
        <v/>
      </c>
      <c r="X739" s="48" t="str">
        <f t="shared" si="111"/>
        <v/>
      </c>
      <c r="Y739" s="49"/>
      <c r="Z739" s="49" t="str">
        <f>IF(M739="no_cargado",VLOOKUP(B739,NAfiliado_NFarmacia!A:H,8,0),"")</f>
        <v/>
      </c>
      <c r="AA739" s="49"/>
    </row>
    <row r="740" spans="7:27" x14ac:dyDescent="0.55000000000000004">
      <c r="G740" s="47" t="str">
        <f>+IF($B740="","",+IFERROR(+VLOOKUP(B740,padron!$A$2:$E$2,2,0),+IFERROR(VLOOKUP(B740,NAfiliado_NFarmacia!$A:$J,10,0),"Ingresar Nuevo Afiliado")))</f>
        <v/>
      </c>
      <c r="H740" s="49"/>
      <c r="I740" s="49"/>
      <c r="J740" s="49"/>
      <c r="K740" s="49"/>
      <c r="L740" s="48" t="str">
        <f>+IF(B740="","",IF(F740="No","84005541",+IFERROR(+VLOOKUP(inicio!B740,padron!$A$2:$H$2,8,0),"84005541")))</f>
        <v/>
      </c>
      <c r="M740" s="49"/>
      <c r="N740" s="49"/>
      <c r="O740" s="51"/>
      <c r="P740" s="49"/>
      <c r="Q740" s="49"/>
      <c r="R740" s="49"/>
      <c r="S740" s="49"/>
      <c r="T740" s="49"/>
      <c r="U740" s="49"/>
      <c r="V740" s="49"/>
      <c r="W740" s="48" t="str">
        <f t="shared" si="110"/>
        <v/>
      </c>
      <c r="X740" s="48" t="str">
        <f t="shared" si="111"/>
        <v/>
      </c>
      <c r="Y740" s="49"/>
      <c r="Z740" s="49" t="str">
        <f>IF(M740="no_cargado",VLOOKUP(B740,NAfiliado_NFarmacia!A:H,8,0),"")</f>
        <v/>
      </c>
      <c r="AA740" s="49"/>
    </row>
    <row r="741" spans="7:27" x14ac:dyDescent="0.55000000000000004">
      <c r="G741" s="47" t="str">
        <f>+IF($B741="","",+IFERROR(+VLOOKUP(B741,padron!$A$2:$E$2,2,0),+IFERROR(VLOOKUP(B741,NAfiliado_NFarmacia!$A:$J,10,0),"Ingresar Nuevo Afiliado")))</f>
        <v/>
      </c>
      <c r="H741" s="49"/>
      <c r="I741" s="49"/>
      <c r="J741" s="49"/>
      <c r="K741" s="49"/>
      <c r="L741" s="48" t="str">
        <f>+IF(B741="","",IF(F741="No","84005541",+IFERROR(+VLOOKUP(inicio!B741,padron!$A$2:$H$2,8,0),"84005541")))</f>
        <v/>
      </c>
      <c r="M741" s="49"/>
      <c r="N741" s="49"/>
      <c r="O741" s="51"/>
      <c r="P741" s="49"/>
      <c r="Q741" s="49"/>
      <c r="R741" s="49"/>
      <c r="S741" s="49"/>
      <c r="T741" s="49"/>
      <c r="U741" s="49"/>
      <c r="V741" s="49"/>
      <c r="W741" s="48" t="str">
        <f t="shared" si="110"/>
        <v/>
      </c>
      <c r="X741" s="48" t="str">
        <f t="shared" si="111"/>
        <v/>
      </c>
      <c r="Y741" s="49"/>
      <c r="Z741" s="49" t="str">
        <f>IF(M741="no_cargado",VLOOKUP(B741,NAfiliado_NFarmacia!A:H,8,0),"")</f>
        <v/>
      </c>
      <c r="AA741" s="49"/>
    </row>
    <row r="742" spans="7:27" x14ac:dyDescent="0.55000000000000004">
      <c r="G742" s="47" t="str">
        <f>+IF($B742="","",+IFERROR(+VLOOKUP(B742,padron!$A$2:$E$2,2,0),+IFERROR(VLOOKUP(B742,NAfiliado_NFarmacia!$A:$J,10,0),"Ingresar Nuevo Afiliado")))</f>
        <v/>
      </c>
      <c r="H742" s="49"/>
      <c r="I742" s="49"/>
      <c r="J742" s="49"/>
      <c r="K742" s="49"/>
      <c r="L742" s="48" t="str">
        <f>+IF(B742="","",IF(F742="No","84005541",+IFERROR(+VLOOKUP(inicio!B742,padron!$A$2:$H$2,8,0),"84005541")))</f>
        <v/>
      </c>
      <c r="M742" s="49"/>
      <c r="N742" s="49"/>
      <c r="O742" s="51"/>
      <c r="P742" s="49"/>
      <c r="Q742" s="49"/>
      <c r="R742" s="49"/>
      <c r="S742" s="49"/>
      <c r="T742" s="49"/>
      <c r="U742" s="49"/>
      <c r="V742" s="49"/>
      <c r="W742" s="48" t="str">
        <f t="shared" si="110"/>
        <v/>
      </c>
      <c r="X742" s="48" t="str">
        <f t="shared" si="111"/>
        <v/>
      </c>
      <c r="Y742" s="49"/>
      <c r="Z742" s="49" t="str">
        <f>IF(M742="no_cargado",VLOOKUP(B742,NAfiliado_NFarmacia!A:H,8,0),"")</f>
        <v/>
      </c>
      <c r="AA742" s="49"/>
    </row>
    <row r="743" spans="7:27" x14ac:dyDescent="0.55000000000000004">
      <c r="G743" s="47" t="str">
        <f>+IF($B743="","",+IFERROR(+VLOOKUP(B743,padron!$A$2:$E$2,2,0),+IFERROR(VLOOKUP(B743,NAfiliado_NFarmacia!$A:$J,10,0),"Ingresar Nuevo Afiliado")))</f>
        <v/>
      </c>
      <c r="H743" s="49"/>
      <c r="I743" s="49"/>
      <c r="J743" s="49"/>
      <c r="K743" s="49"/>
      <c r="L743" s="48" t="str">
        <f>+IF(B743="","",IF(F743="No","84005541",+IFERROR(+VLOOKUP(inicio!B743,padron!$A$2:$H$2,8,0),"84005541")))</f>
        <v/>
      </c>
      <c r="M743" s="49"/>
      <c r="N743" s="49"/>
      <c r="O743" s="51"/>
      <c r="P743" s="49"/>
      <c r="Q743" s="49"/>
      <c r="R743" s="49"/>
      <c r="S743" s="49"/>
      <c r="T743" s="49"/>
      <c r="U743" s="49"/>
      <c r="V743" s="49"/>
      <c r="W743" s="48" t="str">
        <f t="shared" si="110"/>
        <v/>
      </c>
      <c r="X743" s="48" t="str">
        <f t="shared" si="111"/>
        <v/>
      </c>
      <c r="Y743" s="49"/>
      <c r="Z743" s="49" t="str">
        <f>IF(M743="no_cargado",VLOOKUP(B743,NAfiliado_NFarmacia!A:H,8,0),"")</f>
        <v/>
      </c>
      <c r="AA743" s="49"/>
    </row>
    <row r="744" spans="7:27" x14ac:dyDescent="0.55000000000000004">
      <c r="G744" s="47" t="str">
        <f>+IF($B744="","",+IFERROR(+VLOOKUP(B744,padron!$A$2:$E$2,2,0),+IFERROR(VLOOKUP(B744,NAfiliado_NFarmacia!$A:$J,10,0),"Ingresar Nuevo Afiliado")))</f>
        <v/>
      </c>
      <c r="H744" s="49"/>
      <c r="I744" s="49"/>
      <c r="J744" s="49"/>
      <c r="K744" s="49"/>
      <c r="L744" s="48" t="str">
        <f>+IF(B744="","",IF(F744="No","84005541",+IFERROR(+VLOOKUP(inicio!B744,padron!$A$2:$H$2,8,0),"84005541")))</f>
        <v/>
      </c>
      <c r="M744" s="49"/>
      <c r="N744" s="49"/>
      <c r="O744" s="51"/>
      <c r="P744" s="49"/>
      <c r="Q744" s="49"/>
      <c r="R744" s="49"/>
      <c r="S744" s="49"/>
      <c r="T744" s="49"/>
      <c r="U744" s="49"/>
      <c r="V744" s="49"/>
      <c r="W744" s="48" t="str">
        <f t="shared" si="110"/>
        <v/>
      </c>
      <c r="X744" s="48" t="str">
        <f t="shared" si="111"/>
        <v/>
      </c>
      <c r="Y744" s="49"/>
      <c r="Z744" s="49" t="str">
        <f>IF(M744="no_cargado",VLOOKUP(B744,NAfiliado_NFarmacia!A:H,8,0),"")</f>
        <v/>
      </c>
      <c r="AA744" s="49"/>
    </row>
    <row r="745" spans="7:27" x14ac:dyDescent="0.55000000000000004">
      <c r="G745" s="47" t="str">
        <f>+IF($B745="","",+IFERROR(+VLOOKUP(B745,padron!$A$2:$E$2,2,0),+IFERROR(VLOOKUP(B745,NAfiliado_NFarmacia!$A:$J,10,0),"Ingresar Nuevo Afiliado")))</f>
        <v/>
      </c>
      <c r="H745" s="49"/>
      <c r="I745" s="49"/>
      <c r="J745" s="49"/>
      <c r="K745" s="49"/>
      <c r="L745" s="48" t="str">
        <f>+IF(B745="","",IF(F745="No","84005541",+IFERROR(+VLOOKUP(inicio!B745,padron!$A$2:$H$2,8,0),"84005541")))</f>
        <v/>
      </c>
      <c r="M745" s="49"/>
      <c r="N745" s="49"/>
      <c r="O745" s="51"/>
      <c r="P745" s="49"/>
      <c r="Q745" s="49"/>
      <c r="R745" s="49"/>
      <c r="S745" s="49"/>
      <c r="T745" s="49"/>
      <c r="U745" s="49"/>
      <c r="V745" s="49"/>
      <c r="W745" s="48" t="str">
        <f t="shared" si="110"/>
        <v/>
      </c>
      <c r="X745" s="48" t="str">
        <f t="shared" si="111"/>
        <v/>
      </c>
      <c r="Y745" s="49"/>
      <c r="Z745" s="49" t="str">
        <f>IF(M745="no_cargado",VLOOKUP(B745,NAfiliado_NFarmacia!A:H,8,0),"")</f>
        <v/>
      </c>
      <c r="AA745" s="49"/>
    </row>
    <row r="746" spans="7:27" x14ac:dyDescent="0.55000000000000004">
      <c r="G746" s="47" t="str">
        <f>+IF($B746="","",+IFERROR(+VLOOKUP(B746,padron!$A$2:$E$2,2,0),+IFERROR(VLOOKUP(B746,NAfiliado_NFarmacia!$A:$J,10,0),"Ingresar Nuevo Afiliado")))</f>
        <v/>
      </c>
      <c r="H746" s="49"/>
      <c r="I746" s="49"/>
      <c r="J746" s="49"/>
      <c r="K746" s="49"/>
      <c r="L746" s="48" t="str">
        <f>+IF(B746="","",IF(F746="No","84005541",+IFERROR(+VLOOKUP(inicio!B746,padron!$A$2:$H$2,8,0),"84005541")))</f>
        <v/>
      </c>
      <c r="M746" s="49"/>
      <c r="N746" s="49"/>
      <c r="O746" s="51"/>
      <c r="P746" s="49"/>
      <c r="Q746" s="49"/>
      <c r="R746" s="49"/>
      <c r="S746" s="49"/>
      <c r="T746" s="49"/>
      <c r="U746" s="49"/>
      <c r="V746" s="49"/>
      <c r="W746" s="48" t="str">
        <f t="shared" si="110"/>
        <v/>
      </c>
      <c r="X746" s="48" t="str">
        <f t="shared" si="111"/>
        <v/>
      </c>
      <c r="Y746" s="49"/>
      <c r="Z746" s="49" t="str">
        <f>IF(M746="no_cargado",VLOOKUP(B746,NAfiliado_NFarmacia!A:H,8,0),"")</f>
        <v/>
      </c>
      <c r="AA746" s="49"/>
    </row>
    <row r="747" spans="7:27" x14ac:dyDescent="0.55000000000000004">
      <c r="G747" s="47" t="str">
        <f>+IF($B747="","",+IFERROR(+VLOOKUP(B747,padron!$A$2:$E$2,2,0),+IFERROR(VLOOKUP(B747,NAfiliado_NFarmacia!$A:$J,10,0),"Ingresar Nuevo Afiliado")))</f>
        <v/>
      </c>
      <c r="H747" s="49"/>
      <c r="I747" s="49"/>
      <c r="J747" s="49"/>
      <c r="K747" s="49"/>
      <c r="L747" s="48" t="str">
        <f>+IF(B747="","",IF(F747="No","84005541",+IFERROR(+VLOOKUP(inicio!B747,padron!$A$2:$H$2,8,0),"84005541")))</f>
        <v/>
      </c>
      <c r="M747" s="49"/>
      <c r="N747" s="49"/>
      <c r="O747" s="51"/>
      <c r="P747" s="49"/>
      <c r="Q747" s="49"/>
      <c r="R747" s="49"/>
      <c r="S747" s="49"/>
      <c r="T747" s="49"/>
      <c r="U747" s="49"/>
      <c r="V747" s="49"/>
      <c r="W747" s="48" t="str">
        <f t="shared" si="110"/>
        <v/>
      </c>
      <c r="X747" s="48" t="str">
        <f t="shared" si="111"/>
        <v/>
      </c>
      <c r="Y747" s="49"/>
      <c r="Z747" s="49" t="str">
        <f>IF(M747="no_cargado",VLOOKUP(B747,NAfiliado_NFarmacia!A:H,8,0),"")</f>
        <v/>
      </c>
      <c r="AA747" s="49"/>
    </row>
    <row r="748" spans="7:27" x14ac:dyDescent="0.55000000000000004">
      <c r="G748" s="47" t="str">
        <f>+IF($B748="","",+IFERROR(+VLOOKUP(B748,padron!$A$2:$E$2,2,0),+IFERROR(VLOOKUP(B748,NAfiliado_NFarmacia!$A:$J,10,0),"Ingresar Nuevo Afiliado")))</f>
        <v/>
      </c>
      <c r="H748" s="49"/>
      <c r="I748" s="49"/>
      <c r="J748" s="49"/>
      <c r="K748" s="49"/>
      <c r="L748" s="48" t="str">
        <f>+IF(B748="","",IF(F748="No","84005541",+IFERROR(+VLOOKUP(inicio!B748,padron!$A$2:$H$2,8,0),"84005541")))</f>
        <v/>
      </c>
      <c r="M748" s="49"/>
      <c r="N748" s="49"/>
      <c r="O748" s="51"/>
      <c r="P748" s="49"/>
      <c r="Q748" s="49"/>
      <c r="R748" s="49"/>
      <c r="S748" s="49"/>
      <c r="T748" s="49"/>
      <c r="U748" s="49"/>
      <c r="V748" s="49"/>
      <c r="W748" s="48" t="str">
        <f t="shared" si="110"/>
        <v/>
      </c>
      <c r="X748" s="48" t="str">
        <f t="shared" si="111"/>
        <v/>
      </c>
      <c r="Y748" s="49"/>
      <c r="Z748" s="49" t="str">
        <f>IF(M748="no_cargado",VLOOKUP(B748,NAfiliado_NFarmacia!A:H,8,0),"")</f>
        <v/>
      </c>
      <c r="AA748" s="49"/>
    </row>
    <row r="749" spans="7:27" x14ac:dyDescent="0.55000000000000004">
      <c r="G749" s="47" t="str">
        <f>+IF($B749="","",+IFERROR(+VLOOKUP(B749,padron!$A$2:$E$2,2,0),+IFERROR(VLOOKUP(B749,NAfiliado_NFarmacia!$A:$J,10,0),"Ingresar Nuevo Afiliado")))</f>
        <v/>
      </c>
      <c r="H749" s="49"/>
      <c r="I749" s="49"/>
      <c r="J749" s="49"/>
      <c r="K749" s="49"/>
      <c r="L749" s="48" t="str">
        <f>+IF(B749="","",IF(F749="No","84005541",+IFERROR(+VLOOKUP(inicio!B749,padron!$A$2:$H$2,8,0),"84005541")))</f>
        <v/>
      </c>
      <c r="M749" s="49"/>
      <c r="N749" s="49"/>
      <c r="O749" s="51"/>
      <c r="P749" s="49"/>
      <c r="Q749" s="49"/>
      <c r="R749" s="49"/>
      <c r="S749" s="49"/>
      <c r="T749" s="49"/>
      <c r="U749" s="49"/>
      <c r="V749" s="49"/>
      <c r="W749" s="48" t="str">
        <f t="shared" si="110"/>
        <v/>
      </c>
      <c r="X749" s="48" t="str">
        <f t="shared" si="111"/>
        <v/>
      </c>
      <c r="Y749" s="49"/>
      <c r="Z749" s="49" t="str">
        <f>IF(M749="no_cargado",VLOOKUP(B749,NAfiliado_NFarmacia!A:H,8,0),"")</f>
        <v/>
      </c>
      <c r="AA749" s="49"/>
    </row>
    <row r="750" spans="7:27" x14ac:dyDescent="0.55000000000000004">
      <c r="G750" s="47" t="str">
        <f>+IF($B750="","",+IFERROR(+VLOOKUP(B750,padron!$A$2:$E$2,2,0),+IFERROR(VLOOKUP(B750,NAfiliado_NFarmacia!$A:$J,10,0),"Ingresar Nuevo Afiliado")))</f>
        <v/>
      </c>
      <c r="H750" s="49"/>
      <c r="I750" s="49"/>
      <c r="J750" s="49"/>
      <c r="K750" s="49"/>
      <c r="L750" s="48" t="str">
        <f>+IF(B750="","",IF(F750="No","84005541",+IFERROR(+VLOOKUP(inicio!B750,padron!$A$2:$H$2,8,0),"84005541")))</f>
        <v/>
      </c>
      <c r="M750" s="49"/>
      <c r="N750" s="49"/>
      <c r="O750" s="51"/>
      <c r="P750" s="49"/>
      <c r="Q750" s="49"/>
      <c r="R750" s="49"/>
      <c r="S750" s="49"/>
      <c r="T750" s="49"/>
      <c r="U750" s="49"/>
      <c r="V750" s="49"/>
      <c r="W750" s="48" t="str">
        <f t="shared" si="110"/>
        <v/>
      </c>
      <c r="X750" s="48" t="str">
        <f t="shared" si="111"/>
        <v/>
      </c>
      <c r="Y750" s="49"/>
      <c r="Z750" s="49" t="str">
        <f>IF(M750="no_cargado",VLOOKUP(B750,NAfiliado_NFarmacia!A:H,8,0),"")</f>
        <v/>
      </c>
      <c r="AA750" s="49"/>
    </row>
    <row r="751" spans="7:27" x14ac:dyDescent="0.55000000000000004">
      <c r="G751" s="47" t="str">
        <f>+IF($B751="","",+IFERROR(+VLOOKUP(B751,padron!$A$2:$E$2,2,0),+IFERROR(VLOOKUP(B751,NAfiliado_NFarmacia!$A:$J,10,0),"Ingresar Nuevo Afiliado")))</f>
        <v/>
      </c>
      <c r="H751" s="49"/>
      <c r="I751" s="49"/>
      <c r="J751" s="49"/>
      <c r="K751" s="49"/>
      <c r="L751" s="48" t="str">
        <f>+IF(B751="","",IF(F751="No","84005541",+IFERROR(+VLOOKUP(inicio!B751,padron!$A$2:$H$2,8,0),"84005541")))</f>
        <v/>
      </c>
      <c r="M751" s="49"/>
      <c r="N751" s="49"/>
      <c r="O751" s="51"/>
      <c r="P751" s="49"/>
      <c r="Q751" s="49"/>
      <c r="R751" s="49"/>
      <c r="S751" s="49"/>
      <c r="T751" s="49"/>
      <c r="U751" s="49"/>
      <c r="V751" s="49"/>
      <c r="W751" s="48" t="str">
        <f t="shared" si="110"/>
        <v/>
      </c>
      <c r="X751" s="48" t="str">
        <f t="shared" si="111"/>
        <v/>
      </c>
      <c r="Y751" s="49"/>
      <c r="Z751" s="49" t="str">
        <f>IF(M751="no_cargado",VLOOKUP(B751,NAfiliado_NFarmacia!A:H,8,0),"")</f>
        <v/>
      </c>
      <c r="AA751" s="49"/>
    </row>
    <row r="752" spans="7:27" x14ac:dyDescent="0.55000000000000004">
      <c r="G752" s="47" t="str">
        <f>+IF($B752="","",+IFERROR(+VLOOKUP(B752,padron!$A$2:$E$2,2,0),+IFERROR(VLOOKUP(B752,NAfiliado_NFarmacia!$A:$J,10,0),"Ingresar Nuevo Afiliado")))</f>
        <v/>
      </c>
      <c r="H752" s="49"/>
      <c r="I752" s="49"/>
      <c r="J752" s="49"/>
      <c r="K752" s="49"/>
      <c r="L752" s="48" t="str">
        <f>+IF(B752="","",IF(F752="No","84005541",+IFERROR(+VLOOKUP(inicio!B752,padron!$A$2:$H$2,8,0),"84005541")))</f>
        <v/>
      </c>
      <c r="M752" s="49"/>
      <c r="N752" s="49"/>
      <c r="O752" s="51"/>
      <c r="P752" s="49"/>
      <c r="Q752" s="49"/>
      <c r="R752" s="49"/>
      <c r="S752" s="49"/>
      <c r="T752" s="49"/>
      <c r="U752" s="49"/>
      <c r="V752" s="49"/>
      <c r="W752" s="48" t="str">
        <f t="shared" si="110"/>
        <v/>
      </c>
      <c r="X752" s="48" t="str">
        <f t="shared" si="111"/>
        <v/>
      </c>
      <c r="Y752" s="49"/>
      <c r="Z752" s="49" t="str">
        <f>IF(M752="no_cargado",VLOOKUP(B752,NAfiliado_NFarmacia!A:H,8,0),"")</f>
        <v/>
      </c>
      <c r="AA752" s="49"/>
    </row>
    <row r="753" spans="7:27" x14ac:dyDescent="0.55000000000000004">
      <c r="G753" s="47" t="str">
        <f>+IF($B753="","",+IFERROR(+VLOOKUP(B753,padron!$A$2:$E$2,2,0),+IFERROR(VLOOKUP(B753,NAfiliado_NFarmacia!$A:$J,10,0),"Ingresar Nuevo Afiliado")))</f>
        <v/>
      </c>
      <c r="H753" s="49"/>
      <c r="I753" s="49"/>
      <c r="J753" s="49"/>
      <c r="K753" s="49"/>
      <c r="L753" s="48" t="str">
        <f>+IF(B753="","",IF(F753="No","84005541",+IFERROR(+VLOOKUP(inicio!B753,padron!$A$2:$H$2,8,0),"84005541")))</f>
        <v/>
      </c>
      <c r="M753" s="49"/>
      <c r="N753" s="49"/>
      <c r="O753" s="51"/>
      <c r="P753" s="49"/>
      <c r="Q753" s="49"/>
      <c r="R753" s="49"/>
      <c r="S753" s="49"/>
      <c r="T753" s="49"/>
      <c r="U753" s="49"/>
      <c r="V753" s="49"/>
      <c r="W753" s="48" t="str">
        <f t="shared" si="110"/>
        <v/>
      </c>
      <c r="X753" s="48" t="str">
        <f t="shared" si="111"/>
        <v/>
      </c>
      <c r="Y753" s="49"/>
      <c r="Z753" s="49" t="str">
        <f>IF(M753="no_cargado",VLOOKUP(B753,NAfiliado_NFarmacia!A:H,8,0),"")</f>
        <v/>
      </c>
      <c r="AA753" s="49"/>
    </row>
    <row r="754" spans="7:27" x14ac:dyDescent="0.55000000000000004">
      <c r="G754" s="47" t="str">
        <f>+IF($B754="","",+IFERROR(+VLOOKUP(B754,padron!$A$2:$E$2,2,0),+IFERROR(VLOOKUP(B754,NAfiliado_NFarmacia!$A:$J,10,0),"Ingresar Nuevo Afiliado")))</f>
        <v/>
      </c>
      <c r="H754" s="49"/>
      <c r="I754" s="49"/>
      <c r="J754" s="49"/>
      <c r="K754" s="49"/>
      <c r="L754" s="48" t="str">
        <f>+IF(B754="","",IF(F754="No","84005541",+IFERROR(+VLOOKUP(inicio!B754,padron!$A$2:$H$2,8,0),"84005541")))</f>
        <v/>
      </c>
      <c r="M754" s="49"/>
      <c r="N754" s="49"/>
      <c r="O754" s="51"/>
      <c r="P754" s="49"/>
      <c r="Q754" s="49"/>
      <c r="R754" s="49"/>
      <c r="S754" s="49"/>
      <c r="T754" s="49"/>
      <c r="U754" s="49"/>
      <c r="V754" s="49"/>
      <c r="W754" s="48" t="str">
        <f t="shared" si="110"/>
        <v/>
      </c>
      <c r="X754" s="48" t="str">
        <f t="shared" si="111"/>
        <v/>
      </c>
      <c r="Y754" s="49"/>
      <c r="Z754" s="49" t="str">
        <f>IF(M754="no_cargado",VLOOKUP(B754,NAfiliado_NFarmacia!A:H,8,0),"")</f>
        <v/>
      </c>
      <c r="AA754" s="49"/>
    </row>
    <row r="755" spans="7:27" x14ac:dyDescent="0.55000000000000004">
      <c r="G755" s="47" t="str">
        <f>+IF($B755="","",+IFERROR(+VLOOKUP(B755,padron!$A$2:$E$2,2,0),+IFERROR(VLOOKUP(B755,NAfiliado_NFarmacia!$A:$J,10,0),"Ingresar Nuevo Afiliado")))</f>
        <v/>
      </c>
      <c r="H755" s="49"/>
      <c r="I755" s="49"/>
      <c r="J755" s="49"/>
      <c r="K755" s="49"/>
      <c r="L755" s="48" t="str">
        <f>+IF(B755="","",IF(F755="No","84005541",+IFERROR(+VLOOKUP(inicio!B755,padron!$A$2:$H$2,8,0),"84005541")))</f>
        <v/>
      </c>
      <c r="M755" s="49"/>
      <c r="N755" s="49"/>
      <c r="O755" s="51"/>
      <c r="P755" s="49"/>
      <c r="Q755" s="49"/>
      <c r="R755" s="49"/>
      <c r="S755" s="49"/>
      <c r="T755" s="49"/>
      <c r="U755" s="49"/>
      <c r="V755" s="49"/>
      <c r="W755" s="48" t="str">
        <f t="shared" si="110"/>
        <v/>
      </c>
      <c r="X755" s="48" t="str">
        <f t="shared" si="111"/>
        <v/>
      </c>
      <c r="Y755" s="49"/>
      <c r="Z755" s="49" t="str">
        <f>IF(M755="no_cargado",VLOOKUP(B755,NAfiliado_NFarmacia!A:H,8,0),"")</f>
        <v/>
      </c>
      <c r="AA755" s="49"/>
    </row>
    <row r="756" spans="7:27" x14ac:dyDescent="0.55000000000000004">
      <c r="G756" s="47" t="str">
        <f>+IF($B756="","",+IFERROR(+VLOOKUP(B756,padron!$A$2:$E$2,2,0),+IFERROR(VLOOKUP(B756,NAfiliado_NFarmacia!$A:$J,10,0),"Ingresar Nuevo Afiliado")))</f>
        <v/>
      </c>
      <c r="H756" s="49"/>
      <c r="I756" s="49"/>
      <c r="J756" s="49"/>
      <c r="K756" s="49"/>
      <c r="L756" s="48" t="str">
        <f>+IF(B756="","",IF(F756="No","84005541",+IFERROR(+VLOOKUP(inicio!B756,padron!$A$2:$H$2,8,0),"84005541")))</f>
        <v/>
      </c>
      <c r="M756" s="49"/>
      <c r="N756" s="49"/>
      <c r="O756" s="51"/>
      <c r="P756" s="49"/>
      <c r="Q756" s="49"/>
      <c r="R756" s="49"/>
      <c r="S756" s="49"/>
      <c r="T756" s="49"/>
      <c r="U756" s="49"/>
      <c r="V756" s="49"/>
      <c r="W756" s="48" t="str">
        <f t="shared" si="110"/>
        <v/>
      </c>
      <c r="X756" s="48" t="str">
        <f t="shared" si="111"/>
        <v/>
      </c>
      <c r="Y756" s="49"/>
      <c r="Z756" s="49" t="str">
        <f>IF(M756="no_cargado",VLOOKUP(B756,NAfiliado_NFarmacia!A:H,8,0),"")</f>
        <v/>
      </c>
      <c r="AA756" s="49"/>
    </row>
    <row r="757" spans="7:27" x14ac:dyDescent="0.55000000000000004">
      <c r="G757" s="47" t="str">
        <f>+IF($B757="","",+IFERROR(+VLOOKUP(B757,padron!$A$2:$E$2,2,0),+IFERROR(VLOOKUP(B757,NAfiliado_NFarmacia!$A:$J,10,0),"Ingresar Nuevo Afiliado")))</f>
        <v/>
      </c>
      <c r="H757" s="49"/>
      <c r="I757" s="49"/>
      <c r="J757" s="49"/>
      <c r="K757" s="49"/>
      <c r="L757" s="48" t="str">
        <f>+IF(B757="","",IF(F757="No","84005541",+IFERROR(+VLOOKUP(inicio!B757,padron!$A$2:$H$2,8,0),"84005541")))</f>
        <v/>
      </c>
      <c r="M757" s="49"/>
      <c r="N757" s="49"/>
      <c r="O757" s="51"/>
      <c r="P757" s="49"/>
      <c r="Q757" s="49"/>
      <c r="R757" s="49"/>
      <c r="S757" s="49"/>
      <c r="T757" s="49"/>
      <c r="U757" s="49"/>
      <c r="V757" s="49"/>
      <c r="W757" s="48" t="str">
        <f t="shared" si="110"/>
        <v/>
      </c>
      <c r="X757" s="48" t="str">
        <f t="shared" si="111"/>
        <v/>
      </c>
      <c r="Y757" s="49"/>
      <c r="Z757" s="49" t="str">
        <f>IF(M757="no_cargado",VLOOKUP(B757,NAfiliado_NFarmacia!A:H,8,0),"")</f>
        <v/>
      </c>
      <c r="AA757" s="49"/>
    </row>
    <row r="758" spans="7:27" x14ac:dyDescent="0.55000000000000004">
      <c r="G758" s="47" t="str">
        <f>+IF($B758="","",+IFERROR(+VLOOKUP(B758,padron!$A$2:$E$2,2,0),+IFERROR(VLOOKUP(B758,NAfiliado_NFarmacia!$A:$J,10,0),"Ingresar Nuevo Afiliado")))</f>
        <v/>
      </c>
      <c r="H758" s="49"/>
      <c r="I758" s="49"/>
      <c r="J758" s="49"/>
      <c r="K758" s="49"/>
      <c r="L758" s="48" t="str">
        <f>+IF(B758="","",IF(F758="No","84005541",+IFERROR(+VLOOKUP(inicio!B758,padron!$A$2:$H$2,8,0),"84005541")))</f>
        <v/>
      </c>
      <c r="M758" s="49"/>
      <c r="N758" s="49"/>
      <c r="O758" s="51"/>
      <c r="P758" s="49"/>
      <c r="Q758" s="49"/>
      <c r="R758" s="49"/>
      <c r="S758" s="49"/>
      <c r="T758" s="49"/>
      <c r="U758" s="49"/>
      <c r="V758" s="49"/>
      <c r="W758" s="48" t="str">
        <f t="shared" si="110"/>
        <v/>
      </c>
      <c r="X758" s="48" t="str">
        <f t="shared" si="111"/>
        <v/>
      </c>
      <c r="Y758" s="49"/>
      <c r="Z758" s="49" t="str">
        <f>IF(M758="no_cargado",VLOOKUP(B758,NAfiliado_NFarmacia!A:H,8,0),"")</f>
        <v/>
      </c>
      <c r="AA758" s="49"/>
    </row>
    <row r="759" spans="7:27" x14ac:dyDescent="0.55000000000000004">
      <c r="G759" s="47" t="str">
        <f>+IF($B759="","",+IFERROR(+VLOOKUP(B759,padron!$A$2:$E$2,2,0),+IFERROR(VLOOKUP(B759,NAfiliado_NFarmacia!$A:$J,10,0),"Ingresar Nuevo Afiliado")))</f>
        <v/>
      </c>
      <c r="H759" s="49"/>
      <c r="I759" s="49"/>
      <c r="J759" s="49"/>
      <c r="K759" s="49"/>
      <c r="L759" s="48" t="str">
        <f>+IF(B759="","",IF(F759="No","84005541",+IFERROR(+VLOOKUP(inicio!B759,padron!$A$2:$H$2,8,0),"84005541")))</f>
        <v/>
      </c>
      <c r="M759" s="49"/>
      <c r="N759" s="49"/>
      <c r="O759" s="51"/>
      <c r="P759" s="49"/>
      <c r="Q759" s="49"/>
      <c r="R759" s="49"/>
      <c r="S759" s="49"/>
      <c r="T759" s="49"/>
      <c r="U759" s="49"/>
      <c r="V759" s="49"/>
      <c r="W759" s="48" t="str">
        <f t="shared" si="110"/>
        <v/>
      </c>
      <c r="X759" s="48" t="str">
        <f t="shared" si="111"/>
        <v/>
      </c>
      <c r="Y759" s="49"/>
      <c r="Z759" s="49" t="str">
        <f>IF(M759="no_cargado",VLOOKUP(B759,NAfiliado_NFarmacia!A:H,8,0),"")</f>
        <v/>
      </c>
      <c r="AA759" s="49"/>
    </row>
    <row r="760" spans="7:27" x14ac:dyDescent="0.55000000000000004">
      <c r="G760" s="47" t="str">
        <f>+IF($B760="","",+IFERROR(+VLOOKUP(B760,padron!$A$2:$E$2,2,0),+IFERROR(VLOOKUP(B760,NAfiliado_NFarmacia!$A:$J,10,0),"Ingresar Nuevo Afiliado")))</f>
        <v/>
      </c>
      <c r="H760" s="49"/>
      <c r="I760" s="49"/>
      <c r="J760" s="49"/>
      <c r="K760" s="49"/>
      <c r="L760" s="48" t="str">
        <f>+IF(B760="","",IF(F760="No","84005541",+IFERROR(+VLOOKUP(inicio!B760,padron!$A$2:$H$2,8,0),"84005541")))</f>
        <v/>
      </c>
      <c r="M760" s="49"/>
      <c r="N760" s="49"/>
      <c r="O760" s="51"/>
      <c r="P760" s="49"/>
      <c r="Q760" s="49"/>
      <c r="R760" s="49"/>
      <c r="S760" s="49"/>
      <c r="T760" s="49"/>
      <c r="U760" s="49"/>
      <c r="V760" s="49"/>
      <c r="W760" s="48" t="str">
        <f t="shared" si="110"/>
        <v/>
      </c>
      <c r="X760" s="48" t="str">
        <f t="shared" si="111"/>
        <v/>
      </c>
      <c r="Y760" s="49"/>
      <c r="Z760" s="49" t="str">
        <f>IF(M760="no_cargado",VLOOKUP(B760,NAfiliado_NFarmacia!A:H,8,0),"")</f>
        <v/>
      </c>
      <c r="AA760" s="49"/>
    </row>
    <row r="761" spans="7:27" x14ac:dyDescent="0.55000000000000004">
      <c r="G761" s="47" t="str">
        <f>+IF($B761="","",+IFERROR(+VLOOKUP(B761,padron!$A$2:$E$2,2,0),+IFERROR(VLOOKUP(B761,NAfiliado_NFarmacia!$A:$J,10,0),"Ingresar Nuevo Afiliado")))</f>
        <v/>
      </c>
      <c r="H761" s="49"/>
      <c r="I761" s="49"/>
      <c r="J761" s="49"/>
      <c r="K761" s="49"/>
      <c r="L761" s="48" t="str">
        <f>+IF(B761="","",IF(F761="No","84005541",+IFERROR(+VLOOKUP(inicio!B761,padron!$A$2:$H$2,8,0),"84005541")))</f>
        <v/>
      </c>
      <c r="M761" s="49"/>
      <c r="N761" s="49"/>
      <c r="O761" s="51"/>
      <c r="P761" s="49"/>
      <c r="Q761" s="49"/>
      <c r="R761" s="49"/>
      <c r="S761" s="49"/>
      <c r="T761" s="49"/>
      <c r="U761" s="49"/>
      <c r="V761" s="49"/>
      <c r="W761" s="48" t="str">
        <f t="shared" si="110"/>
        <v/>
      </c>
      <c r="X761" s="48" t="str">
        <f t="shared" si="111"/>
        <v/>
      </c>
      <c r="Y761" s="49"/>
      <c r="Z761" s="49" t="str">
        <f>IF(M761="no_cargado",VLOOKUP(B761,NAfiliado_NFarmacia!A:H,8,0),"")</f>
        <v/>
      </c>
      <c r="AA761" s="49"/>
    </row>
    <row r="762" spans="7:27" x14ac:dyDescent="0.55000000000000004">
      <c r="G762" s="47" t="str">
        <f>+IF($B762="","",+IFERROR(+VLOOKUP(B762,padron!$A$2:$E$2,2,0),+IFERROR(VLOOKUP(B762,NAfiliado_NFarmacia!$A:$J,10,0),"Ingresar Nuevo Afiliado")))</f>
        <v/>
      </c>
      <c r="H762" s="49"/>
      <c r="I762" s="49"/>
      <c r="J762" s="49"/>
      <c r="K762" s="49"/>
      <c r="L762" s="48" t="str">
        <f>+IF(B762="","",IF(F762="No","84005541",+IFERROR(+VLOOKUP(inicio!B762,padron!$A$2:$H$2,8,0),"84005541")))</f>
        <v/>
      </c>
      <c r="M762" s="49"/>
      <c r="N762" s="49"/>
      <c r="O762" s="51"/>
      <c r="P762" s="49"/>
      <c r="Q762" s="49"/>
      <c r="R762" s="49"/>
      <c r="S762" s="49"/>
      <c r="T762" s="49"/>
      <c r="U762" s="49"/>
      <c r="V762" s="49"/>
      <c r="W762" s="48" t="str">
        <f t="shared" si="110"/>
        <v/>
      </c>
      <c r="X762" s="48" t="str">
        <f t="shared" si="111"/>
        <v/>
      </c>
      <c r="Y762" s="49"/>
      <c r="Z762" s="49" t="str">
        <f>IF(M762="no_cargado",VLOOKUP(B762,NAfiliado_NFarmacia!A:H,8,0),"")</f>
        <v/>
      </c>
      <c r="AA762" s="49"/>
    </row>
    <row r="763" spans="7:27" x14ac:dyDescent="0.55000000000000004">
      <c r="G763" s="47" t="str">
        <f>+IF($B763="","",+IFERROR(+VLOOKUP(B763,padron!$A$2:$E$2,2,0),+IFERROR(VLOOKUP(B763,NAfiliado_NFarmacia!$A:$J,10,0),"Ingresar Nuevo Afiliado")))</f>
        <v/>
      </c>
      <c r="H763" s="49"/>
      <c r="I763" s="49"/>
      <c r="J763" s="49"/>
      <c r="K763" s="49"/>
      <c r="L763" s="48" t="str">
        <f>+IF(B763="","",IF(F763="No","84005541",+IFERROR(+VLOOKUP(inicio!B763,padron!$A$2:$H$2,8,0),"84005541")))</f>
        <v/>
      </c>
      <c r="M763" s="49"/>
      <c r="N763" s="49"/>
      <c r="O763" s="51"/>
      <c r="P763" s="49"/>
      <c r="Q763" s="49"/>
      <c r="R763" s="49"/>
      <c r="S763" s="49"/>
      <c r="T763" s="49"/>
      <c r="U763" s="49"/>
      <c r="V763" s="49"/>
      <c r="W763" s="48" t="str">
        <f t="shared" si="110"/>
        <v/>
      </c>
      <c r="X763" s="48" t="str">
        <f t="shared" si="111"/>
        <v/>
      </c>
      <c r="Y763" s="49"/>
      <c r="Z763" s="49" t="str">
        <f>IF(M763="no_cargado",VLOOKUP(B763,NAfiliado_NFarmacia!A:H,8,0),"")</f>
        <v/>
      </c>
      <c r="AA763" s="49"/>
    </row>
    <row r="764" spans="7:27" x14ac:dyDescent="0.55000000000000004">
      <c r="G764" s="47" t="str">
        <f>+IF($B764="","",+IFERROR(+VLOOKUP(B764,padron!$A$2:$E$2,2,0),+IFERROR(VLOOKUP(B764,NAfiliado_NFarmacia!$A:$J,10,0),"Ingresar Nuevo Afiliado")))</f>
        <v/>
      </c>
      <c r="H764" s="49"/>
      <c r="I764" s="49"/>
      <c r="J764" s="49"/>
      <c r="K764" s="49"/>
      <c r="L764" s="48" t="str">
        <f>+IF(B764="","",IF(F764="No","84005541",+IFERROR(+VLOOKUP(inicio!B764,padron!$A$2:$H$2,8,0),"84005541")))</f>
        <v/>
      </c>
      <c r="M764" s="49"/>
      <c r="N764" s="49"/>
      <c r="O764" s="51"/>
      <c r="P764" s="49"/>
      <c r="Q764" s="49"/>
      <c r="R764" s="49"/>
      <c r="S764" s="49"/>
      <c r="T764" s="49"/>
      <c r="U764" s="49"/>
      <c r="V764" s="49"/>
      <c r="W764" s="48" t="str">
        <f t="shared" si="110"/>
        <v/>
      </c>
      <c r="X764" s="48" t="str">
        <f t="shared" si="111"/>
        <v/>
      </c>
      <c r="Y764" s="49"/>
      <c r="Z764" s="49" t="str">
        <f>IF(M764="no_cargado",VLOOKUP(B764,NAfiliado_NFarmacia!A:H,8,0),"")</f>
        <v/>
      </c>
      <c r="AA764" s="49"/>
    </row>
    <row r="765" spans="7:27" x14ac:dyDescent="0.55000000000000004">
      <c r="G765" s="47" t="str">
        <f>+IF($B765="","",+IFERROR(+VLOOKUP(B765,padron!$A$2:$E$2,2,0),+IFERROR(VLOOKUP(B765,NAfiliado_NFarmacia!$A:$J,10,0),"Ingresar Nuevo Afiliado")))</f>
        <v/>
      </c>
      <c r="H765" s="49"/>
      <c r="I765" s="49"/>
      <c r="J765" s="49"/>
      <c r="K765" s="49"/>
      <c r="L765" s="48" t="str">
        <f>+IF(B765="","",IF(F765="No","84005541",+IFERROR(+VLOOKUP(inicio!B765,padron!$A$2:$H$2,8,0),"84005541")))</f>
        <v/>
      </c>
      <c r="M765" s="49"/>
      <c r="N765" s="49"/>
      <c r="O765" s="51"/>
      <c r="P765" s="49"/>
      <c r="Q765" s="49"/>
      <c r="R765" s="49"/>
      <c r="S765" s="49"/>
      <c r="T765" s="49"/>
      <c r="U765" s="49"/>
      <c r="V765" s="49"/>
      <c r="W765" s="48" t="str">
        <f t="shared" si="110"/>
        <v/>
      </c>
      <c r="X765" s="48" t="str">
        <f t="shared" si="111"/>
        <v/>
      </c>
      <c r="Y765" s="49"/>
      <c r="Z765" s="49" t="str">
        <f>IF(M765="no_cargado",VLOOKUP(B765,NAfiliado_NFarmacia!A:H,8,0),"")</f>
        <v/>
      </c>
      <c r="AA765" s="49"/>
    </row>
    <row r="766" spans="7:27" x14ac:dyDescent="0.55000000000000004">
      <c r="G766" s="47" t="str">
        <f>+IF($B766="","",+IFERROR(+VLOOKUP(B766,padron!$A$2:$E$2,2,0),+IFERROR(VLOOKUP(B766,NAfiliado_NFarmacia!$A:$J,10,0),"Ingresar Nuevo Afiliado")))</f>
        <v/>
      </c>
      <c r="H766" s="49"/>
      <c r="I766" s="49"/>
      <c r="J766" s="49"/>
      <c r="K766" s="49"/>
      <c r="L766" s="48" t="str">
        <f>+IF(B766="","",IF(F766="No","84005541",+IFERROR(+VLOOKUP(inicio!B766,padron!$A$2:$H$2,8,0),"84005541")))</f>
        <v/>
      </c>
      <c r="M766" s="49"/>
      <c r="N766" s="49"/>
      <c r="O766" s="51"/>
      <c r="P766" s="49"/>
      <c r="Q766" s="49"/>
      <c r="R766" s="49"/>
      <c r="S766" s="49"/>
      <c r="T766" s="49"/>
      <c r="U766" s="49"/>
      <c r="V766" s="49"/>
      <c r="W766" s="48" t="str">
        <f t="shared" si="110"/>
        <v/>
      </c>
      <c r="X766" s="48" t="str">
        <f t="shared" si="111"/>
        <v/>
      </c>
      <c r="Y766" s="49"/>
      <c r="Z766" s="49" t="str">
        <f>IF(M766="no_cargado",VLOOKUP(B766,NAfiliado_NFarmacia!A:H,8,0),"")</f>
        <v/>
      </c>
      <c r="AA766" s="49"/>
    </row>
    <row r="767" spans="7:27" x14ac:dyDescent="0.55000000000000004">
      <c r="G767" s="47" t="str">
        <f>+IF($B767="","",+IFERROR(+VLOOKUP(B767,padron!$A$2:$E$2,2,0),+IFERROR(VLOOKUP(B767,NAfiliado_NFarmacia!$A:$J,10,0),"Ingresar Nuevo Afiliado")))</f>
        <v/>
      </c>
      <c r="H767" s="49"/>
      <c r="I767" s="49"/>
      <c r="J767" s="49"/>
      <c r="K767" s="49"/>
      <c r="L767" s="48" t="str">
        <f>+IF(B767="","",IF(F767="No","84005541",+IFERROR(+VLOOKUP(inicio!B767,padron!$A$2:$H$2,8,0),"84005541")))</f>
        <v/>
      </c>
      <c r="M767" s="49"/>
      <c r="N767" s="49"/>
      <c r="O767" s="51"/>
      <c r="P767" s="49"/>
      <c r="Q767" s="49"/>
      <c r="R767" s="49"/>
      <c r="S767" s="49"/>
      <c r="T767" s="49"/>
      <c r="U767" s="49"/>
      <c r="V767" s="49"/>
      <c r="W767" s="48" t="str">
        <f t="shared" si="110"/>
        <v/>
      </c>
      <c r="X767" s="48" t="str">
        <f t="shared" si="111"/>
        <v/>
      </c>
      <c r="Y767" s="49"/>
      <c r="Z767" s="49" t="str">
        <f>IF(M767="no_cargado",VLOOKUP(B767,NAfiliado_NFarmacia!A:H,8,0),"")</f>
        <v/>
      </c>
      <c r="AA767" s="49"/>
    </row>
    <row r="768" spans="7:27" x14ac:dyDescent="0.55000000000000004">
      <c r="G768" s="47" t="str">
        <f>+IF($B768="","",+IFERROR(+VLOOKUP(B768,padron!$A$2:$E$2,2,0),+IFERROR(VLOOKUP(B768,NAfiliado_NFarmacia!$A:$J,10,0),"Ingresar Nuevo Afiliado")))</f>
        <v/>
      </c>
      <c r="H768" s="49"/>
      <c r="I768" s="49"/>
      <c r="J768" s="49"/>
      <c r="K768" s="49"/>
      <c r="L768" s="48" t="str">
        <f>+IF(B768="","",IF(F768="No","84005541",+IFERROR(+VLOOKUP(inicio!B768,padron!$A$2:$H$2,8,0),"84005541")))</f>
        <v/>
      </c>
      <c r="M768" s="49"/>
      <c r="N768" s="49"/>
      <c r="O768" s="51"/>
      <c r="P768" s="49"/>
      <c r="Q768" s="49"/>
      <c r="R768" s="49"/>
      <c r="S768" s="49"/>
      <c r="T768" s="49"/>
      <c r="U768" s="49"/>
      <c r="V768" s="49"/>
      <c r="W768" s="48" t="str">
        <f t="shared" si="110"/>
        <v/>
      </c>
      <c r="X768" s="48" t="str">
        <f t="shared" si="111"/>
        <v/>
      </c>
      <c r="Y768" s="49"/>
      <c r="Z768" s="49" t="str">
        <f>IF(M768="no_cargado",VLOOKUP(B768,NAfiliado_NFarmacia!A:H,8,0),"")</f>
        <v/>
      </c>
      <c r="AA768" s="49"/>
    </row>
    <row r="769" spans="7:27" x14ac:dyDescent="0.55000000000000004">
      <c r="G769" s="47" t="str">
        <f>+IF($B769="","",+IFERROR(+VLOOKUP(B769,padron!$A$2:$E$2,2,0),+IFERROR(VLOOKUP(B769,NAfiliado_NFarmacia!$A:$J,10,0),"Ingresar Nuevo Afiliado")))</f>
        <v/>
      </c>
      <c r="H769" s="49"/>
      <c r="I769" s="49"/>
      <c r="J769" s="49"/>
      <c r="K769" s="49"/>
      <c r="L769" s="48" t="str">
        <f>+IF(B769="","",IF(F769="No","84005541",+IFERROR(+VLOOKUP(inicio!B769,padron!$A$2:$H$2,8,0),"84005541")))</f>
        <v/>
      </c>
      <c r="M769" s="49"/>
      <c r="N769" s="49"/>
      <c r="O769" s="51"/>
      <c r="P769" s="49"/>
      <c r="Q769" s="49"/>
      <c r="R769" s="49"/>
      <c r="S769" s="49"/>
      <c r="T769" s="49"/>
      <c r="U769" s="49"/>
      <c r="V769" s="49"/>
      <c r="W769" s="48" t="str">
        <f t="shared" si="110"/>
        <v/>
      </c>
      <c r="X769" s="48" t="str">
        <f t="shared" si="111"/>
        <v/>
      </c>
      <c r="Y769" s="49"/>
      <c r="Z769" s="49" t="str">
        <f>IF(M769="no_cargado",VLOOKUP(B769,NAfiliado_NFarmacia!A:H,8,0),"")</f>
        <v/>
      </c>
      <c r="AA769" s="49"/>
    </row>
    <row r="770" spans="7:27" x14ac:dyDescent="0.55000000000000004">
      <c r="G770" s="47" t="str">
        <f>+IF($B770="","",+IFERROR(+VLOOKUP(B770,padron!$A$2:$E$2,2,0),+IFERROR(VLOOKUP(B770,NAfiliado_NFarmacia!$A:$J,10,0),"Ingresar Nuevo Afiliado")))</f>
        <v/>
      </c>
      <c r="H770" s="49"/>
      <c r="I770" s="49"/>
      <c r="J770" s="49"/>
      <c r="K770" s="49"/>
      <c r="L770" s="48" t="str">
        <f>+IF(B770="","",IF(F770="No","84005541",+IFERROR(+VLOOKUP(inicio!B770,padron!$A$2:$H$2,8,0),"84005541")))</f>
        <v/>
      </c>
      <c r="M770" s="49"/>
      <c r="N770" s="49"/>
      <c r="O770" s="51"/>
      <c r="P770" s="49"/>
      <c r="Q770" s="49"/>
      <c r="R770" s="49"/>
      <c r="S770" s="49"/>
      <c r="T770" s="49"/>
      <c r="U770" s="49"/>
      <c r="V770" s="49"/>
      <c r="W770" s="48" t="str">
        <f t="shared" si="110"/>
        <v/>
      </c>
      <c r="X770" s="48" t="str">
        <f t="shared" si="111"/>
        <v/>
      </c>
      <c r="Y770" s="49"/>
      <c r="Z770" s="49" t="str">
        <f>IF(M770="no_cargado",VLOOKUP(B770,NAfiliado_NFarmacia!A:H,8,0),"")</f>
        <v/>
      </c>
      <c r="AA770" s="49"/>
    </row>
    <row r="771" spans="7:27" x14ac:dyDescent="0.55000000000000004">
      <c r="G771" s="47" t="str">
        <f>+IF($B771="","",+IFERROR(+VLOOKUP(B771,padron!$A$2:$E$2,2,0),+IFERROR(VLOOKUP(B771,NAfiliado_NFarmacia!$A:$J,10,0),"Ingresar Nuevo Afiliado")))</f>
        <v/>
      </c>
      <c r="H771" s="49"/>
      <c r="I771" s="49"/>
      <c r="J771" s="49"/>
      <c r="K771" s="49"/>
      <c r="L771" s="48" t="str">
        <f>+IF(B771="","",IF(F771="No","84005541",+IFERROR(+VLOOKUP(inicio!B771,padron!$A$2:$H$2,8,0),"84005541")))</f>
        <v/>
      </c>
      <c r="M771" s="49"/>
      <c r="N771" s="49"/>
      <c r="O771" s="51"/>
      <c r="P771" s="49"/>
      <c r="Q771" s="49"/>
      <c r="R771" s="49"/>
      <c r="S771" s="49"/>
      <c r="T771" s="49"/>
      <c r="U771" s="49"/>
      <c r="V771" s="49"/>
      <c r="W771" s="48" t="str">
        <f t="shared" si="110"/>
        <v/>
      </c>
      <c r="X771" s="48" t="str">
        <f t="shared" si="111"/>
        <v/>
      </c>
      <c r="Y771" s="49"/>
      <c r="Z771" s="49" t="str">
        <f>IF(M771="no_cargado",VLOOKUP(B771,NAfiliado_NFarmacia!A:H,8,0),"")</f>
        <v/>
      </c>
      <c r="AA771" s="49"/>
    </row>
    <row r="772" spans="7:27" x14ac:dyDescent="0.55000000000000004">
      <c r="G772" s="47" t="str">
        <f>+IF($B772="","",+IFERROR(+VLOOKUP(B772,padron!$A$2:$E$2,2,0),+IFERROR(VLOOKUP(B772,NAfiliado_NFarmacia!$A:$J,10,0),"Ingresar Nuevo Afiliado")))</f>
        <v/>
      </c>
      <c r="H772" s="49"/>
      <c r="I772" s="49"/>
      <c r="J772" s="49"/>
      <c r="K772" s="49"/>
      <c r="L772" s="48" t="str">
        <f>+IF(B772="","",IF(F772="No","84005541",+IFERROR(+VLOOKUP(inicio!B772,padron!$A$2:$H$2,8,0),"84005541")))</f>
        <v/>
      </c>
      <c r="M772" s="49"/>
      <c r="N772" s="49"/>
      <c r="O772" s="51"/>
      <c r="P772" s="49"/>
      <c r="Q772" s="49"/>
      <c r="R772" s="49"/>
      <c r="S772" s="49"/>
      <c r="T772" s="49"/>
      <c r="U772" s="49"/>
      <c r="V772" s="49"/>
      <c r="W772" s="48" t="str">
        <f t="shared" si="110"/>
        <v/>
      </c>
      <c r="X772" s="48" t="str">
        <f t="shared" si="111"/>
        <v/>
      </c>
      <c r="Y772" s="49"/>
      <c r="Z772" s="49" t="str">
        <f>IF(M772="no_cargado",VLOOKUP(B772,NAfiliado_NFarmacia!A:H,8,0),"")</f>
        <v/>
      </c>
      <c r="AA772" s="49"/>
    </row>
    <row r="773" spans="7:27" x14ac:dyDescent="0.55000000000000004">
      <c r="G773" s="47" t="str">
        <f>+IF($B773="","",+IFERROR(+VLOOKUP(B773,padron!$A$2:$E$2,2,0),+IFERROR(VLOOKUP(B773,NAfiliado_NFarmacia!$A:$J,10,0),"Ingresar Nuevo Afiliado")))</f>
        <v/>
      </c>
      <c r="H773" s="49"/>
      <c r="I773" s="49"/>
      <c r="J773" s="49"/>
      <c r="K773" s="49"/>
      <c r="L773" s="48" t="str">
        <f>+IF(B773="","",IF(F773="No","84005541",+IFERROR(+VLOOKUP(inicio!B773,padron!$A$2:$H$2,8,0),"84005541")))</f>
        <v/>
      </c>
      <c r="M773" s="49"/>
      <c r="N773" s="49"/>
      <c r="O773" s="51"/>
      <c r="P773" s="49"/>
      <c r="Q773" s="49"/>
      <c r="R773" s="49"/>
      <c r="S773" s="49"/>
      <c r="T773" s="49"/>
      <c r="U773" s="49"/>
      <c r="V773" s="49"/>
      <c r="W773" s="48" t="str">
        <f t="shared" si="110"/>
        <v/>
      </c>
      <c r="X773" s="48" t="str">
        <f t="shared" si="111"/>
        <v/>
      </c>
      <c r="Y773" s="49"/>
      <c r="Z773" s="49" t="str">
        <f>IF(M773="no_cargado",VLOOKUP(B773,NAfiliado_NFarmacia!A:H,8,0),"")</f>
        <v/>
      </c>
      <c r="AA773" s="49"/>
    </row>
    <row r="774" spans="7:27" x14ac:dyDescent="0.55000000000000004">
      <c r="G774" s="47" t="str">
        <f>+IF($B774="","",+IFERROR(+VLOOKUP(B774,padron!$A$2:$E$2,2,0),+IFERROR(VLOOKUP(B774,NAfiliado_NFarmacia!$A:$J,10,0),"Ingresar Nuevo Afiliado")))</f>
        <v/>
      </c>
      <c r="H774" s="49"/>
      <c r="I774" s="49"/>
      <c r="J774" s="49"/>
      <c r="K774" s="49"/>
      <c r="L774" s="48" t="str">
        <f>+IF(B774="","",IF(F774="No","84005541",+IFERROR(+VLOOKUP(inicio!B774,padron!$A$2:$H$2,8,0),"84005541")))</f>
        <v/>
      </c>
      <c r="M774" s="49"/>
      <c r="N774" s="49"/>
      <c r="O774" s="51"/>
      <c r="P774" s="49"/>
      <c r="Q774" s="49"/>
      <c r="R774" s="49"/>
      <c r="S774" s="49"/>
      <c r="T774" s="49"/>
      <c r="U774" s="49"/>
      <c r="V774" s="49"/>
      <c r="W774" s="48" t="str">
        <f t="shared" si="110"/>
        <v/>
      </c>
      <c r="X774" s="48" t="str">
        <f t="shared" si="111"/>
        <v/>
      </c>
      <c r="Y774" s="49"/>
      <c r="Z774" s="49" t="str">
        <f>IF(M774="no_cargado",VLOOKUP(B774,NAfiliado_NFarmacia!A:H,8,0),"")</f>
        <v/>
      </c>
      <c r="AA774" s="49"/>
    </row>
    <row r="775" spans="7:27" x14ac:dyDescent="0.55000000000000004">
      <c r="G775" s="47" t="str">
        <f>+IF($B775="","",+IFERROR(+VLOOKUP(B775,padron!$A$2:$E$2,2,0),+IFERROR(VLOOKUP(B775,NAfiliado_NFarmacia!$A:$J,10,0),"Ingresar Nuevo Afiliado")))</f>
        <v/>
      </c>
      <c r="H775" s="49"/>
      <c r="I775" s="49"/>
      <c r="J775" s="49"/>
      <c r="K775" s="49"/>
      <c r="L775" s="48" t="str">
        <f>+IF(B775="","",IF(F775="No","84005541",+IFERROR(+VLOOKUP(inicio!B775,padron!$A$2:$H$2,8,0),"84005541")))</f>
        <v/>
      </c>
      <c r="M775" s="49"/>
      <c r="N775" s="49"/>
      <c r="O775" s="51"/>
      <c r="P775" s="49"/>
      <c r="Q775" s="49"/>
      <c r="R775" s="49"/>
      <c r="S775" s="49"/>
      <c r="T775" s="49"/>
      <c r="U775" s="49"/>
      <c r="V775" s="49"/>
      <c r="W775" s="48" t="str">
        <f t="shared" si="110"/>
        <v/>
      </c>
      <c r="X775" s="48" t="str">
        <f t="shared" si="111"/>
        <v/>
      </c>
      <c r="Y775" s="49"/>
      <c r="Z775" s="49" t="str">
        <f>IF(M775="no_cargado",VLOOKUP(B775,NAfiliado_NFarmacia!A:H,8,0),"")</f>
        <v/>
      </c>
      <c r="AA775" s="49"/>
    </row>
    <row r="776" spans="7:27" x14ac:dyDescent="0.55000000000000004">
      <c r="G776" s="47" t="str">
        <f>+IF($B776="","",+IFERROR(+VLOOKUP(B776,padron!$A$2:$E$2,2,0),+IFERROR(VLOOKUP(B776,NAfiliado_NFarmacia!$A:$J,10,0),"Ingresar Nuevo Afiliado")))</f>
        <v/>
      </c>
      <c r="H776" s="49"/>
      <c r="I776" s="49"/>
      <c r="J776" s="49"/>
      <c r="K776" s="49"/>
      <c r="L776" s="48" t="str">
        <f>+IF(B776="","",IF(F776="No","84005541",+IFERROR(+VLOOKUP(inicio!B776,padron!$A$2:$H$2,8,0),"84005541")))</f>
        <v/>
      </c>
      <c r="M776" s="49"/>
      <c r="N776" s="49"/>
      <c r="O776" s="51"/>
      <c r="P776" s="49"/>
      <c r="Q776" s="49"/>
      <c r="R776" s="49"/>
      <c r="S776" s="49"/>
      <c r="T776" s="49"/>
      <c r="U776" s="49"/>
      <c r="V776" s="49"/>
      <c r="W776" s="48" t="str">
        <f t="shared" si="110"/>
        <v/>
      </c>
      <c r="X776" s="48" t="str">
        <f t="shared" si="111"/>
        <v/>
      </c>
      <c r="Y776" s="49"/>
      <c r="Z776" s="49" t="str">
        <f>IF(M776="no_cargado",VLOOKUP(B776,NAfiliado_NFarmacia!A:H,8,0),"")</f>
        <v/>
      </c>
      <c r="AA776" s="49"/>
    </row>
    <row r="777" spans="7:27" x14ac:dyDescent="0.55000000000000004">
      <c r="G777" s="47" t="str">
        <f>+IF($B777="","",+IFERROR(+VLOOKUP(B777,padron!$A$2:$E$2,2,0),+IFERROR(VLOOKUP(B777,NAfiliado_NFarmacia!$A:$J,10,0),"Ingresar Nuevo Afiliado")))</f>
        <v/>
      </c>
      <c r="H777" s="49"/>
      <c r="I777" s="49"/>
      <c r="J777" s="49"/>
      <c r="K777" s="49"/>
      <c r="L777" s="48" t="str">
        <f>+IF(B777="","",IF(F777="No","84005541",+IFERROR(+VLOOKUP(inicio!B777,padron!$A$2:$H$2,8,0),"84005541")))</f>
        <v/>
      </c>
      <c r="M777" s="49"/>
      <c r="N777" s="49"/>
      <c r="O777" s="51"/>
      <c r="P777" s="49"/>
      <c r="Q777" s="49"/>
      <c r="R777" s="49"/>
      <c r="S777" s="49"/>
      <c r="T777" s="49"/>
      <c r="U777" s="49"/>
      <c r="V777" s="49"/>
      <c r="W777" s="48" t="str">
        <f t="shared" ref="W777:W840" si="112">IF(B777="","","02")</f>
        <v/>
      </c>
      <c r="X777" s="48" t="str">
        <f t="shared" ref="X777:X840" si="113">IF(B777="","","01")</f>
        <v/>
      </c>
      <c r="Y777" s="49"/>
      <c r="Z777" s="49" t="str">
        <f>IF(M777="no_cargado",VLOOKUP(B777,NAfiliado_NFarmacia!A:H,8,0),"")</f>
        <v/>
      </c>
      <c r="AA777" s="49"/>
    </row>
    <row r="778" spans="7:27" x14ac:dyDescent="0.55000000000000004">
      <c r="G778" s="47" t="str">
        <f>+IF($B778="","",+IFERROR(+VLOOKUP(B778,padron!$A$2:$E$2,2,0),+IFERROR(VLOOKUP(B778,NAfiliado_NFarmacia!$A:$J,10,0),"Ingresar Nuevo Afiliado")))</f>
        <v/>
      </c>
      <c r="H778" s="49"/>
      <c r="I778" s="49"/>
      <c r="J778" s="49"/>
      <c r="K778" s="49"/>
      <c r="L778" s="48" t="str">
        <f>+IF(B778="","",IF(F778="No","84005541",+IFERROR(+VLOOKUP(inicio!B778,padron!$A$2:$H$2,8,0),"84005541")))</f>
        <v/>
      </c>
      <c r="M778" s="49"/>
      <c r="N778" s="49"/>
      <c r="O778" s="51"/>
      <c r="P778" s="49"/>
      <c r="Q778" s="49"/>
      <c r="R778" s="49"/>
      <c r="S778" s="49"/>
      <c r="T778" s="49"/>
      <c r="U778" s="49"/>
      <c r="V778" s="49"/>
      <c r="W778" s="48" t="str">
        <f t="shared" si="112"/>
        <v/>
      </c>
      <c r="X778" s="48" t="str">
        <f t="shared" si="113"/>
        <v/>
      </c>
      <c r="Y778" s="49"/>
      <c r="Z778" s="49" t="str">
        <f>IF(M778="no_cargado",VLOOKUP(B778,NAfiliado_NFarmacia!A:H,8,0),"")</f>
        <v/>
      </c>
      <c r="AA778" s="49"/>
    </row>
    <row r="779" spans="7:27" x14ac:dyDescent="0.55000000000000004">
      <c r="G779" s="47" t="str">
        <f>+IF($B779="","",+IFERROR(+VLOOKUP(B779,padron!$A$2:$E$2,2,0),+IFERROR(VLOOKUP(B779,NAfiliado_NFarmacia!$A:$J,10,0),"Ingresar Nuevo Afiliado")))</f>
        <v/>
      </c>
      <c r="H779" s="49"/>
      <c r="I779" s="49"/>
      <c r="J779" s="49"/>
      <c r="K779" s="49"/>
      <c r="L779" s="48" t="str">
        <f>+IF(B779="","",IF(F779="No","84005541",+IFERROR(+VLOOKUP(inicio!B779,padron!$A$2:$H$2,8,0),"84005541")))</f>
        <v/>
      </c>
      <c r="M779" s="49"/>
      <c r="N779" s="49"/>
      <c r="O779" s="51"/>
      <c r="P779" s="49"/>
      <c r="Q779" s="49"/>
      <c r="R779" s="49"/>
      <c r="S779" s="49"/>
      <c r="T779" s="49"/>
      <c r="U779" s="49"/>
      <c r="V779" s="49"/>
      <c r="W779" s="48" t="str">
        <f t="shared" si="112"/>
        <v/>
      </c>
      <c r="X779" s="48" t="str">
        <f t="shared" si="113"/>
        <v/>
      </c>
      <c r="Y779" s="49"/>
      <c r="Z779" s="49" t="str">
        <f>IF(M779="no_cargado",VLOOKUP(B779,NAfiliado_NFarmacia!A:H,8,0),"")</f>
        <v/>
      </c>
      <c r="AA779" s="49"/>
    </row>
    <row r="780" spans="7:27" x14ac:dyDescent="0.55000000000000004">
      <c r="G780" s="47" t="str">
        <f>+IF($B780="","",+IFERROR(+VLOOKUP(B780,padron!$A$2:$E$2,2,0),+IFERROR(VLOOKUP(B780,NAfiliado_NFarmacia!$A:$J,10,0),"Ingresar Nuevo Afiliado")))</f>
        <v/>
      </c>
      <c r="H780" s="49"/>
      <c r="I780" s="49"/>
      <c r="J780" s="49"/>
      <c r="K780" s="49"/>
      <c r="L780" s="48" t="str">
        <f>+IF(B780="","",IF(F780="No","84005541",+IFERROR(+VLOOKUP(inicio!B780,padron!$A$2:$H$2,8,0),"84005541")))</f>
        <v/>
      </c>
      <c r="M780" s="49"/>
      <c r="N780" s="49"/>
      <c r="O780" s="51"/>
      <c r="P780" s="49"/>
      <c r="Q780" s="49"/>
      <c r="R780" s="49"/>
      <c r="S780" s="49"/>
      <c r="T780" s="49"/>
      <c r="U780" s="49"/>
      <c r="V780" s="49"/>
      <c r="W780" s="48" t="str">
        <f t="shared" si="112"/>
        <v/>
      </c>
      <c r="X780" s="48" t="str">
        <f t="shared" si="113"/>
        <v/>
      </c>
      <c r="Y780" s="49"/>
      <c r="Z780" s="49" t="str">
        <f>IF(M780="no_cargado",VLOOKUP(B780,NAfiliado_NFarmacia!A:H,8,0),"")</f>
        <v/>
      </c>
      <c r="AA780" s="49"/>
    </row>
    <row r="781" spans="7:27" x14ac:dyDescent="0.55000000000000004">
      <c r="G781" s="47" t="str">
        <f>+IF($B781="","",+IFERROR(+VLOOKUP(B781,padron!$A$2:$E$2,2,0),+IFERROR(VLOOKUP(B781,NAfiliado_NFarmacia!$A:$J,10,0),"Ingresar Nuevo Afiliado")))</f>
        <v/>
      </c>
      <c r="H781" s="49"/>
      <c r="I781" s="49"/>
      <c r="J781" s="49"/>
      <c r="K781" s="49"/>
      <c r="L781" s="48" t="str">
        <f>+IF(B781="","",IF(F781="No","84005541",+IFERROR(+VLOOKUP(inicio!B781,padron!$A$2:$H$2,8,0),"84005541")))</f>
        <v/>
      </c>
      <c r="M781" s="49"/>
      <c r="N781" s="49"/>
      <c r="O781" s="51"/>
      <c r="P781" s="49"/>
      <c r="Q781" s="49"/>
      <c r="R781" s="49"/>
      <c r="S781" s="49"/>
      <c r="T781" s="49"/>
      <c r="U781" s="49"/>
      <c r="V781" s="49"/>
      <c r="W781" s="48" t="str">
        <f t="shared" si="112"/>
        <v/>
      </c>
      <c r="X781" s="48" t="str">
        <f t="shared" si="113"/>
        <v/>
      </c>
      <c r="Y781" s="49"/>
      <c r="Z781" s="49" t="str">
        <f>IF(M781="no_cargado",VLOOKUP(B781,NAfiliado_NFarmacia!A:H,8,0),"")</f>
        <v/>
      </c>
      <c r="AA781" s="49"/>
    </row>
    <row r="782" spans="7:27" x14ac:dyDescent="0.55000000000000004">
      <c r="G782" s="47" t="str">
        <f>+IF($B782="","",+IFERROR(+VLOOKUP(B782,padron!$A$2:$E$2,2,0),+IFERROR(VLOOKUP(B782,NAfiliado_NFarmacia!$A:$J,10,0),"Ingresar Nuevo Afiliado")))</f>
        <v/>
      </c>
      <c r="H782" s="49"/>
      <c r="I782" s="49"/>
      <c r="J782" s="49"/>
      <c r="K782" s="49"/>
      <c r="L782" s="48" t="str">
        <f>+IF(B782="","",IF(F782="No","84005541",+IFERROR(+VLOOKUP(inicio!B782,padron!$A$2:$H$2,8,0),"84005541")))</f>
        <v/>
      </c>
      <c r="M782" s="49"/>
      <c r="N782" s="49"/>
      <c r="O782" s="51"/>
      <c r="P782" s="49"/>
      <c r="Q782" s="49"/>
      <c r="R782" s="49"/>
      <c r="S782" s="49"/>
      <c r="T782" s="49"/>
      <c r="U782" s="49"/>
      <c r="V782" s="49"/>
      <c r="W782" s="48" t="str">
        <f t="shared" si="112"/>
        <v/>
      </c>
      <c r="X782" s="48" t="str">
        <f t="shared" si="113"/>
        <v/>
      </c>
      <c r="Y782" s="49"/>
      <c r="Z782" s="49" t="str">
        <f>IF(M782="no_cargado",VLOOKUP(B782,NAfiliado_NFarmacia!A:H,8,0),"")</f>
        <v/>
      </c>
      <c r="AA782" s="49"/>
    </row>
    <row r="783" spans="7:27" x14ac:dyDescent="0.55000000000000004">
      <c r="G783" s="47" t="str">
        <f>+IF($B783="","",+IFERROR(+VLOOKUP(B783,padron!$A$2:$E$2,2,0),+IFERROR(VLOOKUP(B783,NAfiliado_NFarmacia!$A:$J,10,0),"Ingresar Nuevo Afiliado")))</f>
        <v/>
      </c>
      <c r="H783" s="49"/>
      <c r="I783" s="49"/>
      <c r="J783" s="49"/>
      <c r="K783" s="49"/>
      <c r="L783" s="48" t="str">
        <f>+IF(B783="","",IF(F783="No","84005541",+IFERROR(+VLOOKUP(inicio!B783,padron!$A$2:$H$2,8,0),"84005541")))</f>
        <v/>
      </c>
      <c r="M783" s="49"/>
      <c r="N783" s="49"/>
      <c r="O783" s="51"/>
      <c r="P783" s="49"/>
      <c r="Q783" s="49"/>
      <c r="R783" s="49"/>
      <c r="S783" s="49"/>
      <c r="T783" s="49"/>
      <c r="U783" s="49"/>
      <c r="V783" s="49"/>
      <c r="W783" s="48" t="str">
        <f t="shared" si="112"/>
        <v/>
      </c>
      <c r="X783" s="48" t="str">
        <f t="shared" si="113"/>
        <v/>
      </c>
      <c r="Y783" s="49"/>
      <c r="Z783" s="49" t="str">
        <f>IF(M783="no_cargado",VLOOKUP(B783,NAfiliado_NFarmacia!A:H,8,0),"")</f>
        <v/>
      </c>
      <c r="AA783" s="49"/>
    </row>
    <row r="784" spans="7:27" x14ac:dyDescent="0.55000000000000004">
      <c r="G784" s="47" t="str">
        <f>+IF($B784="","",+IFERROR(+VLOOKUP(B784,padron!$A$2:$E$2,2,0),+IFERROR(VLOOKUP(B784,NAfiliado_NFarmacia!$A:$J,10,0),"Ingresar Nuevo Afiliado")))</f>
        <v/>
      </c>
      <c r="H784" s="49"/>
      <c r="I784" s="49"/>
      <c r="J784" s="49"/>
      <c r="K784" s="49"/>
      <c r="L784" s="48" t="str">
        <f>+IF(B784="","",IF(F784="No","84005541",+IFERROR(+VLOOKUP(inicio!B784,padron!$A$2:$H$2,8,0),"84005541")))</f>
        <v/>
      </c>
      <c r="M784" s="49"/>
      <c r="N784" s="49"/>
      <c r="O784" s="51"/>
      <c r="P784" s="49"/>
      <c r="Q784" s="49"/>
      <c r="R784" s="49"/>
      <c r="S784" s="49"/>
      <c r="T784" s="49"/>
      <c r="U784" s="49"/>
      <c r="V784" s="49"/>
      <c r="W784" s="48" t="str">
        <f t="shared" si="112"/>
        <v/>
      </c>
      <c r="X784" s="48" t="str">
        <f t="shared" si="113"/>
        <v/>
      </c>
      <c r="Y784" s="49"/>
      <c r="Z784" s="49" t="str">
        <f>IF(M784="no_cargado",VLOOKUP(B784,NAfiliado_NFarmacia!A:H,8,0),"")</f>
        <v/>
      </c>
      <c r="AA784" s="49"/>
    </row>
    <row r="785" spans="7:27" x14ac:dyDescent="0.55000000000000004">
      <c r="G785" s="47" t="str">
        <f>+IF($B785="","",+IFERROR(+VLOOKUP(B785,padron!$A$2:$E$2,2,0),+IFERROR(VLOOKUP(B785,NAfiliado_NFarmacia!$A:$J,10,0),"Ingresar Nuevo Afiliado")))</f>
        <v/>
      </c>
      <c r="H785" s="49"/>
      <c r="I785" s="49"/>
      <c r="J785" s="49"/>
      <c r="K785" s="49"/>
      <c r="L785" s="48" t="str">
        <f>+IF(B785="","",IF(F785="No","84005541",+IFERROR(+VLOOKUP(inicio!B785,padron!$A$2:$H$2,8,0),"84005541")))</f>
        <v/>
      </c>
      <c r="M785" s="49"/>
      <c r="N785" s="49"/>
      <c r="O785" s="51"/>
      <c r="P785" s="49"/>
      <c r="Q785" s="49"/>
      <c r="R785" s="49"/>
      <c r="S785" s="49"/>
      <c r="T785" s="49"/>
      <c r="U785" s="49"/>
      <c r="V785" s="49"/>
      <c r="W785" s="48" t="str">
        <f t="shared" si="112"/>
        <v/>
      </c>
      <c r="X785" s="48" t="str">
        <f t="shared" si="113"/>
        <v/>
      </c>
      <c r="Y785" s="49"/>
      <c r="Z785" s="49" t="str">
        <f>IF(M785="no_cargado",VLOOKUP(B785,NAfiliado_NFarmacia!A:H,8,0),"")</f>
        <v/>
      </c>
      <c r="AA785" s="49"/>
    </row>
    <row r="786" spans="7:27" x14ac:dyDescent="0.55000000000000004">
      <c r="G786" s="47" t="str">
        <f>+IF($B786="","",+IFERROR(+VLOOKUP(B786,padron!$A$2:$E$2,2,0),+IFERROR(VLOOKUP(B786,NAfiliado_NFarmacia!$A:$J,10,0),"Ingresar Nuevo Afiliado")))</f>
        <v/>
      </c>
      <c r="H786" s="49"/>
      <c r="I786" s="49"/>
      <c r="J786" s="49"/>
      <c r="K786" s="49"/>
      <c r="L786" s="48" t="str">
        <f>+IF(B786="","",IF(F786="No","84005541",+IFERROR(+VLOOKUP(inicio!B786,padron!$A$2:$H$2,8,0),"84005541")))</f>
        <v/>
      </c>
      <c r="M786" s="49"/>
      <c r="N786" s="49"/>
      <c r="O786" s="51"/>
      <c r="P786" s="49"/>
      <c r="Q786" s="49"/>
      <c r="R786" s="49"/>
      <c r="S786" s="49"/>
      <c r="T786" s="49"/>
      <c r="U786" s="49"/>
      <c r="V786" s="49"/>
      <c r="W786" s="48" t="str">
        <f t="shared" si="112"/>
        <v/>
      </c>
      <c r="X786" s="48" t="str">
        <f t="shared" si="113"/>
        <v/>
      </c>
      <c r="Y786" s="49"/>
      <c r="Z786" s="49" t="str">
        <f>IF(M786="no_cargado",VLOOKUP(B786,NAfiliado_NFarmacia!A:H,8,0),"")</f>
        <v/>
      </c>
      <c r="AA786" s="49"/>
    </row>
    <row r="787" spans="7:27" x14ac:dyDescent="0.55000000000000004">
      <c r="G787" s="47" t="str">
        <f>+IF($B787="","",+IFERROR(+VLOOKUP(B787,padron!$A$2:$E$2,2,0),+IFERROR(VLOOKUP(B787,NAfiliado_NFarmacia!$A:$J,10,0),"Ingresar Nuevo Afiliado")))</f>
        <v/>
      </c>
      <c r="H787" s="49"/>
      <c r="I787" s="49"/>
      <c r="J787" s="49"/>
      <c r="K787" s="49"/>
      <c r="L787" s="48" t="str">
        <f>+IF(B787="","",IF(F787="No","84005541",+IFERROR(+VLOOKUP(inicio!B787,padron!$A$2:$H$2,8,0),"84005541")))</f>
        <v/>
      </c>
      <c r="M787" s="49"/>
      <c r="N787" s="49"/>
      <c r="O787" s="51"/>
      <c r="P787" s="49"/>
      <c r="Q787" s="49"/>
      <c r="R787" s="49"/>
      <c r="S787" s="49"/>
      <c r="T787" s="49"/>
      <c r="U787" s="49"/>
      <c r="V787" s="49"/>
      <c r="W787" s="48" t="str">
        <f t="shared" si="112"/>
        <v/>
      </c>
      <c r="X787" s="48" t="str">
        <f t="shared" si="113"/>
        <v/>
      </c>
      <c r="Y787" s="49"/>
      <c r="Z787" s="49" t="str">
        <f>IF(M787="no_cargado",VLOOKUP(B787,NAfiliado_NFarmacia!A:H,8,0),"")</f>
        <v/>
      </c>
      <c r="AA787" s="49"/>
    </row>
    <row r="788" spans="7:27" x14ac:dyDescent="0.55000000000000004">
      <c r="G788" s="47" t="str">
        <f>+IF($B788="","",+IFERROR(+VLOOKUP(B788,padron!$A$2:$E$2,2,0),+IFERROR(VLOOKUP(B788,NAfiliado_NFarmacia!$A:$J,10,0),"Ingresar Nuevo Afiliado")))</f>
        <v/>
      </c>
      <c r="H788" s="49"/>
      <c r="I788" s="49"/>
      <c r="J788" s="49"/>
      <c r="K788" s="49"/>
      <c r="L788" s="48" t="str">
        <f>+IF(B788="","",IF(F788="No","84005541",+IFERROR(+VLOOKUP(inicio!B788,padron!$A$2:$H$2,8,0),"84005541")))</f>
        <v/>
      </c>
      <c r="M788" s="49"/>
      <c r="N788" s="49"/>
      <c r="O788" s="51"/>
      <c r="P788" s="49"/>
      <c r="Q788" s="49"/>
      <c r="R788" s="49"/>
      <c r="S788" s="49"/>
      <c r="T788" s="49"/>
      <c r="U788" s="49"/>
      <c r="V788" s="49"/>
      <c r="W788" s="48" t="str">
        <f t="shared" si="112"/>
        <v/>
      </c>
      <c r="X788" s="48" t="str">
        <f t="shared" si="113"/>
        <v/>
      </c>
      <c r="Y788" s="49"/>
      <c r="Z788" s="49" t="str">
        <f>IF(M788="no_cargado",VLOOKUP(B788,NAfiliado_NFarmacia!A:H,8,0),"")</f>
        <v/>
      </c>
      <c r="AA788" s="49"/>
    </row>
    <row r="789" spans="7:27" x14ac:dyDescent="0.55000000000000004">
      <c r="G789" s="47" t="str">
        <f>+IF($B789="","",+IFERROR(+VLOOKUP(B789,padron!$A$2:$E$2,2,0),+IFERROR(VLOOKUP(B789,NAfiliado_NFarmacia!$A:$J,10,0),"Ingresar Nuevo Afiliado")))</f>
        <v/>
      </c>
      <c r="H789" s="49"/>
      <c r="I789" s="49"/>
      <c r="J789" s="49"/>
      <c r="K789" s="49"/>
      <c r="L789" s="48" t="str">
        <f>+IF(B789="","",IF(F789="No","84005541",+IFERROR(+VLOOKUP(inicio!B789,padron!$A$2:$H$2,8,0),"84005541")))</f>
        <v/>
      </c>
      <c r="M789" s="49"/>
      <c r="N789" s="49"/>
      <c r="O789" s="51"/>
      <c r="P789" s="49"/>
      <c r="Q789" s="49"/>
      <c r="R789" s="49"/>
      <c r="S789" s="49"/>
      <c r="T789" s="49"/>
      <c r="U789" s="49"/>
      <c r="V789" s="49"/>
      <c r="W789" s="48" t="str">
        <f t="shared" si="112"/>
        <v/>
      </c>
      <c r="X789" s="48" t="str">
        <f t="shared" si="113"/>
        <v/>
      </c>
      <c r="Y789" s="49"/>
      <c r="Z789" s="49" t="str">
        <f>IF(M789="no_cargado",VLOOKUP(B789,NAfiliado_NFarmacia!A:H,8,0),"")</f>
        <v/>
      </c>
      <c r="AA789" s="49"/>
    </row>
    <row r="790" spans="7:27" x14ac:dyDescent="0.55000000000000004">
      <c r="G790" s="47" t="str">
        <f>+IF($B790="","",+IFERROR(+VLOOKUP(B790,padron!$A$2:$E$2,2,0),+IFERROR(VLOOKUP(B790,NAfiliado_NFarmacia!$A:$J,10,0),"Ingresar Nuevo Afiliado")))</f>
        <v/>
      </c>
      <c r="H790" s="49"/>
      <c r="I790" s="49"/>
      <c r="J790" s="49"/>
      <c r="K790" s="49"/>
      <c r="L790" s="48" t="str">
        <f>+IF(B790="","",IF(F790="No","84005541",+IFERROR(+VLOOKUP(inicio!B790,padron!$A$2:$H$2,8,0),"84005541")))</f>
        <v/>
      </c>
      <c r="M790" s="49"/>
      <c r="N790" s="49"/>
      <c r="O790" s="51"/>
      <c r="P790" s="49"/>
      <c r="Q790" s="49"/>
      <c r="R790" s="49"/>
      <c r="S790" s="49"/>
      <c r="T790" s="49"/>
      <c r="U790" s="49"/>
      <c r="V790" s="49"/>
      <c r="W790" s="48" t="str">
        <f t="shared" si="112"/>
        <v/>
      </c>
      <c r="X790" s="48" t="str">
        <f t="shared" si="113"/>
        <v/>
      </c>
      <c r="Y790" s="49"/>
      <c r="Z790" s="49" t="str">
        <f>IF(M790="no_cargado",VLOOKUP(B790,NAfiliado_NFarmacia!A:H,8,0),"")</f>
        <v/>
      </c>
      <c r="AA790" s="49"/>
    </row>
    <row r="791" spans="7:27" x14ac:dyDescent="0.55000000000000004">
      <c r="G791" s="47" t="str">
        <f>+IF($B791="","",+IFERROR(+VLOOKUP(B791,padron!$A$2:$E$2,2,0),+IFERROR(VLOOKUP(B791,NAfiliado_NFarmacia!$A:$J,10,0),"Ingresar Nuevo Afiliado")))</f>
        <v/>
      </c>
      <c r="H791" s="49"/>
      <c r="I791" s="49"/>
      <c r="J791" s="49"/>
      <c r="K791" s="49"/>
      <c r="L791" s="48" t="str">
        <f>+IF(B791="","",IF(F791="No","84005541",+IFERROR(+VLOOKUP(inicio!B791,padron!$A$2:$H$2,8,0),"84005541")))</f>
        <v/>
      </c>
      <c r="M791" s="49"/>
      <c r="N791" s="49"/>
      <c r="O791" s="51"/>
      <c r="P791" s="49"/>
      <c r="Q791" s="49"/>
      <c r="R791" s="49"/>
      <c r="S791" s="49"/>
      <c r="T791" s="49"/>
      <c r="U791" s="49"/>
      <c r="V791" s="49"/>
      <c r="W791" s="48" t="str">
        <f t="shared" si="112"/>
        <v/>
      </c>
      <c r="X791" s="48" t="str">
        <f t="shared" si="113"/>
        <v/>
      </c>
      <c r="Y791" s="49"/>
      <c r="Z791" s="49" t="str">
        <f>IF(M791="no_cargado",VLOOKUP(B791,NAfiliado_NFarmacia!A:H,8,0),"")</f>
        <v/>
      </c>
      <c r="AA791" s="49"/>
    </row>
    <row r="792" spans="7:27" x14ac:dyDescent="0.55000000000000004">
      <c r="G792" s="47" t="str">
        <f>+IF($B792="","",+IFERROR(+VLOOKUP(B792,padron!$A$2:$E$2,2,0),+IFERROR(VLOOKUP(B792,NAfiliado_NFarmacia!$A:$J,10,0),"Ingresar Nuevo Afiliado")))</f>
        <v/>
      </c>
      <c r="H792" s="49"/>
      <c r="I792" s="49"/>
      <c r="J792" s="49"/>
      <c r="K792" s="49"/>
      <c r="L792" s="48" t="str">
        <f>+IF(B792="","",IF(F792="No","84005541",+IFERROR(+VLOOKUP(inicio!B792,padron!$A$2:$H$2,8,0),"84005541")))</f>
        <v/>
      </c>
      <c r="M792" s="49"/>
      <c r="N792" s="49"/>
      <c r="O792" s="51"/>
      <c r="P792" s="49"/>
      <c r="Q792" s="49"/>
      <c r="R792" s="49"/>
      <c r="S792" s="49"/>
      <c r="T792" s="49"/>
      <c r="U792" s="49"/>
      <c r="V792" s="49"/>
      <c r="W792" s="48" t="str">
        <f t="shared" si="112"/>
        <v/>
      </c>
      <c r="X792" s="48" t="str">
        <f t="shared" si="113"/>
        <v/>
      </c>
      <c r="Y792" s="49"/>
      <c r="Z792" s="49" t="str">
        <f>IF(M792="no_cargado",VLOOKUP(B792,NAfiliado_NFarmacia!A:H,8,0),"")</f>
        <v/>
      </c>
      <c r="AA792" s="49"/>
    </row>
    <row r="793" spans="7:27" x14ac:dyDescent="0.55000000000000004">
      <c r="G793" s="47" t="str">
        <f>+IF($B793="","",+IFERROR(+VLOOKUP(B793,padron!$A$2:$E$2,2,0),+IFERROR(VLOOKUP(B793,NAfiliado_NFarmacia!$A:$J,10,0),"Ingresar Nuevo Afiliado")))</f>
        <v/>
      </c>
      <c r="H793" s="49"/>
      <c r="I793" s="49"/>
      <c r="J793" s="49"/>
      <c r="K793" s="49"/>
      <c r="L793" s="48" t="str">
        <f>+IF(B793="","",IF(F793="No","84005541",+IFERROR(+VLOOKUP(inicio!B793,padron!$A$2:$H$2,8,0),"84005541")))</f>
        <v/>
      </c>
      <c r="M793" s="49"/>
      <c r="N793" s="49"/>
      <c r="O793" s="51"/>
      <c r="P793" s="49"/>
      <c r="Q793" s="49"/>
      <c r="R793" s="49"/>
      <c r="S793" s="49"/>
      <c r="T793" s="49"/>
      <c r="U793" s="49"/>
      <c r="V793" s="49"/>
      <c r="W793" s="48" t="str">
        <f t="shared" si="112"/>
        <v/>
      </c>
      <c r="X793" s="48" t="str">
        <f t="shared" si="113"/>
        <v/>
      </c>
      <c r="Y793" s="49"/>
      <c r="Z793" s="49" t="str">
        <f>IF(M793="no_cargado",VLOOKUP(B793,NAfiliado_NFarmacia!A:H,8,0),"")</f>
        <v/>
      </c>
      <c r="AA793" s="49"/>
    </row>
    <row r="794" spans="7:27" x14ac:dyDescent="0.55000000000000004">
      <c r="G794" s="47" t="str">
        <f>+IF($B794="","",+IFERROR(+VLOOKUP(B794,padron!$A$2:$E$2,2,0),+IFERROR(VLOOKUP(B794,NAfiliado_NFarmacia!$A:$J,10,0),"Ingresar Nuevo Afiliado")))</f>
        <v/>
      </c>
      <c r="H794" s="49"/>
      <c r="I794" s="49"/>
      <c r="J794" s="49"/>
      <c r="K794" s="49"/>
      <c r="L794" s="48" t="str">
        <f>+IF(B794="","",IF(F794="No","84005541",+IFERROR(+VLOOKUP(inicio!B794,padron!$A$2:$H$2,8,0),"84005541")))</f>
        <v/>
      </c>
      <c r="M794" s="49"/>
      <c r="N794" s="49"/>
      <c r="O794" s="51"/>
      <c r="P794" s="49"/>
      <c r="Q794" s="49"/>
      <c r="R794" s="49"/>
      <c r="S794" s="49"/>
      <c r="T794" s="49"/>
      <c r="U794" s="49"/>
      <c r="V794" s="49"/>
      <c r="W794" s="48" t="str">
        <f t="shared" si="112"/>
        <v/>
      </c>
      <c r="X794" s="48" t="str">
        <f t="shared" si="113"/>
        <v/>
      </c>
      <c r="Y794" s="49"/>
      <c r="Z794" s="49" t="str">
        <f>IF(M794="no_cargado",VLOOKUP(B794,NAfiliado_NFarmacia!A:H,8,0),"")</f>
        <v/>
      </c>
      <c r="AA794" s="49"/>
    </row>
    <row r="795" spans="7:27" x14ac:dyDescent="0.55000000000000004">
      <c r="G795" s="47" t="str">
        <f>+IF($B795="","",+IFERROR(+VLOOKUP(B795,padron!$A$2:$E$2,2,0),+IFERROR(VLOOKUP(B795,NAfiliado_NFarmacia!$A:$J,10,0),"Ingresar Nuevo Afiliado")))</f>
        <v/>
      </c>
      <c r="H795" s="49"/>
      <c r="I795" s="49"/>
      <c r="J795" s="49"/>
      <c r="K795" s="49"/>
      <c r="L795" s="48" t="str">
        <f>+IF(B795="","",IF(F795="No","84005541",+IFERROR(+VLOOKUP(inicio!B795,padron!$A$2:$H$2,8,0),"84005541")))</f>
        <v/>
      </c>
      <c r="M795" s="49"/>
      <c r="N795" s="49"/>
      <c r="O795" s="51"/>
      <c r="P795" s="49"/>
      <c r="Q795" s="49"/>
      <c r="R795" s="49"/>
      <c r="S795" s="49"/>
      <c r="T795" s="49"/>
      <c r="U795" s="49"/>
      <c r="V795" s="49"/>
      <c r="W795" s="48" t="str">
        <f t="shared" si="112"/>
        <v/>
      </c>
      <c r="X795" s="48" t="str">
        <f t="shared" si="113"/>
        <v/>
      </c>
      <c r="Y795" s="49"/>
      <c r="Z795" s="49" t="str">
        <f>IF(M795="no_cargado",VLOOKUP(B795,NAfiliado_NFarmacia!A:H,8,0),"")</f>
        <v/>
      </c>
      <c r="AA795" s="49"/>
    </row>
    <row r="796" spans="7:27" x14ac:dyDescent="0.55000000000000004">
      <c r="G796" s="47" t="str">
        <f>+IF($B796="","",+IFERROR(+VLOOKUP(B796,padron!$A$2:$E$2,2,0),+IFERROR(VLOOKUP(B796,NAfiliado_NFarmacia!$A:$J,10,0),"Ingresar Nuevo Afiliado")))</f>
        <v/>
      </c>
      <c r="H796" s="49"/>
      <c r="I796" s="49"/>
      <c r="J796" s="49"/>
      <c r="K796" s="49"/>
      <c r="L796" s="48" t="str">
        <f>+IF(B796="","",IF(F796="No","84005541",+IFERROR(+VLOOKUP(inicio!B796,padron!$A$2:$H$2,8,0),"84005541")))</f>
        <v/>
      </c>
      <c r="M796" s="49"/>
      <c r="N796" s="49"/>
      <c r="O796" s="51"/>
      <c r="P796" s="49"/>
      <c r="Q796" s="49"/>
      <c r="R796" s="49"/>
      <c r="S796" s="49"/>
      <c r="T796" s="49"/>
      <c r="U796" s="49"/>
      <c r="V796" s="49"/>
      <c r="W796" s="48" t="str">
        <f t="shared" si="112"/>
        <v/>
      </c>
      <c r="X796" s="48" t="str">
        <f t="shared" si="113"/>
        <v/>
      </c>
      <c r="Y796" s="49"/>
      <c r="Z796" s="49" t="str">
        <f>IF(M796="no_cargado",VLOOKUP(B796,NAfiliado_NFarmacia!A:H,8,0),"")</f>
        <v/>
      </c>
      <c r="AA796" s="49"/>
    </row>
    <row r="797" spans="7:27" x14ac:dyDescent="0.55000000000000004">
      <c r="G797" s="47" t="str">
        <f>+IF($B797="","",+IFERROR(+VLOOKUP(B797,padron!$A$2:$E$2,2,0),+IFERROR(VLOOKUP(B797,NAfiliado_NFarmacia!$A:$J,10,0),"Ingresar Nuevo Afiliado")))</f>
        <v/>
      </c>
      <c r="H797" s="49"/>
      <c r="I797" s="49"/>
      <c r="J797" s="49"/>
      <c r="K797" s="49"/>
      <c r="L797" s="48" t="str">
        <f>+IF(B797="","",IF(F797="No","84005541",+IFERROR(+VLOOKUP(inicio!B797,padron!$A$2:$H$2,8,0),"84005541")))</f>
        <v/>
      </c>
      <c r="M797" s="49"/>
      <c r="N797" s="49"/>
      <c r="O797" s="51"/>
      <c r="P797" s="49"/>
      <c r="Q797" s="49"/>
      <c r="R797" s="49"/>
      <c r="S797" s="49"/>
      <c r="T797" s="49"/>
      <c r="U797" s="49"/>
      <c r="V797" s="49"/>
      <c r="W797" s="48" t="str">
        <f t="shared" si="112"/>
        <v/>
      </c>
      <c r="X797" s="48" t="str">
        <f t="shared" si="113"/>
        <v/>
      </c>
      <c r="Y797" s="49"/>
      <c r="Z797" s="49" t="str">
        <f>IF(M797="no_cargado",VLOOKUP(B797,NAfiliado_NFarmacia!A:H,8,0),"")</f>
        <v/>
      </c>
      <c r="AA797" s="49"/>
    </row>
    <row r="798" spans="7:27" x14ac:dyDescent="0.55000000000000004">
      <c r="G798" s="47" t="str">
        <f>+IF($B798="","",+IFERROR(+VLOOKUP(B798,padron!$A$2:$E$2,2,0),+IFERROR(VLOOKUP(B798,NAfiliado_NFarmacia!$A:$J,10,0),"Ingresar Nuevo Afiliado")))</f>
        <v/>
      </c>
      <c r="H798" s="49"/>
      <c r="I798" s="49"/>
      <c r="J798" s="49"/>
      <c r="K798" s="49"/>
      <c r="L798" s="48" t="str">
        <f>+IF(B798="","",IF(F798="No","84005541",+IFERROR(+VLOOKUP(inicio!B798,padron!$A$2:$H$2,8,0),"84005541")))</f>
        <v/>
      </c>
      <c r="M798" s="49"/>
      <c r="N798" s="49"/>
      <c r="O798" s="51"/>
      <c r="P798" s="49"/>
      <c r="Q798" s="49"/>
      <c r="R798" s="49"/>
      <c r="S798" s="49"/>
      <c r="T798" s="49"/>
      <c r="U798" s="49"/>
      <c r="V798" s="49"/>
      <c r="W798" s="48" t="str">
        <f t="shared" si="112"/>
        <v/>
      </c>
      <c r="X798" s="48" t="str">
        <f t="shared" si="113"/>
        <v/>
      </c>
      <c r="Y798" s="49"/>
      <c r="Z798" s="49" t="str">
        <f>IF(M798="no_cargado",VLOOKUP(B798,NAfiliado_NFarmacia!A:H,8,0),"")</f>
        <v/>
      </c>
      <c r="AA798" s="49"/>
    </row>
    <row r="799" spans="7:27" x14ac:dyDescent="0.55000000000000004">
      <c r="G799" s="47" t="str">
        <f>+IF($B799="","",+IFERROR(+VLOOKUP(B799,padron!$A$2:$E$2,2,0),+IFERROR(VLOOKUP(B799,NAfiliado_NFarmacia!$A:$J,10,0),"Ingresar Nuevo Afiliado")))</f>
        <v/>
      </c>
      <c r="H799" s="49"/>
      <c r="I799" s="49"/>
      <c r="J799" s="49"/>
      <c r="K799" s="49"/>
      <c r="L799" s="48" t="str">
        <f>+IF(B799="","",IF(F799="No","84005541",+IFERROR(+VLOOKUP(inicio!B799,padron!$A$2:$H$2,8,0),"84005541")))</f>
        <v/>
      </c>
      <c r="M799" s="49"/>
      <c r="N799" s="49"/>
      <c r="O799" s="51"/>
      <c r="P799" s="49"/>
      <c r="Q799" s="49"/>
      <c r="R799" s="49"/>
      <c r="S799" s="49"/>
      <c r="T799" s="49"/>
      <c r="U799" s="49"/>
      <c r="V799" s="49"/>
      <c r="W799" s="48" t="str">
        <f t="shared" si="112"/>
        <v/>
      </c>
      <c r="X799" s="48" t="str">
        <f t="shared" si="113"/>
        <v/>
      </c>
      <c r="Y799" s="49"/>
      <c r="Z799" s="49" t="str">
        <f>IF(M799="no_cargado",VLOOKUP(B799,NAfiliado_NFarmacia!A:H,8,0),"")</f>
        <v/>
      </c>
      <c r="AA799" s="49"/>
    </row>
    <row r="800" spans="7:27" x14ac:dyDescent="0.55000000000000004">
      <c r="G800" s="47" t="str">
        <f>+IF($B800="","",+IFERROR(+VLOOKUP(B800,padron!$A$2:$E$2,2,0),+IFERROR(VLOOKUP(B800,NAfiliado_NFarmacia!$A:$J,10,0),"Ingresar Nuevo Afiliado")))</f>
        <v/>
      </c>
      <c r="H800" s="49"/>
      <c r="I800" s="49"/>
      <c r="J800" s="49"/>
      <c r="K800" s="49"/>
      <c r="L800" s="48" t="str">
        <f>+IF(B800="","",IF(F800="No","84005541",+IFERROR(+VLOOKUP(inicio!B800,padron!$A$2:$H$2,8,0),"84005541")))</f>
        <v/>
      </c>
      <c r="M800" s="49"/>
      <c r="N800" s="49"/>
      <c r="O800" s="51"/>
      <c r="P800" s="49"/>
      <c r="Q800" s="49"/>
      <c r="R800" s="49"/>
      <c r="S800" s="49"/>
      <c r="T800" s="49"/>
      <c r="U800" s="49"/>
      <c r="V800" s="49"/>
      <c r="W800" s="48" t="str">
        <f t="shared" si="112"/>
        <v/>
      </c>
      <c r="X800" s="48" t="str">
        <f t="shared" si="113"/>
        <v/>
      </c>
      <c r="Y800" s="49"/>
      <c r="Z800" s="49" t="str">
        <f>IF(M800="no_cargado",VLOOKUP(B800,NAfiliado_NFarmacia!A:H,8,0),"")</f>
        <v/>
      </c>
      <c r="AA800" s="49"/>
    </row>
    <row r="801" spans="7:27" x14ac:dyDescent="0.55000000000000004">
      <c r="G801" s="47" t="str">
        <f>+IF($B801="","",+IFERROR(+VLOOKUP(B801,padron!$A$2:$E$2,2,0),+IFERROR(VLOOKUP(B801,NAfiliado_NFarmacia!$A:$J,10,0),"Ingresar Nuevo Afiliado")))</f>
        <v/>
      </c>
      <c r="H801" s="49"/>
      <c r="I801" s="49"/>
      <c r="J801" s="49"/>
      <c r="K801" s="49"/>
      <c r="L801" s="48" t="str">
        <f>+IF(B801="","",IF(F801="No","84005541",+IFERROR(+VLOOKUP(inicio!B801,padron!$A$2:$H$2,8,0),"84005541")))</f>
        <v/>
      </c>
      <c r="M801" s="49"/>
      <c r="N801" s="49"/>
      <c r="O801" s="51"/>
      <c r="P801" s="49"/>
      <c r="Q801" s="49"/>
      <c r="R801" s="49"/>
      <c r="S801" s="49"/>
      <c r="T801" s="49"/>
      <c r="U801" s="49"/>
      <c r="V801" s="49"/>
      <c r="W801" s="48" t="str">
        <f t="shared" si="112"/>
        <v/>
      </c>
      <c r="X801" s="48" t="str">
        <f t="shared" si="113"/>
        <v/>
      </c>
      <c r="Y801" s="49"/>
      <c r="Z801" s="49" t="str">
        <f>IF(M801="no_cargado",VLOOKUP(B801,NAfiliado_NFarmacia!A:H,8,0),"")</f>
        <v/>
      </c>
      <c r="AA801" s="49"/>
    </row>
    <row r="802" spans="7:27" x14ac:dyDescent="0.55000000000000004">
      <c r="G802" s="47" t="str">
        <f>+IF($B802="","",+IFERROR(+VLOOKUP(B802,padron!$A$2:$E$2,2,0),+IFERROR(VLOOKUP(B802,NAfiliado_NFarmacia!$A:$J,10,0),"Ingresar Nuevo Afiliado")))</f>
        <v/>
      </c>
      <c r="H802" s="49"/>
      <c r="I802" s="49"/>
      <c r="J802" s="49"/>
      <c r="K802" s="49"/>
      <c r="L802" s="48" t="str">
        <f>+IF(B802="","",IF(F802="No","84005541",+IFERROR(+VLOOKUP(inicio!B802,padron!$A$2:$H$2,8,0),"84005541")))</f>
        <v/>
      </c>
      <c r="M802" s="49"/>
      <c r="N802" s="49"/>
      <c r="O802" s="51"/>
      <c r="P802" s="49"/>
      <c r="Q802" s="49"/>
      <c r="R802" s="49"/>
      <c r="S802" s="49"/>
      <c r="T802" s="49"/>
      <c r="U802" s="49"/>
      <c r="V802" s="49"/>
      <c r="W802" s="48" t="str">
        <f t="shared" si="112"/>
        <v/>
      </c>
      <c r="X802" s="48" t="str">
        <f t="shared" si="113"/>
        <v/>
      </c>
      <c r="Y802" s="49"/>
      <c r="Z802" s="49" t="str">
        <f>IF(M802="no_cargado",VLOOKUP(B802,NAfiliado_NFarmacia!A:H,8,0),"")</f>
        <v/>
      </c>
      <c r="AA802" s="49"/>
    </row>
    <row r="803" spans="7:27" x14ac:dyDescent="0.55000000000000004">
      <c r="G803" s="47" t="str">
        <f>+IF($B803="","",+IFERROR(+VLOOKUP(B803,padron!$A$2:$E$2,2,0),+IFERROR(VLOOKUP(B803,NAfiliado_NFarmacia!$A:$J,10,0),"Ingresar Nuevo Afiliado")))</f>
        <v/>
      </c>
      <c r="H803" s="49"/>
      <c r="I803" s="49"/>
      <c r="J803" s="49"/>
      <c r="K803" s="49"/>
      <c r="L803" s="48" t="str">
        <f>+IF(B803="","",IF(F803="No","84005541",+IFERROR(+VLOOKUP(inicio!B803,padron!$A$2:$H$2,8,0),"84005541")))</f>
        <v/>
      </c>
      <c r="M803" s="49"/>
      <c r="N803" s="49"/>
      <c r="O803" s="51"/>
      <c r="P803" s="49"/>
      <c r="Q803" s="49"/>
      <c r="R803" s="49"/>
      <c r="S803" s="49"/>
      <c r="T803" s="49"/>
      <c r="U803" s="49"/>
      <c r="V803" s="49"/>
      <c r="W803" s="48" t="str">
        <f t="shared" si="112"/>
        <v/>
      </c>
      <c r="X803" s="48" t="str">
        <f t="shared" si="113"/>
        <v/>
      </c>
      <c r="Y803" s="49"/>
      <c r="Z803" s="49" t="str">
        <f>IF(M803="no_cargado",VLOOKUP(B803,NAfiliado_NFarmacia!A:H,8,0),"")</f>
        <v/>
      </c>
      <c r="AA803" s="49"/>
    </row>
    <row r="804" spans="7:27" x14ac:dyDescent="0.55000000000000004">
      <c r="G804" s="47" t="str">
        <f>+IF($B804="","",+IFERROR(+VLOOKUP(B804,padron!$A$2:$E$2,2,0),+IFERROR(VLOOKUP(B804,NAfiliado_NFarmacia!$A:$J,10,0),"Ingresar Nuevo Afiliado")))</f>
        <v/>
      </c>
      <c r="H804" s="49"/>
      <c r="I804" s="49"/>
      <c r="J804" s="49"/>
      <c r="K804" s="49"/>
      <c r="L804" s="48" t="str">
        <f>+IF(B804="","",IF(F804="No","84005541",+IFERROR(+VLOOKUP(inicio!B804,padron!$A$2:$H$2,8,0),"84005541")))</f>
        <v/>
      </c>
      <c r="M804" s="49"/>
      <c r="N804" s="49"/>
      <c r="O804" s="51"/>
      <c r="P804" s="49"/>
      <c r="Q804" s="49"/>
      <c r="R804" s="49"/>
      <c r="S804" s="49"/>
      <c r="T804" s="49"/>
      <c r="U804" s="49"/>
      <c r="V804" s="49"/>
      <c r="W804" s="48" t="str">
        <f t="shared" si="112"/>
        <v/>
      </c>
      <c r="X804" s="48" t="str">
        <f t="shared" si="113"/>
        <v/>
      </c>
      <c r="Y804" s="49"/>
      <c r="Z804" s="49" t="str">
        <f>IF(M804="no_cargado",VLOOKUP(B804,NAfiliado_NFarmacia!A:H,8,0),"")</f>
        <v/>
      </c>
      <c r="AA804" s="49"/>
    </row>
    <row r="805" spans="7:27" x14ac:dyDescent="0.55000000000000004">
      <c r="G805" s="47" t="str">
        <f>+IF($B805="","",+IFERROR(+VLOOKUP(B805,padron!$A$2:$E$2,2,0),+IFERROR(VLOOKUP(B805,NAfiliado_NFarmacia!$A:$J,10,0),"Ingresar Nuevo Afiliado")))</f>
        <v/>
      </c>
      <c r="H805" s="49"/>
      <c r="I805" s="49"/>
      <c r="J805" s="49"/>
      <c r="K805" s="49"/>
      <c r="L805" s="48" t="str">
        <f>+IF(B805="","",IF(F805="No","84005541",+IFERROR(+VLOOKUP(inicio!B805,padron!$A$2:$H$2,8,0),"84005541")))</f>
        <v/>
      </c>
      <c r="M805" s="49"/>
      <c r="N805" s="49"/>
      <c r="O805" s="51"/>
      <c r="P805" s="49"/>
      <c r="Q805" s="49"/>
      <c r="R805" s="49"/>
      <c r="S805" s="49"/>
      <c r="T805" s="49"/>
      <c r="U805" s="49"/>
      <c r="V805" s="49"/>
      <c r="W805" s="48" t="str">
        <f t="shared" si="112"/>
        <v/>
      </c>
      <c r="X805" s="48" t="str">
        <f t="shared" si="113"/>
        <v/>
      </c>
      <c r="Y805" s="49"/>
      <c r="Z805" s="49" t="str">
        <f>IF(M805="no_cargado",VLOOKUP(B805,NAfiliado_NFarmacia!A:H,8,0),"")</f>
        <v/>
      </c>
      <c r="AA805" s="49"/>
    </row>
    <row r="806" spans="7:27" x14ac:dyDescent="0.55000000000000004">
      <c r="G806" s="47" t="str">
        <f>+IF($B806="","",+IFERROR(+VLOOKUP(B806,padron!$A$2:$E$2,2,0),+IFERROR(VLOOKUP(B806,NAfiliado_NFarmacia!$A:$J,10,0),"Ingresar Nuevo Afiliado")))</f>
        <v/>
      </c>
      <c r="H806" s="49"/>
      <c r="I806" s="49"/>
      <c r="J806" s="49"/>
      <c r="K806" s="49"/>
      <c r="L806" s="48" t="str">
        <f>+IF(B806="","",IF(F806="No","84005541",+IFERROR(+VLOOKUP(inicio!B806,padron!$A$2:$H$2,8,0),"84005541")))</f>
        <v/>
      </c>
      <c r="M806" s="49"/>
      <c r="N806" s="49"/>
      <c r="O806" s="51"/>
      <c r="P806" s="49"/>
      <c r="Q806" s="49"/>
      <c r="R806" s="49"/>
      <c r="S806" s="49"/>
      <c r="T806" s="49"/>
      <c r="U806" s="49"/>
      <c r="V806" s="49"/>
      <c r="W806" s="48" t="str">
        <f t="shared" si="112"/>
        <v/>
      </c>
      <c r="X806" s="48" t="str">
        <f t="shared" si="113"/>
        <v/>
      </c>
      <c r="Y806" s="49"/>
      <c r="Z806" s="49" t="str">
        <f>IF(M806="no_cargado",VLOOKUP(B806,NAfiliado_NFarmacia!A:H,8,0),"")</f>
        <v/>
      </c>
      <c r="AA806" s="49"/>
    </row>
    <row r="807" spans="7:27" x14ac:dyDescent="0.55000000000000004">
      <c r="G807" s="47" t="str">
        <f>+IF($B807="","",+IFERROR(+VLOOKUP(B807,padron!$A$2:$E$2,2,0),+IFERROR(VLOOKUP(B807,NAfiliado_NFarmacia!$A:$J,10,0),"Ingresar Nuevo Afiliado")))</f>
        <v/>
      </c>
      <c r="H807" s="49"/>
      <c r="I807" s="49"/>
      <c r="J807" s="49"/>
      <c r="K807" s="49"/>
      <c r="L807" s="48" t="str">
        <f>+IF(B807="","",IF(F807="No","84005541",+IFERROR(+VLOOKUP(inicio!B807,padron!$A$2:$H$2,8,0),"84005541")))</f>
        <v/>
      </c>
      <c r="M807" s="49"/>
      <c r="N807" s="49"/>
      <c r="O807" s="51"/>
      <c r="P807" s="49"/>
      <c r="Q807" s="49"/>
      <c r="R807" s="49"/>
      <c r="S807" s="49"/>
      <c r="T807" s="49"/>
      <c r="U807" s="49"/>
      <c r="V807" s="49"/>
      <c r="W807" s="48" t="str">
        <f t="shared" si="112"/>
        <v/>
      </c>
      <c r="X807" s="48" t="str">
        <f t="shared" si="113"/>
        <v/>
      </c>
      <c r="Y807" s="49"/>
      <c r="Z807" s="49" t="str">
        <f>IF(M807="no_cargado",VLOOKUP(B807,NAfiliado_NFarmacia!A:H,8,0),"")</f>
        <v/>
      </c>
      <c r="AA807" s="49"/>
    </row>
    <row r="808" spans="7:27" x14ac:dyDescent="0.55000000000000004">
      <c r="G808" s="47" t="str">
        <f>+IF($B808="","",+IFERROR(+VLOOKUP(B808,padron!$A$2:$E$2,2,0),+IFERROR(VLOOKUP(B808,NAfiliado_NFarmacia!$A:$J,10,0),"Ingresar Nuevo Afiliado")))</f>
        <v/>
      </c>
      <c r="H808" s="49"/>
      <c r="I808" s="49"/>
      <c r="J808" s="49"/>
      <c r="K808" s="49"/>
      <c r="L808" s="48" t="str">
        <f>+IF(B808="","",IF(F808="No","84005541",+IFERROR(+VLOOKUP(inicio!B808,padron!$A$2:$H$2,8,0),"84005541")))</f>
        <v/>
      </c>
      <c r="M808" s="49"/>
      <c r="N808" s="49"/>
      <c r="O808" s="51"/>
      <c r="P808" s="49"/>
      <c r="Q808" s="49"/>
      <c r="R808" s="49"/>
      <c r="S808" s="49"/>
      <c r="T808" s="49"/>
      <c r="U808" s="49"/>
      <c r="V808" s="49"/>
      <c r="W808" s="48" t="str">
        <f t="shared" si="112"/>
        <v/>
      </c>
      <c r="X808" s="48" t="str">
        <f t="shared" si="113"/>
        <v/>
      </c>
      <c r="Y808" s="49"/>
      <c r="Z808" s="49" t="str">
        <f>IF(M808="no_cargado",VLOOKUP(B808,NAfiliado_NFarmacia!A:H,8,0),"")</f>
        <v/>
      </c>
      <c r="AA808" s="49"/>
    </row>
    <row r="809" spans="7:27" x14ac:dyDescent="0.55000000000000004">
      <c r="G809" s="47" t="str">
        <f>+IF($B809="","",+IFERROR(+VLOOKUP(B809,padron!$A$2:$E$2,2,0),+IFERROR(VLOOKUP(B809,NAfiliado_NFarmacia!$A:$J,10,0),"Ingresar Nuevo Afiliado")))</f>
        <v/>
      </c>
      <c r="H809" s="49"/>
      <c r="I809" s="49"/>
      <c r="J809" s="49"/>
      <c r="K809" s="49"/>
      <c r="L809" s="48" t="str">
        <f>+IF(B809="","",IF(F809="No","84005541",+IFERROR(+VLOOKUP(inicio!B809,padron!$A$2:$H$2,8,0),"84005541")))</f>
        <v/>
      </c>
      <c r="M809" s="49"/>
      <c r="N809" s="49"/>
      <c r="O809" s="51"/>
      <c r="P809" s="49"/>
      <c r="Q809" s="49"/>
      <c r="R809" s="49"/>
      <c r="S809" s="49"/>
      <c r="T809" s="49"/>
      <c r="U809" s="49"/>
      <c r="V809" s="49"/>
      <c r="W809" s="48" t="str">
        <f t="shared" si="112"/>
        <v/>
      </c>
      <c r="X809" s="48" t="str">
        <f t="shared" si="113"/>
        <v/>
      </c>
      <c r="Y809" s="49"/>
      <c r="Z809" s="49" t="str">
        <f>IF(M809="no_cargado",VLOOKUP(B809,NAfiliado_NFarmacia!A:H,8,0),"")</f>
        <v/>
      </c>
      <c r="AA809" s="49"/>
    </row>
    <row r="810" spans="7:27" x14ac:dyDescent="0.55000000000000004">
      <c r="G810" s="47" t="str">
        <f>+IF($B810="","",+IFERROR(+VLOOKUP(B810,padron!$A$2:$E$2,2,0),+IFERROR(VLOOKUP(B810,NAfiliado_NFarmacia!$A:$J,10,0),"Ingresar Nuevo Afiliado")))</f>
        <v/>
      </c>
      <c r="H810" s="49"/>
      <c r="I810" s="49"/>
      <c r="J810" s="49"/>
      <c r="K810" s="49"/>
      <c r="L810" s="48" t="str">
        <f>+IF(B810="","",IF(F810="No","84005541",+IFERROR(+VLOOKUP(inicio!B810,padron!$A$2:$H$2,8,0),"84005541")))</f>
        <v/>
      </c>
      <c r="M810" s="49"/>
      <c r="N810" s="49"/>
      <c r="O810" s="51"/>
      <c r="P810" s="49"/>
      <c r="Q810" s="49"/>
      <c r="R810" s="49"/>
      <c r="S810" s="49"/>
      <c r="T810" s="49"/>
      <c r="U810" s="49"/>
      <c r="V810" s="49"/>
      <c r="W810" s="48" t="str">
        <f t="shared" si="112"/>
        <v/>
      </c>
      <c r="X810" s="48" t="str">
        <f t="shared" si="113"/>
        <v/>
      </c>
      <c r="Y810" s="49"/>
      <c r="Z810" s="49" t="str">
        <f>IF(M810="no_cargado",VLOOKUP(B810,NAfiliado_NFarmacia!A:H,8,0),"")</f>
        <v/>
      </c>
      <c r="AA810" s="49"/>
    </row>
    <row r="811" spans="7:27" x14ac:dyDescent="0.55000000000000004">
      <c r="G811" s="47" t="str">
        <f>+IF($B811="","",+IFERROR(+VLOOKUP(B811,padron!$A$2:$E$2,2,0),+IFERROR(VLOOKUP(B811,NAfiliado_NFarmacia!$A:$J,10,0),"Ingresar Nuevo Afiliado")))</f>
        <v/>
      </c>
      <c r="H811" s="49"/>
      <c r="I811" s="49"/>
      <c r="J811" s="49"/>
      <c r="K811" s="49"/>
      <c r="L811" s="48" t="str">
        <f>+IF(B811="","",IF(F811="No","84005541",+IFERROR(+VLOOKUP(inicio!B811,padron!$A$2:$H$2,8,0),"84005541")))</f>
        <v/>
      </c>
      <c r="M811" s="49"/>
      <c r="N811" s="49"/>
      <c r="O811" s="51"/>
      <c r="P811" s="49"/>
      <c r="Q811" s="49"/>
      <c r="R811" s="49"/>
      <c r="S811" s="49"/>
      <c r="T811" s="49"/>
      <c r="U811" s="49"/>
      <c r="V811" s="49"/>
      <c r="W811" s="48" t="str">
        <f t="shared" si="112"/>
        <v/>
      </c>
      <c r="X811" s="48" t="str">
        <f t="shared" si="113"/>
        <v/>
      </c>
      <c r="Y811" s="49"/>
      <c r="Z811" s="49" t="str">
        <f>IF(M811="no_cargado",VLOOKUP(B811,NAfiliado_NFarmacia!A:H,8,0),"")</f>
        <v/>
      </c>
      <c r="AA811" s="49"/>
    </row>
    <row r="812" spans="7:27" x14ac:dyDescent="0.55000000000000004">
      <c r="G812" s="47" t="str">
        <f>+IF($B812="","",+IFERROR(+VLOOKUP(B812,padron!$A$2:$E$2,2,0),+IFERROR(VLOOKUP(B812,NAfiliado_NFarmacia!$A:$J,10,0),"Ingresar Nuevo Afiliado")))</f>
        <v/>
      </c>
      <c r="H812" s="49"/>
      <c r="I812" s="49"/>
      <c r="J812" s="49"/>
      <c r="K812" s="49"/>
      <c r="L812" s="48" t="str">
        <f>+IF(B812="","",IF(F812="No","84005541",+IFERROR(+VLOOKUP(inicio!B812,padron!$A$2:$H$2,8,0),"84005541")))</f>
        <v/>
      </c>
      <c r="M812" s="49"/>
      <c r="N812" s="49"/>
      <c r="O812" s="51"/>
      <c r="P812" s="49"/>
      <c r="Q812" s="49"/>
      <c r="R812" s="49"/>
      <c r="S812" s="49"/>
      <c r="T812" s="49"/>
      <c r="U812" s="49"/>
      <c r="V812" s="49"/>
      <c r="W812" s="48" t="str">
        <f t="shared" si="112"/>
        <v/>
      </c>
      <c r="X812" s="48" t="str">
        <f t="shared" si="113"/>
        <v/>
      </c>
      <c r="Y812" s="49"/>
      <c r="Z812" s="49" t="str">
        <f>IF(M812="no_cargado",VLOOKUP(B812,NAfiliado_NFarmacia!A:H,8,0),"")</f>
        <v/>
      </c>
      <c r="AA812" s="49"/>
    </row>
    <row r="813" spans="7:27" x14ac:dyDescent="0.55000000000000004">
      <c r="G813" s="47" t="str">
        <f>+IF($B813="","",+IFERROR(+VLOOKUP(B813,padron!$A$2:$E$2,2,0),+IFERROR(VLOOKUP(B813,NAfiliado_NFarmacia!$A:$J,10,0),"Ingresar Nuevo Afiliado")))</f>
        <v/>
      </c>
      <c r="H813" s="49"/>
      <c r="I813" s="49"/>
      <c r="J813" s="49"/>
      <c r="K813" s="49"/>
      <c r="L813" s="48" t="str">
        <f>+IF(B813="","",IF(F813="No","84005541",+IFERROR(+VLOOKUP(inicio!B813,padron!$A$2:$H$2,8,0),"84005541")))</f>
        <v/>
      </c>
      <c r="M813" s="49"/>
      <c r="N813" s="49"/>
      <c r="O813" s="51"/>
      <c r="P813" s="49"/>
      <c r="Q813" s="49"/>
      <c r="R813" s="49"/>
      <c r="S813" s="49"/>
      <c r="T813" s="49"/>
      <c r="U813" s="49"/>
      <c r="V813" s="49"/>
      <c r="W813" s="48" t="str">
        <f t="shared" si="112"/>
        <v/>
      </c>
      <c r="X813" s="48" t="str">
        <f t="shared" si="113"/>
        <v/>
      </c>
      <c r="Y813" s="49"/>
      <c r="Z813" s="49" t="str">
        <f>IF(M813="no_cargado",VLOOKUP(B813,NAfiliado_NFarmacia!A:H,8,0),"")</f>
        <v/>
      </c>
      <c r="AA813" s="49"/>
    </row>
    <row r="814" spans="7:27" x14ac:dyDescent="0.55000000000000004">
      <c r="G814" s="47" t="str">
        <f>+IF($B814="","",+IFERROR(+VLOOKUP(B814,padron!$A$2:$E$2,2,0),+IFERROR(VLOOKUP(B814,NAfiliado_NFarmacia!$A:$J,10,0),"Ingresar Nuevo Afiliado")))</f>
        <v/>
      </c>
      <c r="H814" s="49"/>
      <c r="I814" s="49"/>
      <c r="J814" s="49"/>
      <c r="K814" s="49"/>
      <c r="L814" s="48" t="str">
        <f>+IF(B814="","",IF(F814="No","84005541",+IFERROR(+VLOOKUP(inicio!B814,padron!$A$2:$H$2,8,0),"84005541")))</f>
        <v/>
      </c>
      <c r="M814" s="49"/>
      <c r="N814" s="49"/>
      <c r="O814" s="51"/>
      <c r="P814" s="49"/>
      <c r="Q814" s="49"/>
      <c r="R814" s="49"/>
      <c r="S814" s="49"/>
      <c r="T814" s="49"/>
      <c r="U814" s="49"/>
      <c r="V814" s="49"/>
      <c r="W814" s="48" t="str">
        <f t="shared" si="112"/>
        <v/>
      </c>
      <c r="X814" s="48" t="str">
        <f t="shared" si="113"/>
        <v/>
      </c>
      <c r="Y814" s="49"/>
      <c r="Z814" s="49" t="str">
        <f>IF(M814="no_cargado",VLOOKUP(B814,NAfiliado_NFarmacia!A:H,8,0),"")</f>
        <v/>
      </c>
      <c r="AA814" s="49"/>
    </row>
    <row r="815" spans="7:27" x14ac:dyDescent="0.55000000000000004">
      <c r="G815" s="47" t="str">
        <f>+IF($B815="","",+IFERROR(+VLOOKUP(B815,padron!$A$2:$E$2,2,0),+IFERROR(VLOOKUP(B815,NAfiliado_NFarmacia!$A:$J,10,0),"Ingresar Nuevo Afiliado")))</f>
        <v/>
      </c>
      <c r="H815" s="49"/>
      <c r="I815" s="49"/>
      <c r="J815" s="49"/>
      <c r="K815" s="49"/>
      <c r="L815" s="48" t="str">
        <f>+IF(B815="","",IF(F815="No","84005541",+IFERROR(+VLOOKUP(inicio!B815,padron!$A$2:$H$2,8,0),"84005541")))</f>
        <v/>
      </c>
      <c r="M815" s="49"/>
      <c r="N815" s="49"/>
      <c r="O815" s="51"/>
      <c r="P815" s="49"/>
      <c r="Q815" s="49"/>
      <c r="R815" s="49"/>
      <c r="S815" s="49"/>
      <c r="T815" s="49"/>
      <c r="U815" s="49"/>
      <c r="V815" s="49"/>
      <c r="W815" s="48" t="str">
        <f t="shared" si="112"/>
        <v/>
      </c>
      <c r="X815" s="48" t="str">
        <f t="shared" si="113"/>
        <v/>
      </c>
      <c r="Y815" s="49"/>
      <c r="Z815" s="49" t="str">
        <f>IF(M815="no_cargado",VLOOKUP(B815,NAfiliado_NFarmacia!A:H,8,0),"")</f>
        <v/>
      </c>
      <c r="AA815" s="49"/>
    </row>
    <row r="816" spans="7:27" x14ac:dyDescent="0.55000000000000004">
      <c r="G816" s="47" t="str">
        <f>+IF($B816="","",+IFERROR(+VLOOKUP(B816,padron!$A$2:$E$2,2,0),+IFERROR(VLOOKUP(B816,NAfiliado_NFarmacia!$A:$J,10,0),"Ingresar Nuevo Afiliado")))</f>
        <v/>
      </c>
      <c r="H816" s="49"/>
      <c r="I816" s="49"/>
      <c r="J816" s="49"/>
      <c r="K816" s="49"/>
      <c r="L816" s="48" t="str">
        <f>+IF(B816="","",IF(F816="No","84005541",+IFERROR(+VLOOKUP(inicio!B816,padron!$A$2:$H$2,8,0),"84005541")))</f>
        <v/>
      </c>
      <c r="M816" s="49"/>
      <c r="N816" s="49"/>
      <c r="O816" s="51"/>
      <c r="P816" s="49"/>
      <c r="Q816" s="49"/>
      <c r="R816" s="49"/>
      <c r="S816" s="49"/>
      <c r="T816" s="49"/>
      <c r="U816" s="49"/>
      <c r="V816" s="49"/>
      <c r="W816" s="48" t="str">
        <f t="shared" si="112"/>
        <v/>
      </c>
      <c r="X816" s="48" t="str">
        <f t="shared" si="113"/>
        <v/>
      </c>
      <c r="Y816" s="49"/>
      <c r="Z816" s="49" t="str">
        <f>IF(M816="no_cargado",VLOOKUP(B816,NAfiliado_NFarmacia!A:H,8,0),"")</f>
        <v/>
      </c>
      <c r="AA816" s="49"/>
    </row>
    <row r="817" spans="7:27" x14ac:dyDescent="0.55000000000000004">
      <c r="G817" s="47" t="str">
        <f>+IF($B817="","",+IFERROR(+VLOOKUP(B817,padron!$A$2:$E$2,2,0),+IFERROR(VLOOKUP(B817,NAfiliado_NFarmacia!$A:$J,10,0),"Ingresar Nuevo Afiliado")))</f>
        <v/>
      </c>
      <c r="H817" s="49"/>
      <c r="I817" s="49"/>
      <c r="J817" s="49"/>
      <c r="K817" s="49"/>
      <c r="L817" s="48" t="str">
        <f>+IF(B817="","",IF(F817="No","84005541",+IFERROR(+VLOOKUP(inicio!B817,padron!$A$2:$H$2,8,0),"84005541")))</f>
        <v/>
      </c>
      <c r="M817" s="49"/>
      <c r="N817" s="49"/>
      <c r="O817" s="51"/>
      <c r="P817" s="49"/>
      <c r="Q817" s="49"/>
      <c r="R817" s="49"/>
      <c r="S817" s="49"/>
      <c r="T817" s="49"/>
      <c r="U817" s="49"/>
      <c r="V817" s="49"/>
      <c r="W817" s="48" t="str">
        <f t="shared" si="112"/>
        <v/>
      </c>
      <c r="X817" s="48" t="str">
        <f t="shared" si="113"/>
        <v/>
      </c>
      <c r="Y817" s="49"/>
      <c r="Z817" s="49" t="str">
        <f>IF(M817="no_cargado",VLOOKUP(B817,NAfiliado_NFarmacia!A:H,8,0),"")</f>
        <v/>
      </c>
      <c r="AA817" s="49"/>
    </row>
    <row r="818" spans="7:27" x14ac:dyDescent="0.55000000000000004">
      <c r="G818" s="47" t="str">
        <f>+IF($B818="","",+IFERROR(+VLOOKUP(B818,padron!$A$2:$E$2,2,0),+IFERROR(VLOOKUP(B818,NAfiliado_NFarmacia!$A:$J,10,0),"Ingresar Nuevo Afiliado")))</f>
        <v/>
      </c>
      <c r="H818" s="49"/>
      <c r="I818" s="49"/>
      <c r="J818" s="49"/>
      <c r="K818" s="49"/>
      <c r="L818" s="48" t="str">
        <f>+IF(B818="","",IF(F818="No","84005541",+IFERROR(+VLOOKUP(inicio!B818,padron!$A$2:$H$2,8,0),"84005541")))</f>
        <v/>
      </c>
      <c r="M818" s="49"/>
      <c r="N818" s="49"/>
      <c r="O818" s="51"/>
      <c r="P818" s="49"/>
      <c r="Q818" s="49"/>
      <c r="R818" s="49"/>
      <c r="S818" s="49"/>
      <c r="T818" s="49"/>
      <c r="U818" s="49"/>
      <c r="V818" s="49"/>
      <c r="W818" s="48" t="str">
        <f t="shared" si="112"/>
        <v/>
      </c>
      <c r="X818" s="48" t="str">
        <f t="shared" si="113"/>
        <v/>
      </c>
      <c r="Y818" s="49"/>
      <c r="Z818" s="49" t="str">
        <f>IF(M818="no_cargado",VLOOKUP(B818,NAfiliado_NFarmacia!A:H,8,0),"")</f>
        <v/>
      </c>
      <c r="AA818" s="49"/>
    </row>
    <row r="819" spans="7:27" x14ac:dyDescent="0.55000000000000004">
      <c r="G819" s="47" t="str">
        <f>+IF($B819="","",+IFERROR(+VLOOKUP(B819,padron!$A$2:$E$2,2,0),+IFERROR(VLOOKUP(B819,NAfiliado_NFarmacia!$A:$J,10,0),"Ingresar Nuevo Afiliado")))</f>
        <v/>
      </c>
      <c r="H819" s="49"/>
      <c r="I819" s="49"/>
      <c r="J819" s="49"/>
      <c r="K819" s="49"/>
      <c r="L819" s="48" t="str">
        <f>+IF(B819="","",IF(F819="No","84005541",+IFERROR(+VLOOKUP(inicio!B819,padron!$A$2:$H$2,8,0),"84005541")))</f>
        <v/>
      </c>
      <c r="M819" s="49"/>
      <c r="N819" s="49"/>
      <c r="O819" s="51"/>
      <c r="P819" s="49"/>
      <c r="Q819" s="49"/>
      <c r="R819" s="49"/>
      <c r="S819" s="49"/>
      <c r="T819" s="49"/>
      <c r="U819" s="49"/>
      <c r="V819" s="49"/>
      <c r="W819" s="48" t="str">
        <f t="shared" si="112"/>
        <v/>
      </c>
      <c r="X819" s="48" t="str">
        <f t="shared" si="113"/>
        <v/>
      </c>
      <c r="Y819" s="49"/>
      <c r="Z819" s="49" t="str">
        <f>IF(M819="no_cargado",VLOOKUP(B819,NAfiliado_NFarmacia!A:H,8,0),"")</f>
        <v/>
      </c>
      <c r="AA819" s="49"/>
    </row>
    <row r="820" spans="7:27" x14ac:dyDescent="0.55000000000000004">
      <c r="G820" s="47" t="str">
        <f>+IF($B820="","",+IFERROR(+VLOOKUP(B820,padron!$A$2:$E$2,2,0),+IFERROR(VLOOKUP(B820,NAfiliado_NFarmacia!$A:$J,10,0),"Ingresar Nuevo Afiliado")))</f>
        <v/>
      </c>
      <c r="H820" s="49"/>
      <c r="I820" s="49"/>
      <c r="J820" s="49"/>
      <c r="K820" s="49"/>
      <c r="L820" s="48" t="str">
        <f>+IF(B820="","",IF(F820="No","84005541",+IFERROR(+VLOOKUP(inicio!B820,padron!$A$2:$H$2,8,0),"84005541")))</f>
        <v/>
      </c>
      <c r="M820" s="49"/>
      <c r="N820" s="49"/>
      <c r="O820" s="51"/>
      <c r="P820" s="49"/>
      <c r="Q820" s="49"/>
      <c r="R820" s="49"/>
      <c r="S820" s="49"/>
      <c r="T820" s="49"/>
      <c r="U820" s="49"/>
      <c r="V820" s="49"/>
      <c r="W820" s="48" t="str">
        <f t="shared" si="112"/>
        <v/>
      </c>
      <c r="X820" s="48" t="str">
        <f t="shared" si="113"/>
        <v/>
      </c>
      <c r="Y820" s="49"/>
      <c r="Z820" s="49" t="str">
        <f>IF(M820="no_cargado",VLOOKUP(B820,NAfiliado_NFarmacia!A:H,8,0),"")</f>
        <v/>
      </c>
      <c r="AA820" s="49"/>
    </row>
    <row r="821" spans="7:27" x14ac:dyDescent="0.55000000000000004">
      <c r="G821" s="47" t="str">
        <f>+IF($B821="","",+IFERROR(+VLOOKUP(B821,padron!$A$2:$E$2,2,0),+IFERROR(VLOOKUP(B821,NAfiliado_NFarmacia!$A:$J,10,0),"Ingresar Nuevo Afiliado")))</f>
        <v/>
      </c>
      <c r="H821" s="49"/>
      <c r="I821" s="49"/>
      <c r="J821" s="49"/>
      <c r="K821" s="49"/>
      <c r="L821" s="48" t="str">
        <f>+IF(B821="","",IF(F821="No","84005541",+IFERROR(+VLOOKUP(inicio!B821,padron!$A$2:$H$2,8,0),"84005541")))</f>
        <v/>
      </c>
      <c r="M821" s="49"/>
      <c r="N821" s="49"/>
      <c r="O821" s="51"/>
      <c r="P821" s="49"/>
      <c r="Q821" s="49"/>
      <c r="R821" s="49"/>
      <c r="S821" s="49"/>
      <c r="T821" s="49"/>
      <c r="U821" s="49"/>
      <c r="V821" s="49"/>
      <c r="W821" s="48" t="str">
        <f t="shared" si="112"/>
        <v/>
      </c>
      <c r="X821" s="48" t="str">
        <f t="shared" si="113"/>
        <v/>
      </c>
      <c r="Y821" s="49"/>
      <c r="Z821" s="49" t="str">
        <f>IF(M821="no_cargado",VLOOKUP(B821,NAfiliado_NFarmacia!A:H,8,0),"")</f>
        <v/>
      </c>
      <c r="AA821" s="49"/>
    </row>
    <row r="822" spans="7:27" x14ac:dyDescent="0.55000000000000004">
      <c r="G822" s="47" t="str">
        <f>+IF($B822="","",+IFERROR(+VLOOKUP(B822,padron!$A$2:$E$2,2,0),+IFERROR(VLOOKUP(B822,NAfiliado_NFarmacia!$A:$J,10,0),"Ingresar Nuevo Afiliado")))</f>
        <v/>
      </c>
      <c r="H822" s="49"/>
      <c r="I822" s="49"/>
      <c r="J822" s="49"/>
      <c r="K822" s="49"/>
      <c r="L822" s="48" t="str">
        <f>+IF(B822="","",IF(F822="No","84005541",+IFERROR(+VLOOKUP(inicio!B822,padron!$A$2:$H$2,8,0),"84005541")))</f>
        <v/>
      </c>
      <c r="M822" s="49"/>
      <c r="N822" s="49"/>
      <c r="O822" s="51"/>
      <c r="P822" s="49"/>
      <c r="Q822" s="49"/>
      <c r="R822" s="49"/>
      <c r="S822" s="49"/>
      <c r="T822" s="49"/>
      <c r="U822" s="49"/>
      <c r="V822" s="49"/>
      <c r="W822" s="48" t="str">
        <f t="shared" si="112"/>
        <v/>
      </c>
      <c r="X822" s="48" t="str">
        <f t="shared" si="113"/>
        <v/>
      </c>
      <c r="Y822" s="49"/>
      <c r="Z822" s="49" t="str">
        <f>IF(M822="no_cargado",VLOOKUP(B822,NAfiliado_NFarmacia!A:H,8,0),"")</f>
        <v/>
      </c>
      <c r="AA822" s="49"/>
    </row>
    <row r="823" spans="7:27" x14ac:dyDescent="0.55000000000000004">
      <c r="G823" s="47" t="str">
        <f>+IF($B823="","",+IFERROR(+VLOOKUP(B823,padron!$A$2:$E$2,2,0),+IFERROR(VLOOKUP(B823,NAfiliado_NFarmacia!$A:$J,10,0),"Ingresar Nuevo Afiliado")))</f>
        <v/>
      </c>
      <c r="H823" s="49"/>
      <c r="I823" s="49"/>
      <c r="J823" s="49"/>
      <c r="K823" s="49"/>
      <c r="L823" s="48" t="str">
        <f>+IF(B823="","",IF(F823="No","84005541",+IFERROR(+VLOOKUP(inicio!B823,padron!$A$2:$H$2,8,0),"84005541")))</f>
        <v/>
      </c>
      <c r="M823" s="49"/>
      <c r="N823" s="49"/>
      <c r="O823" s="51"/>
      <c r="P823" s="49"/>
      <c r="Q823" s="49"/>
      <c r="R823" s="49"/>
      <c r="S823" s="49"/>
      <c r="T823" s="49"/>
      <c r="U823" s="49"/>
      <c r="V823" s="49"/>
      <c r="W823" s="48" t="str">
        <f t="shared" si="112"/>
        <v/>
      </c>
      <c r="X823" s="48" t="str">
        <f t="shared" si="113"/>
        <v/>
      </c>
      <c r="Y823" s="49"/>
      <c r="Z823" s="49" t="str">
        <f>IF(M823="no_cargado",VLOOKUP(B823,NAfiliado_NFarmacia!A:H,8,0),"")</f>
        <v/>
      </c>
      <c r="AA823" s="49"/>
    </row>
    <row r="824" spans="7:27" x14ac:dyDescent="0.55000000000000004">
      <c r="G824" s="47" t="str">
        <f>+IF($B824="","",+IFERROR(+VLOOKUP(B824,padron!$A$2:$E$2,2,0),+IFERROR(VLOOKUP(B824,NAfiliado_NFarmacia!$A:$J,10,0),"Ingresar Nuevo Afiliado")))</f>
        <v/>
      </c>
      <c r="H824" s="49"/>
      <c r="I824" s="49"/>
      <c r="J824" s="49"/>
      <c r="K824" s="49"/>
      <c r="L824" s="48" t="str">
        <f>+IF(B824="","",IF(F824="No","84005541",+IFERROR(+VLOOKUP(inicio!B824,padron!$A$2:$H$2,8,0),"84005541")))</f>
        <v/>
      </c>
      <c r="M824" s="49"/>
      <c r="N824" s="49"/>
      <c r="O824" s="51"/>
      <c r="P824" s="49"/>
      <c r="Q824" s="49"/>
      <c r="R824" s="49"/>
      <c r="S824" s="49"/>
      <c r="T824" s="49"/>
      <c r="U824" s="49"/>
      <c r="V824" s="49"/>
      <c r="W824" s="48" t="str">
        <f t="shared" si="112"/>
        <v/>
      </c>
      <c r="X824" s="48" t="str">
        <f t="shared" si="113"/>
        <v/>
      </c>
      <c r="Y824" s="49"/>
      <c r="Z824" s="49" t="str">
        <f>IF(M824="no_cargado",VLOOKUP(B824,NAfiliado_NFarmacia!A:H,8,0),"")</f>
        <v/>
      </c>
      <c r="AA824" s="49"/>
    </row>
    <row r="825" spans="7:27" x14ac:dyDescent="0.55000000000000004">
      <c r="G825" s="47" t="str">
        <f>+IF($B825="","",+IFERROR(+VLOOKUP(B825,padron!$A$2:$E$2,2,0),+IFERROR(VLOOKUP(B825,NAfiliado_NFarmacia!$A:$J,10,0),"Ingresar Nuevo Afiliado")))</f>
        <v/>
      </c>
      <c r="H825" s="49"/>
      <c r="I825" s="49"/>
      <c r="J825" s="49"/>
      <c r="K825" s="49"/>
      <c r="L825" s="48" t="str">
        <f>+IF(B825="","",IF(F825="No","84005541",+IFERROR(+VLOOKUP(inicio!B825,padron!$A$2:$H$2,8,0),"84005541")))</f>
        <v/>
      </c>
      <c r="M825" s="49"/>
      <c r="N825" s="49"/>
      <c r="O825" s="51"/>
      <c r="P825" s="49"/>
      <c r="Q825" s="49"/>
      <c r="R825" s="49"/>
      <c r="S825" s="49"/>
      <c r="T825" s="49"/>
      <c r="U825" s="49"/>
      <c r="V825" s="49"/>
      <c r="W825" s="48" t="str">
        <f t="shared" si="112"/>
        <v/>
      </c>
      <c r="X825" s="48" t="str">
        <f t="shared" si="113"/>
        <v/>
      </c>
      <c r="Y825" s="49"/>
      <c r="Z825" s="49" t="str">
        <f>IF(M825="no_cargado",VLOOKUP(B825,NAfiliado_NFarmacia!A:H,8,0),"")</f>
        <v/>
      </c>
      <c r="AA825" s="49"/>
    </row>
    <row r="826" spans="7:27" x14ac:dyDescent="0.55000000000000004">
      <c r="G826" s="47" t="str">
        <f>+IF($B826="","",+IFERROR(+VLOOKUP(B826,padron!$A$2:$E$2,2,0),+IFERROR(VLOOKUP(B826,NAfiliado_NFarmacia!$A:$J,10,0),"Ingresar Nuevo Afiliado")))</f>
        <v/>
      </c>
      <c r="H826" s="49"/>
      <c r="I826" s="49"/>
      <c r="J826" s="49"/>
      <c r="K826" s="49"/>
      <c r="L826" s="48" t="str">
        <f>+IF(B826="","",IF(F826="No","84005541",+IFERROR(+VLOOKUP(inicio!B826,padron!$A$2:$H$2,8,0),"84005541")))</f>
        <v/>
      </c>
      <c r="M826" s="49"/>
      <c r="N826" s="49"/>
      <c r="O826" s="51"/>
      <c r="P826" s="49"/>
      <c r="Q826" s="49"/>
      <c r="R826" s="49"/>
      <c r="S826" s="49"/>
      <c r="T826" s="49"/>
      <c r="U826" s="49"/>
      <c r="V826" s="49"/>
      <c r="W826" s="48" t="str">
        <f t="shared" si="112"/>
        <v/>
      </c>
      <c r="X826" s="48" t="str">
        <f t="shared" si="113"/>
        <v/>
      </c>
      <c r="Y826" s="49"/>
      <c r="Z826" s="49" t="str">
        <f>IF(M826="no_cargado",VLOOKUP(B826,NAfiliado_NFarmacia!A:H,8,0),"")</f>
        <v/>
      </c>
      <c r="AA826" s="49"/>
    </row>
    <row r="827" spans="7:27" x14ac:dyDescent="0.55000000000000004">
      <c r="G827" s="47" t="str">
        <f>+IF($B827="","",+IFERROR(+VLOOKUP(B827,padron!$A$2:$E$2,2,0),+IFERROR(VLOOKUP(B827,NAfiliado_NFarmacia!$A:$J,10,0),"Ingresar Nuevo Afiliado")))</f>
        <v/>
      </c>
      <c r="H827" s="49"/>
      <c r="I827" s="49"/>
      <c r="J827" s="49"/>
      <c r="K827" s="49"/>
      <c r="L827" s="48" t="str">
        <f>+IF(B827="","",IF(F827="No","84005541",+IFERROR(+VLOOKUP(inicio!B827,padron!$A$2:$H$2,8,0),"84005541")))</f>
        <v/>
      </c>
      <c r="M827" s="49"/>
      <c r="N827" s="49"/>
      <c r="O827" s="51"/>
      <c r="P827" s="49"/>
      <c r="Q827" s="49"/>
      <c r="R827" s="49"/>
      <c r="S827" s="49"/>
      <c r="T827" s="49"/>
      <c r="U827" s="49"/>
      <c r="V827" s="49"/>
      <c r="W827" s="48" t="str">
        <f t="shared" si="112"/>
        <v/>
      </c>
      <c r="X827" s="48" t="str">
        <f t="shared" si="113"/>
        <v/>
      </c>
      <c r="Y827" s="49"/>
      <c r="Z827" s="49" t="str">
        <f>IF(M827="no_cargado",VLOOKUP(B827,NAfiliado_NFarmacia!A:H,8,0),"")</f>
        <v/>
      </c>
      <c r="AA827" s="49"/>
    </row>
    <row r="828" spans="7:27" x14ac:dyDescent="0.55000000000000004">
      <c r="G828" s="47" t="str">
        <f>+IF($B828="","",+IFERROR(+VLOOKUP(B828,padron!$A$2:$E$2,2,0),+IFERROR(VLOOKUP(B828,NAfiliado_NFarmacia!$A:$J,10,0),"Ingresar Nuevo Afiliado")))</f>
        <v/>
      </c>
      <c r="H828" s="49"/>
      <c r="I828" s="49"/>
      <c r="J828" s="49"/>
      <c r="K828" s="49"/>
      <c r="L828" s="48" t="str">
        <f>+IF(B828="","",IF(F828="No","84005541",+IFERROR(+VLOOKUP(inicio!B828,padron!$A$2:$H$2,8,0),"84005541")))</f>
        <v/>
      </c>
      <c r="M828" s="49"/>
      <c r="N828" s="49"/>
      <c r="O828" s="51"/>
      <c r="P828" s="49"/>
      <c r="Q828" s="49"/>
      <c r="R828" s="49"/>
      <c r="S828" s="49"/>
      <c r="T828" s="49"/>
      <c r="U828" s="49"/>
      <c r="V828" s="49"/>
      <c r="W828" s="48" t="str">
        <f t="shared" si="112"/>
        <v/>
      </c>
      <c r="X828" s="48" t="str">
        <f t="shared" si="113"/>
        <v/>
      </c>
      <c r="Y828" s="49"/>
      <c r="Z828" s="49" t="str">
        <f>IF(M828="no_cargado",VLOOKUP(B828,NAfiliado_NFarmacia!A:H,8,0),"")</f>
        <v/>
      </c>
      <c r="AA828" s="49"/>
    </row>
    <row r="829" spans="7:27" x14ac:dyDescent="0.55000000000000004">
      <c r="G829" s="47" t="str">
        <f>+IF($B829="","",+IFERROR(+VLOOKUP(B829,padron!$A$2:$E$2,2,0),+IFERROR(VLOOKUP(B829,NAfiliado_NFarmacia!$A:$J,10,0),"Ingresar Nuevo Afiliado")))</f>
        <v/>
      </c>
      <c r="H829" s="49"/>
      <c r="I829" s="49"/>
      <c r="J829" s="49"/>
      <c r="K829" s="49"/>
      <c r="L829" s="48" t="str">
        <f>+IF(B829="","",IF(F829="No","84005541",+IFERROR(+VLOOKUP(inicio!B829,padron!$A$2:$H$2,8,0),"84005541")))</f>
        <v/>
      </c>
      <c r="M829" s="49"/>
      <c r="N829" s="49"/>
      <c r="O829" s="51"/>
      <c r="P829" s="49"/>
      <c r="Q829" s="49"/>
      <c r="R829" s="49"/>
      <c r="S829" s="49"/>
      <c r="T829" s="49"/>
      <c r="U829" s="49"/>
      <c r="V829" s="49"/>
      <c r="W829" s="48" t="str">
        <f t="shared" si="112"/>
        <v/>
      </c>
      <c r="X829" s="48" t="str">
        <f t="shared" si="113"/>
        <v/>
      </c>
      <c r="Y829" s="49"/>
      <c r="Z829" s="49" t="str">
        <f>IF(M829="no_cargado",VLOOKUP(B829,NAfiliado_NFarmacia!A:H,8,0),"")</f>
        <v/>
      </c>
      <c r="AA829" s="49"/>
    </row>
    <row r="830" spans="7:27" x14ac:dyDescent="0.55000000000000004">
      <c r="G830" s="47" t="str">
        <f>+IF($B830="","",+IFERROR(+VLOOKUP(B830,padron!$A$2:$E$2,2,0),+IFERROR(VLOOKUP(B830,NAfiliado_NFarmacia!$A:$J,10,0),"Ingresar Nuevo Afiliado")))</f>
        <v/>
      </c>
      <c r="H830" s="49"/>
      <c r="I830" s="49"/>
      <c r="J830" s="49"/>
      <c r="K830" s="49"/>
      <c r="L830" s="48" t="str">
        <f>+IF(B830="","",IF(F830="No","84005541",+IFERROR(+VLOOKUP(inicio!B830,padron!$A$2:$H$2,8,0),"84005541")))</f>
        <v/>
      </c>
      <c r="M830" s="49"/>
      <c r="N830" s="49"/>
      <c r="O830" s="51"/>
      <c r="P830" s="49"/>
      <c r="Q830" s="49"/>
      <c r="R830" s="49"/>
      <c r="S830" s="49"/>
      <c r="T830" s="49"/>
      <c r="U830" s="49"/>
      <c r="V830" s="49"/>
      <c r="W830" s="48" t="str">
        <f t="shared" si="112"/>
        <v/>
      </c>
      <c r="X830" s="48" t="str">
        <f t="shared" si="113"/>
        <v/>
      </c>
      <c r="Y830" s="49"/>
      <c r="Z830" s="49" t="str">
        <f>IF(M830="no_cargado",VLOOKUP(B830,NAfiliado_NFarmacia!A:H,8,0),"")</f>
        <v/>
      </c>
      <c r="AA830" s="49"/>
    </row>
    <row r="831" spans="7:27" x14ac:dyDescent="0.55000000000000004">
      <c r="G831" s="47" t="str">
        <f>+IF($B831="","",+IFERROR(+VLOOKUP(B831,padron!$A$2:$E$2,2,0),+IFERROR(VLOOKUP(B831,NAfiliado_NFarmacia!$A:$J,10,0),"Ingresar Nuevo Afiliado")))</f>
        <v/>
      </c>
      <c r="H831" s="49"/>
      <c r="I831" s="49"/>
      <c r="J831" s="49"/>
      <c r="K831" s="49"/>
      <c r="L831" s="48" t="str">
        <f>+IF(B831="","",IF(F831="No","84005541",+IFERROR(+VLOOKUP(inicio!B831,padron!$A$2:$H$2,8,0),"84005541")))</f>
        <v/>
      </c>
      <c r="M831" s="49"/>
      <c r="N831" s="49"/>
      <c r="O831" s="51"/>
      <c r="P831" s="49"/>
      <c r="Q831" s="49"/>
      <c r="R831" s="49"/>
      <c r="S831" s="49"/>
      <c r="T831" s="49"/>
      <c r="U831" s="49"/>
      <c r="V831" s="49"/>
      <c r="W831" s="48" t="str">
        <f t="shared" si="112"/>
        <v/>
      </c>
      <c r="X831" s="48" t="str">
        <f t="shared" si="113"/>
        <v/>
      </c>
      <c r="Y831" s="49"/>
      <c r="Z831" s="49" t="str">
        <f>IF(M831="no_cargado",VLOOKUP(B831,NAfiliado_NFarmacia!A:H,8,0),"")</f>
        <v/>
      </c>
      <c r="AA831" s="49"/>
    </row>
    <row r="832" spans="7:27" x14ac:dyDescent="0.55000000000000004">
      <c r="G832" s="47" t="str">
        <f>+IF($B832="","",+IFERROR(+VLOOKUP(B832,padron!$A$2:$E$2,2,0),+IFERROR(VLOOKUP(B832,NAfiliado_NFarmacia!$A:$J,10,0),"Ingresar Nuevo Afiliado")))</f>
        <v/>
      </c>
      <c r="H832" s="49"/>
      <c r="I832" s="49"/>
      <c r="J832" s="49"/>
      <c r="K832" s="49"/>
      <c r="L832" s="48" t="str">
        <f>+IF(B832="","",IF(F832="No","84005541",+IFERROR(+VLOOKUP(inicio!B832,padron!$A$2:$H$2,8,0),"84005541")))</f>
        <v/>
      </c>
      <c r="M832" s="49"/>
      <c r="N832" s="49"/>
      <c r="O832" s="51"/>
      <c r="P832" s="49"/>
      <c r="Q832" s="49"/>
      <c r="R832" s="49"/>
      <c r="S832" s="49"/>
      <c r="T832" s="49"/>
      <c r="U832" s="49"/>
      <c r="V832" s="49"/>
      <c r="W832" s="48" t="str">
        <f t="shared" si="112"/>
        <v/>
      </c>
      <c r="X832" s="48" t="str">
        <f t="shared" si="113"/>
        <v/>
      </c>
      <c r="Y832" s="49"/>
      <c r="Z832" s="49" t="str">
        <f>IF(M832="no_cargado",VLOOKUP(B832,NAfiliado_NFarmacia!A:H,8,0),"")</f>
        <v/>
      </c>
      <c r="AA832" s="49"/>
    </row>
    <row r="833" spans="7:27" x14ac:dyDescent="0.55000000000000004">
      <c r="G833" s="47" t="str">
        <f>+IF($B833="","",+IFERROR(+VLOOKUP(B833,padron!$A$2:$E$2,2,0),+IFERROR(VLOOKUP(B833,NAfiliado_NFarmacia!$A:$J,10,0),"Ingresar Nuevo Afiliado")))</f>
        <v/>
      </c>
      <c r="H833" s="49"/>
      <c r="I833" s="49"/>
      <c r="J833" s="49"/>
      <c r="K833" s="49"/>
      <c r="L833" s="48" t="str">
        <f>+IF(B833="","",IF(F833="No","84005541",+IFERROR(+VLOOKUP(inicio!B833,padron!$A$2:$H$2,8,0),"84005541")))</f>
        <v/>
      </c>
      <c r="M833" s="49"/>
      <c r="N833" s="49"/>
      <c r="O833" s="51"/>
      <c r="P833" s="49"/>
      <c r="Q833" s="49"/>
      <c r="R833" s="49"/>
      <c r="S833" s="49"/>
      <c r="T833" s="49"/>
      <c r="U833" s="49"/>
      <c r="V833" s="49"/>
      <c r="W833" s="48" t="str">
        <f t="shared" si="112"/>
        <v/>
      </c>
      <c r="X833" s="48" t="str">
        <f t="shared" si="113"/>
        <v/>
      </c>
      <c r="Y833" s="49"/>
      <c r="Z833" s="49" t="str">
        <f>IF(M833="no_cargado",VLOOKUP(B833,NAfiliado_NFarmacia!A:H,8,0),"")</f>
        <v/>
      </c>
      <c r="AA833" s="49"/>
    </row>
    <row r="834" spans="7:27" x14ac:dyDescent="0.55000000000000004">
      <c r="G834" s="47" t="str">
        <f>+IF($B834="","",+IFERROR(+VLOOKUP(B834,padron!$A$2:$E$2,2,0),+IFERROR(VLOOKUP(B834,NAfiliado_NFarmacia!$A:$J,10,0),"Ingresar Nuevo Afiliado")))</f>
        <v/>
      </c>
      <c r="H834" s="49"/>
      <c r="I834" s="49"/>
      <c r="J834" s="49"/>
      <c r="K834" s="49"/>
      <c r="L834" s="48" t="str">
        <f>+IF(B834="","",IF(F834="No","84005541",+IFERROR(+VLOOKUP(inicio!B834,padron!$A$2:$H$2,8,0),"84005541")))</f>
        <v/>
      </c>
      <c r="M834" s="49"/>
      <c r="N834" s="49"/>
      <c r="O834" s="51"/>
      <c r="P834" s="49"/>
      <c r="Q834" s="49"/>
      <c r="R834" s="49"/>
      <c r="S834" s="49"/>
      <c r="T834" s="49"/>
      <c r="U834" s="49"/>
      <c r="V834" s="49"/>
      <c r="W834" s="48" t="str">
        <f t="shared" si="112"/>
        <v/>
      </c>
      <c r="X834" s="48" t="str">
        <f t="shared" si="113"/>
        <v/>
      </c>
      <c r="Y834" s="49"/>
      <c r="Z834" s="49" t="str">
        <f>IF(M834="no_cargado",VLOOKUP(B834,NAfiliado_NFarmacia!A:H,8,0),"")</f>
        <v/>
      </c>
      <c r="AA834" s="49"/>
    </row>
    <row r="835" spans="7:27" x14ac:dyDescent="0.55000000000000004">
      <c r="G835" s="47" t="str">
        <f>+IF($B835="","",+IFERROR(+VLOOKUP(B835,padron!$A$2:$E$2,2,0),+IFERROR(VLOOKUP(B835,NAfiliado_NFarmacia!$A:$J,10,0),"Ingresar Nuevo Afiliado")))</f>
        <v/>
      </c>
      <c r="H835" s="49"/>
      <c r="I835" s="49"/>
      <c r="J835" s="49"/>
      <c r="K835" s="49"/>
      <c r="L835" s="48" t="str">
        <f>+IF(B835="","",IF(F835="No","84005541",+IFERROR(+VLOOKUP(inicio!B835,padron!$A$2:$H$2,8,0),"84005541")))</f>
        <v/>
      </c>
      <c r="M835" s="49"/>
      <c r="N835" s="49"/>
      <c r="O835" s="51"/>
      <c r="P835" s="49"/>
      <c r="Q835" s="49"/>
      <c r="R835" s="49"/>
      <c r="S835" s="49"/>
      <c r="T835" s="49"/>
      <c r="U835" s="49"/>
      <c r="V835" s="49"/>
      <c r="W835" s="48" t="str">
        <f t="shared" si="112"/>
        <v/>
      </c>
      <c r="X835" s="48" t="str">
        <f t="shared" si="113"/>
        <v/>
      </c>
      <c r="Y835" s="49"/>
      <c r="Z835" s="49" t="str">
        <f>IF(M835="no_cargado",VLOOKUP(B835,NAfiliado_NFarmacia!A:H,8,0),"")</f>
        <v/>
      </c>
      <c r="AA835" s="49"/>
    </row>
    <row r="836" spans="7:27" x14ac:dyDescent="0.55000000000000004">
      <c r="G836" s="47" t="str">
        <f>+IF($B836="","",+IFERROR(+VLOOKUP(B836,padron!$A$2:$E$2,2,0),+IFERROR(VLOOKUP(B836,NAfiliado_NFarmacia!$A:$J,10,0),"Ingresar Nuevo Afiliado")))</f>
        <v/>
      </c>
      <c r="H836" s="49"/>
      <c r="I836" s="49"/>
      <c r="J836" s="49"/>
      <c r="K836" s="49"/>
      <c r="L836" s="48" t="str">
        <f>+IF(B836="","",IF(F836="No","84005541",+IFERROR(+VLOOKUP(inicio!B836,padron!$A$2:$H$2,8,0),"84005541")))</f>
        <v/>
      </c>
      <c r="M836" s="49"/>
      <c r="N836" s="49"/>
      <c r="O836" s="51"/>
      <c r="P836" s="49"/>
      <c r="Q836" s="49"/>
      <c r="R836" s="49"/>
      <c r="S836" s="49"/>
      <c r="T836" s="49"/>
      <c r="U836" s="49"/>
      <c r="V836" s="49"/>
      <c r="W836" s="48" t="str">
        <f t="shared" si="112"/>
        <v/>
      </c>
      <c r="X836" s="48" t="str">
        <f t="shared" si="113"/>
        <v/>
      </c>
      <c r="Y836" s="49"/>
      <c r="Z836" s="49" t="str">
        <f>IF(M836="no_cargado",VLOOKUP(B836,NAfiliado_NFarmacia!A:H,8,0),"")</f>
        <v/>
      </c>
      <c r="AA836" s="49"/>
    </row>
    <row r="837" spans="7:27" x14ac:dyDescent="0.55000000000000004">
      <c r="G837" s="47" t="str">
        <f>+IF($B837="","",+IFERROR(+VLOOKUP(B837,padron!$A$2:$E$2,2,0),+IFERROR(VLOOKUP(B837,NAfiliado_NFarmacia!$A:$J,10,0),"Ingresar Nuevo Afiliado")))</f>
        <v/>
      </c>
      <c r="H837" s="49"/>
      <c r="I837" s="49"/>
      <c r="J837" s="49"/>
      <c r="K837" s="49"/>
      <c r="L837" s="48" t="str">
        <f>+IF(B837="","",IF(F837="No","84005541",+IFERROR(+VLOOKUP(inicio!B837,padron!$A$2:$H$2,8,0),"84005541")))</f>
        <v/>
      </c>
      <c r="M837" s="49"/>
      <c r="N837" s="49"/>
      <c r="O837" s="51"/>
      <c r="P837" s="49"/>
      <c r="Q837" s="49"/>
      <c r="R837" s="49"/>
      <c r="S837" s="49"/>
      <c r="T837" s="49"/>
      <c r="U837" s="49"/>
      <c r="V837" s="49"/>
      <c r="W837" s="48" t="str">
        <f t="shared" si="112"/>
        <v/>
      </c>
      <c r="X837" s="48" t="str">
        <f t="shared" si="113"/>
        <v/>
      </c>
      <c r="Y837" s="49"/>
      <c r="Z837" s="49" t="str">
        <f>IF(M837="no_cargado",VLOOKUP(B837,NAfiliado_NFarmacia!A:H,8,0),"")</f>
        <v/>
      </c>
      <c r="AA837" s="49"/>
    </row>
    <row r="838" spans="7:27" x14ac:dyDescent="0.55000000000000004">
      <c r="G838" s="47" t="str">
        <f>+IF($B838="","",+IFERROR(+VLOOKUP(B838,padron!$A$2:$E$2,2,0),+IFERROR(VLOOKUP(B838,NAfiliado_NFarmacia!$A:$J,10,0),"Ingresar Nuevo Afiliado")))</f>
        <v/>
      </c>
      <c r="H838" s="49"/>
      <c r="I838" s="49"/>
      <c r="J838" s="49"/>
      <c r="K838" s="49"/>
      <c r="L838" s="48" t="str">
        <f>+IF(B838="","",IF(F838="No","84005541",+IFERROR(+VLOOKUP(inicio!B838,padron!$A$2:$H$2,8,0),"84005541")))</f>
        <v/>
      </c>
      <c r="M838" s="49"/>
      <c r="N838" s="49"/>
      <c r="O838" s="51"/>
      <c r="P838" s="49"/>
      <c r="Q838" s="49"/>
      <c r="R838" s="49"/>
      <c r="S838" s="49"/>
      <c r="T838" s="49"/>
      <c r="U838" s="49"/>
      <c r="V838" s="49"/>
      <c r="W838" s="48" t="str">
        <f t="shared" si="112"/>
        <v/>
      </c>
      <c r="X838" s="48" t="str">
        <f t="shared" si="113"/>
        <v/>
      </c>
      <c r="Y838" s="49"/>
      <c r="Z838" s="49" t="str">
        <f>IF(M838="no_cargado",VLOOKUP(B838,NAfiliado_NFarmacia!A:H,8,0),"")</f>
        <v/>
      </c>
      <c r="AA838" s="49"/>
    </row>
    <row r="839" spans="7:27" x14ac:dyDescent="0.55000000000000004">
      <c r="G839" s="47" t="str">
        <f>+IF($B839="","",+IFERROR(+VLOOKUP(B839,padron!$A$2:$E$2,2,0),+IFERROR(VLOOKUP(B839,NAfiliado_NFarmacia!$A:$J,10,0),"Ingresar Nuevo Afiliado")))</f>
        <v/>
      </c>
      <c r="H839" s="49"/>
      <c r="I839" s="49"/>
      <c r="J839" s="49"/>
      <c r="K839" s="49"/>
      <c r="L839" s="48" t="str">
        <f>+IF(B839="","",IF(F839="No","84005541",+IFERROR(+VLOOKUP(inicio!B839,padron!$A$2:$H$2,8,0),"84005541")))</f>
        <v/>
      </c>
      <c r="M839" s="49"/>
      <c r="N839" s="49"/>
      <c r="O839" s="51"/>
      <c r="P839" s="49"/>
      <c r="Q839" s="49"/>
      <c r="R839" s="49"/>
      <c r="S839" s="49"/>
      <c r="T839" s="49"/>
      <c r="U839" s="49"/>
      <c r="V839" s="49"/>
      <c r="W839" s="48" t="str">
        <f t="shared" si="112"/>
        <v/>
      </c>
      <c r="X839" s="48" t="str">
        <f t="shared" si="113"/>
        <v/>
      </c>
      <c r="Y839" s="49"/>
      <c r="Z839" s="49" t="str">
        <f>IF(M839="no_cargado",VLOOKUP(B839,NAfiliado_NFarmacia!A:H,8,0),"")</f>
        <v/>
      </c>
      <c r="AA839" s="49"/>
    </row>
    <row r="840" spans="7:27" x14ac:dyDescent="0.55000000000000004">
      <c r="G840" s="47" t="str">
        <f>+IF($B840="","",+IFERROR(+VLOOKUP(B840,padron!$A$2:$E$2,2,0),+IFERROR(VLOOKUP(B840,NAfiliado_NFarmacia!$A:$J,10,0),"Ingresar Nuevo Afiliado")))</f>
        <v/>
      </c>
      <c r="H840" s="49"/>
      <c r="I840" s="49"/>
      <c r="J840" s="49"/>
      <c r="K840" s="49"/>
      <c r="L840" s="48" t="str">
        <f>+IF(B840="","",IF(F840="No","84005541",+IFERROR(+VLOOKUP(inicio!B840,padron!$A$2:$H$2,8,0),"84005541")))</f>
        <v/>
      </c>
      <c r="M840" s="49"/>
      <c r="N840" s="49"/>
      <c r="O840" s="51"/>
      <c r="P840" s="49"/>
      <c r="Q840" s="49"/>
      <c r="R840" s="49"/>
      <c r="S840" s="49"/>
      <c r="T840" s="49"/>
      <c r="U840" s="49"/>
      <c r="V840" s="49"/>
      <c r="W840" s="48" t="str">
        <f t="shared" si="112"/>
        <v/>
      </c>
      <c r="X840" s="48" t="str">
        <f t="shared" si="113"/>
        <v/>
      </c>
      <c r="Y840" s="49"/>
      <c r="Z840" s="49" t="str">
        <f>IF(M840="no_cargado",VLOOKUP(B840,NAfiliado_NFarmacia!A:H,8,0),"")</f>
        <v/>
      </c>
      <c r="AA840" s="49"/>
    </row>
    <row r="841" spans="7:27" x14ac:dyDescent="0.55000000000000004">
      <c r="G841" s="47" t="str">
        <f>+IF($B841="","",+IFERROR(+VLOOKUP(B841,padron!$A$2:$E$2,2,0),+IFERROR(VLOOKUP(B841,NAfiliado_NFarmacia!$A:$J,10,0),"Ingresar Nuevo Afiliado")))</f>
        <v/>
      </c>
      <c r="H841" s="49"/>
      <c r="I841" s="49"/>
      <c r="J841" s="49"/>
      <c r="K841" s="49"/>
      <c r="L841" s="48" t="str">
        <f>+IF(B841="","",IF(F841="No","84005541",+IFERROR(+VLOOKUP(inicio!B841,padron!$A$2:$H$2,8,0),"84005541")))</f>
        <v/>
      </c>
      <c r="M841" s="49"/>
      <c r="N841" s="49"/>
      <c r="O841" s="51"/>
      <c r="P841" s="49"/>
      <c r="Q841" s="49"/>
      <c r="R841" s="49"/>
      <c r="S841" s="49"/>
      <c r="T841" s="49"/>
      <c r="U841" s="49"/>
      <c r="V841" s="49"/>
      <c r="W841" s="48" t="str">
        <f t="shared" ref="W841:W904" si="114">IF(B841="","","02")</f>
        <v/>
      </c>
      <c r="X841" s="48" t="str">
        <f t="shared" ref="X841:X904" si="115">IF(B841="","","01")</f>
        <v/>
      </c>
      <c r="Y841" s="49"/>
      <c r="Z841" s="49" t="str">
        <f>IF(M841="no_cargado",VLOOKUP(B841,NAfiliado_NFarmacia!A:H,8,0),"")</f>
        <v/>
      </c>
      <c r="AA841" s="49"/>
    </row>
    <row r="842" spans="7:27" x14ac:dyDescent="0.55000000000000004">
      <c r="G842" s="47" t="str">
        <f>+IF($B842="","",+IFERROR(+VLOOKUP(B842,padron!$A$2:$E$2,2,0),+IFERROR(VLOOKUP(B842,NAfiliado_NFarmacia!$A:$J,10,0),"Ingresar Nuevo Afiliado")))</f>
        <v/>
      </c>
      <c r="H842" s="49"/>
      <c r="I842" s="49"/>
      <c r="J842" s="49"/>
      <c r="K842" s="49"/>
      <c r="L842" s="48" t="str">
        <f>+IF(B842="","",IF(F842="No","84005541",+IFERROR(+VLOOKUP(inicio!B842,padron!$A$2:$H$2,8,0),"84005541")))</f>
        <v/>
      </c>
      <c r="M842" s="49"/>
      <c r="N842" s="49"/>
      <c r="O842" s="51"/>
      <c r="P842" s="49"/>
      <c r="Q842" s="49"/>
      <c r="R842" s="49"/>
      <c r="S842" s="49"/>
      <c r="T842" s="49"/>
      <c r="U842" s="49"/>
      <c r="V842" s="49"/>
      <c r="W842" s="48" t="str">
        <f t="shared" si="114"/>
        <v/>
      </c>
      <c r="X842" s="48" t="str">
        <f t="shared" si="115"/>
        <v/>
      </c>
      <c r="Y842" s="49"/>
      <c r="Z842" s="49" t="str">
        <f>IF(M842="no_cargado",VLOOKUP(B842,NAfiliado_NFarmacia!A:H,8,0),"")</f>
        <v/>
      </c>
      <c r="AA842" s="49"/>
    </row>
    <row r="843" spans="7:27" x14ac:dyDescent="0.55000000000000004">
      <c r="G843" s="47" t="str">
        <f>+IF($B843="","",+IFERROR(+VLOOKUP(B843,padron!$A$2:$E$2,2,0),+IFERROR(VLOOKUP(B843,NAfiliado_NFarmacia!$A:$J,10,0),"Ingresar Nuevo Afiliado")))</f>
        <v/>
      </c>
      <c r="H843" s="49"/>
      <c r="I843" s="49"/>
      <c r="J843" s="49"/>
      <c r="K843" s="49"/>
      <c r="L843" s="48" t="str">
        <f>+IF(B843="","",IF(F843="No","84005541",+IFERROR(+VLOOKUP(inicio!B843,padron!$A$2:$H$2,8,0),"84005541")))</f>
        <v/>
      </c>
      <c r="M843" s="49"/>
      <c r="N843" s="49"/>
      <c r="O843" s="51"/>
      <c r="P843" s="49"/>
      <c r="Q843" s="49"/>
      <c r="R843" s="49"/>
      <c r="S843" s="49"/>
      <c r="T843" s="49"/>
      <c r="U843" s="49"/>
      <c r="V843" s="49"/>
      <c r="W843" s="48" t="str">
        <f t="shared" si="114"/>
        <v/>
      </c>
      <c r="X843" s="48" t="str">
        <f t="shared" si="115"/>
        <v/>
      </c>
      <c r="Y843" s="49"/>
      <c r="Z843" s="49" t="str">
        <f>IF(M843="no_cargado",VLOOKUP(B843,NAfiliado_NFarmacia!A:H,8,0),"")</f>
        <v/>
      </c>
      <c r="AA843" s="49"/>
    </row>
    <row r="844" spans="7:27" x14ac:dyDescent="0.55000000000000004">
      <c r="G844" s="47" t="str">
        <f>+IF($B844="","",+IFERROR(+VLOOKUP(B844,padron!$A$2:$E$2,2,0),+IFERROR(VLOOKUP(B844,NAfiliado_NFarmacia!$A:$J,10,0),"Ingresar Nuevo Afiliado")))</f>
        <v/>
      </c>
      <c r="H844" s="49"/>
      <c r="I844" s="49"/>
      <c r="J844" s="49"/>
      <c r="K844" s="49"/>
      <c r="L844" s="48" t="str">
        <f>+IF(B844="","",IF(F844="No","84005541",+IFERROR(+VLOOKUP(inicio!B844,padron!$A$2:$H$2,8,0),"84005541")))</f>
        <v/>
      </c>
      <c r="M844" s="49"/>
      <c r="N844" s="49"/>
      <c r="O844" s="51"/>
      <c r="P844" s="49"/>
      <c r="Q844" s="49"/>
      <c r="R844" s="49"/>
      <c r="S844" s="49"/>
      <c r="T844" s="49"/>
      <c r="U844" s="49"/>
      <c r="V844" s="49"/>
      <c r="W844" s="48" t="str">
        <f t="shared" si="114"/>
        <v/>
      </c>
      <c r="X844" s="48" t="str">
        <f t="shared" si="115"/>
        <v/>
      </c>
      <c r="Y844" s="49"/>
      <c r="Z844" s="49" t="str">
        <f>IF(M844="no_cargado",VLOOKUP(B844,NAfiliado_NFarmacia!A:H,8,0),"")</f>
        <v/>
      </c>
      <c r="AA844" s="49"/>
    </row>
    <row r="845" spans="7:27" x14ac:dyDescent="0.55000000000000004">
      <c r="G845" s="47" t="str">
        <f>+IF($B845="","",+IFERROR(+VLOOKUP(B845,padron!$A$2:$E$2,2,0),+IFERROR(VLOOKUP(B845,NAfiliado_NFarmacia!$A:$J,10,0),"Ingresar Nuevo Afiliado")))</f>
        <v/>
      </c>
      <c r="H845" s="49"/>
      <c r="I845" s="49"/>
      <c r="J845" s="49"/>
      <c r="K845" s="49"/>
      <c r="L845" s="48" t="str">
        <f>+IF(B845="","",IF(F845="No","84005541",+IFERROR(+VLOOKUP(inicio!B845,padron!$A$2:$H$2,8,0),"84005541")))</f>
        <v/>
      </c>
      <c r="M845" s="49"/>
      <c r="N845" s="49"/>
      <c r="O845" s="51"/>
      <c r="P845" s="49"/>
      <c r="Q845" s="49"/>
      <c r="R845" s="49"/>
      <c r="S845" s="49"/>
      <c r="T845" s="49"/>
      <c r="U845" s="49"/>
      <c r="V845" s="49"/>
      <c r="W845" s="48" t="str">
        <f t="shared" si="114"/>
        <v/>
      </c>
      <c r="X845" s="48" t="str">
        <f t="shared" si="115"/>
        <v/>
      </c>
      <c r="Y845" s="49"/>
      <c r="Z845" s="49" t="str">
        <f>IF(M845="no_cargado",VLOOKUP(B845,NAfiliado_NFarmacia!A:H,8,0),"")</f>
        <v/>
      </c>
      <c r="AA845" s="49"/>
    </row>
    <row r="846" spans="7:27" x14ac:dyDescent="0.55000000000000004">
      <c r="G846" s="47" t="str">
        <f>+IF($B846="","",+IFERROR(+VLOOKUP(B846,padron!$A$2:$E$2,2,0),+IFERROR(VLOOKUP(B846,NAfiliado_NFarmacia!$A:$J,10,0),"Ingresar Nuevo Afiliado")))</f>
        <v/>
      </c>
      <c r="H846" s="49"/>
      <c r="I846" s="49"/>
      <c r="J846" s="49"/>
      <c r="K846" s="49"/>
      <c r="L846" s="48" t="str">
        <f>+IF(B846="","",IF(F846="No","84005541",+IFERROR(+VLOOKUP(inicio!B846,padron!$A$2:$H$2,8,0),"84005541")))</f>
        <v/>
      </c>
      <c r="M846" s="49"/>
      <c r="N846" s="49"/>
      <c r="O846" s="51"/>
      <c r="P846" s="49"/>
      <c r="Q846" s="49"/>
      <c r="R846" s="49"/>
      <c r="S846" s="49"/>
      <c r="T846" s="49"/>
      <c r="U846" s="49"/>
      <c r="V846" s="49"/>
      <c r="W846" s="48" t="str">
        <f t="shared" si="114"/>
        <v/>
      </c>
      <c r="X846" s="48" t="str">
        <f t="shared" si="115"/>
        <v/>
      </c>
      <c r="Y846" s="49"/>
      <c r="Z846" s="49" t="str">
        <f>IF(M846="no_cargado",VLOOKUP(B846,NAfiliado_NFarmacia!A:H,8,0),"")</f>
        <v/>
      </c>
      <c r="AA846" s="49"/>
    </row>
    <row r="847" spans="7:27" x14ac:dyDescent="0.55000000000000004">
      <c r="G847" s="47" t="str">
        <f>+IF($B847="","",+IFERROR(+VLOOKUP(B847,padron!$A$2:$E$2,2,0),+IFERROR(VLOOKUP(B847,NAfiliado_NFarmacia!$A:$J,10,0),"Ingresar Nuevo Afiliado")))</f>
        <v/>
      </c>
      <c r="H847" s="49"/>
      <c r="I847" s="49"/>
      <c r="J847" s="49"/>
      <c r="K847" s="49"/>
      <c r="L847" s="48" t="str">
        <f>+IF(B847="","",IF(F847="No","84005541",+IFERROR(+VLOOKUP(inicio!B847,padron!$A$2:$H$2,8,0),"84005541")))</f>
        <v/>
      </c>
      <c r="M847" s="49"/>
      <c r="N847" s="49"/>
      <c r="O847" s="51"/>
      <c r="P847" s="49"/>
      <c r="Q847" s="49"/>
      <c r="R847" s="49"/>
      <c r="S847" s="49"/>
      <c r="T847" s="49"/>
      <c r="U847" s="49"/>
      <c r="V847" s="49"/>
      <c r="W847" s="48" t="str">
        <f t="shared" si="114"/>
        <v/>
      </c>
      <c r="X847" s="48" t="str">
        <f t="shared" si="115"/>
        <v/>
      </c>
      <c r="Y847" s="49"/>
      <c r="Z847" s="49" t="str">
        <f>IF(M847="no_cargado",VLOOKUP(B847,NAfiliado_NFarmacia!A:H,8,0),"")</f>
        <v/>
      </c>
      <c r="AA847" s="49"/>
    </row>
    <row r="848" spans="7:27" x14ac:dyDescent="0.55000000000000004">
      <c r="G848" s="47" t="str">
        <f>+IF($B848="","",+IFERROR(+VLOOKUP(B848,padron!$A$2:$E$2,2,0),+IFERROR(VLOOKUP(B848,NAfiliado_NFarmacia!$A:$J,10,0),"Ingresar Nuevo Afiliado")))</f>
        <v/>
      </c>
      <c r="H848" s="49"/>
      <c r="I848" s="49"/>
      <c r="J848" s="49"/>
      <c r="K848" s="49"/>
      <c r="L848" s="48" t="str">
        <f>+IF(B848="","",IF(F848="No","84005541",+IFERROR(+VLOOKUP(inicio!B848,padron!$A$2:$H$2,8,0),"84005541")))</f>
        <v/>
      </c>
      <c r="M848" s="49"/>
      <c r="N848" s="49"/>
      <c r="O848" s="51"/>
      <c r="P848" s="49"/>
      <c r="Q848" s="49"/>
      <c r="R848" s="49"/>
      <c r="S848" s="49"/>
      <c r="T848" s="49"/>
      <c r="U848" s="49"/>
      <c r="V848" s="49"/>
      <c r="W848" s="48" t="str">
        <f t="shared" si="114"/>
        <v/>
      </c>
      <c r="X848" s="48" t="str">
        <f t="shared" si="115"/>
        <v/>
      </c>
      <c r="Y848" s="49"/>
      <c r="Z848" s="49" t="str">
        <f>IF(M848="no_cargado",VLOOKUP(B848,NAfiliado_NFarmacia!A:H,8,0),"")</f>
        <v/>
      </c>
      <c r="AA848" s="49"/>
    </row>
    <row r="849" spans="7:27" x14ac:dyDescent="0.55000000000000004">
      <c r="G849" s="47" t="str">
        <f>+IF($B849="","",+IFERROR(+VLOOKUP(B849,padron!$A$2:$E$2,2,0),+IFERROR(VLOOKUP(B849,NAfiliado_NFarmacia!$A:$J,10,0),"Ingresar Nuevo Afiliado")))</f>
        <v/>
      </c>
      <c r="H849" s="49"/>
      <c r="I849" s="49"/>
      <c r="J849" s="49"/>
      <c r="K849" s="49"/>
      <c r="L849" s="48" t="str">
        <f>+IF(B849="","",IF(F849="No","84005541",+IFERROR(+VLOOKUP(inicio!B849,padron!$A$2:$H$2,8,0),"84005541")))</f>
        <v/>
      </c>
      <c r="M849" s="49"/>
      <c r="N849" s="49"/>
      <c r="O849" s="51"/>
      <c r="P849" s="49"/>
      <c r="Q849" s="49"/>
      <c r="R849" s="49"/>
      <c r="S849" s="49"/>
      <c r="T849" s="49"/>
      <c r="U849" s="49"/>
      <c r="V849" s="49"/>
      <c r="W849" s="48" t="str">
        <f t="shared" si="114"/>
        <v/>
      </c>
      <c r="X849" s="48" t="str">
        <f t="shared" si="115"/>
        <v/>
      </c>
      <c r="Y849" s="49"/>
      <c r="Z849" s="49" t="str">
        <f>IF(M849="no_cargado",VLOOKUP(B849,NAfiliado_NFarmacia!A:H,8,0),"")</f>
        <v/>
      </c>
      <c r="AA849" s="49"/>
    </row>
    <row r="850" spans="7:27" x14ac:dyDescent="0.55000000000000004">
      <c r="G850" s="47" t="str">
        <f>+IF($B850="","",+IFERROR(+VLOOKUP(B850,padron!$A$2:$E$2,2,0),+IFERROR(VLOOKUP(B850,NAfiliado_NFarmacia!$A:$J,10,0),"Ingresar Nuevo Afiliado")))</f>
        <v/>
      </c>
      <c r="H850" s="49"/>
      <c r="I850" s="49"/>
      <c r="J850" s="49"/>
      <c r="K850" s="49"/>
      <c r="L850" s="48" t="str">
        <f>+IF(B850="","",IF(F850="No","84005541",+IFERROR(+VLOOKUP(inicio!B850,padron!$A$2:$H$2,8,0),"84005541")))</f>
        <v/>
      </c>
      <c r="M850" s="49"/>
      <c r="N850" s="49"/>
      <c r="O850" s="51"/>
      <c r="P850" s="49"/>
      <c r="Q850" s="49"/>
      <c r="R850" s="49"/>
      <c r="S850" s="49"/>
      <c r="T850" s="49"/>
      <c r="U850" s="49"/>
      <c r="V850" s="49"/>
      <c r="W850" s="48" t="str">
        <f t="shared" si="114"/>
        <v/>
      </c>
      <c r="X850" s="48" t="str">
        <f t="shared" si="115"/>
        <v/>
      </c>
      <c r="Y850" s="49"/>
      <c r="Z850" s="49" t="str">
        <f>IF(M850="no_cargado",VLOOKUP(B850,NAfiliado_NFarmacia!A:H,8,0),"")</f>
        <v/>
      </c>
      <c r="AA850" s="49"/>
    </row>
    <row r="851" spans="7:27" x14ac:dyDescent="0.55000000000000004">
      <c r="G851" s="47" t="str">
        <f>+IF($B851="","",+IFERROR(+VLOOKUP(B851,padron!$A$2:$E$2,2,0),+IFERROR(VLOOKUP(B851,NAfiliado_NFarmacia!$A:$J,10,0),"Ingresar Nuevo Afiliado")))</f>
        <v/>
      </c>
      <c r="H851" s="49"/>
      <c r="I851" s="49"/>
      <c r="J851" s="49"/>
      <c r="K851" s="49"/>
      <c r="L851" s="48" t="str">
        <f>+IF(B851="","",IF(F851="No","84005541",+IFERROR(+VLOOKUP(inicio!B851,padron!$A$2:$H$2,8,0),"84005541")))</f>
        <v/>
      </c>
      <c r="M851" s="49"/>
      <c r="N851" s="49"/>
      <c r="O851" s="51"/>
      <c r="P851" s="49"/>
      <c r="Q851" s="49"/>
      <c r="R851" s="49"/>
      <c r="S851" s="49"/>
      <c r="T851" s="49"/>
      <c r="U851" s="49"/>
      <c r="V851" s="49"/>
      <c r="W851" s="48" t="str">
        <f t="shared" si="114"/>
        <v/>
      </c>
      <c r="X851" s="48" t="str">
        <f t="shared" si="115"/>
        <v/>
      </c>
      <c r="Y851" s="49"/>
      <c r="Z851" s="49" t="str">
        <f>IF(M851="no_cargado",VLOOKUP(B851,NAfiliado_NFarmacia!A:H,8,0),"")</f>
        <v/>
      </c>
      <c r="AA851" s="49"/>
    </row>
    <row r="852" spans="7:27" x14ac:dyDescent="0.55000000000000004">
      <c r="G852" s="47" t="str">
        <f>+IF($B852="","",+IFERROR(+VLOOKUP(B852,padron!$A$2:$E$2,2,0),+IFERROR(VLOOKUP(B852,NAfiliado_NFarmacia!$A:$J,10,0),"Ingresar Nuevo Afiliado")))</f>
        <v/>
      </c>
      <c r="H852" s="49"/>
      <c r="I852" s="49"/>
      <c r="J852" s="49"/>
      <c r="K852" s="49"/>
      <c r="L852" s="48" t="str">
        <f>+IF(B852="","",IF(F852="No","84005541",+IFERROR(+VLOOKUP(inicio!B852,padron!$A$2:$H$2,8,0),"84005541")))</f>
        <v/>
      </c>
      <c r="M852" s="49"/>
      <c r="N852" s="49"/>
      <c r="O852" s="51"/>
      <c r="P852" s="49"/>
      <c r="Q852" s="49"/>
      <c r="R852" s="49"/>
      <c r="S852" s="49"/>
      <c r="T852" s="49"/>
      <c r="U852" s="49"/>
      <c r="V852" s="49"/>
      <c r="W852" s="48" t="str">
        <f t="shared" si="114"/>
        <v/>
      </c>
      <c r="X852" s="48" t="str">
        <f t="shared" si="115"/>
        <v/>
      </c>
      <c r="Y852" s="49"/>
      <c r="Z852" s="49" t="str">
        <f>IF(M852="no_cargado",VLOOKUP(B852,NAfiliado_NFarmacia!A:H,8,0),"")</f>
        <v/>
      </c>
      <c r="AA852" s="49"/>
    </row>
    <row r="853" spans="7:27" x14ac:dyDescent="0.55000000000000004">
      <c r="G853" s="47" t="str">
        <f>+IF($B853="","",+IFERROR(+VLOOKUP(B853,padron!$A$2:$E$2,2,0),+IFERROR(VLOOKUP(B853,NAfiliado_NFarmacia!$A:$J,10,0),"Ingresar Nuevo Afiliado")))</f>
        <v/>
      </c>
      <c r="H853" s="49"/>
      <c r="I853" s="49"/>
      <c r="J853" s="49"/>
      <c r="K853" s="49"/>
      <c r="L853" s="48" t="str">
        <f>+IF(B853="","",IF(F853="No","84005541",+IFERROR(+VLOOKUP(inicio!B853,padron!$A$2:$H$2,8,0),"84005541")))</f>
        <v/>
      </c>
      <c r="M853" s="49"/>
      <c r="N853" s="49"/>
      <c r="O853" s="51"/>
      <c r="P853" s="49"/>
      <c r="Q853" s="49"/>
      <c r="R853" s="49"/>
      <c r="S853" s="49"/>
      <c r="T853" s="49"/>
      <c r="U853" s="49"/>
      <c r="V853" s="49"/>
      <c r="W853" s="48" t="str">
        <f t="shared" si="114"/>
        <v/>
      </c>
      <c r="X853" s="48" t="str">
        <f t="shared" si="115"/>
        <v/>
      </c>
      <c r="Y853" s="49"/>
      <c r="Z853" s="49" t="str">
        <f>IF(M853="no_cargado",VLOOKUP(B853,NAfiliado_NFarmacia!A:H,8,0),"")</f>
        <v/>
      </c>
      <c r="AA853" s="49"/>
    </row>
    <row r="854" spans="7:27" x14ac:dyDescent="0.55000000000000004">
      <c r="G854" s="47" t="str">
        <f>+IF($B854="","",+IFERROR(+VLOOKUP(B854,padron!$A$2:$E$2,2,0),+IFERROR(VLOOKUP(B854,NAfiliado_NFarmacia!$A:$J,10,0),"Ingresar Nuevo Afiliado")))</f>
        <v/>
      </c>
      <c r="H854" s="49"/>
      <c r="I854" s="49"/>
      <c r="J854" s="49"/>
      <c r="K854" s="49"/>
      <c r="L854" s="48" t="str">
        <f>+IF(B854="","",IF(F854="No","84005541",+IFERROR(+VLOOKUP(inicio!B854,padron!$A$2:$H$2,8,0),"84005541")))</f>
        <v/>
      </c>
      <c r="M854" s="49"/>
      <c r="N854" s="49"/>
      <c r="O854" s="51"/>
      <c r="P854" s="49"/>
      <c r="Q854" s="49"/>
      <c r="R854" s="49"/>
      <c r="S854" s="49"/>
      <c r="T854" s="49"/>
      <c r="U854" s="49"/>
      <c r="V854" s="49"/>
      <c r="W854" s="48" t="str">
        <f t="shared" si="114"/>
        <v/>
      </c>
      <c r="X854" s="48" t="str">
        <f t="shared" si="115"/>
        <v/>
      </c>
      <c r="Y854" s="49"/>
      <c r="Z854" s="49" t="str">
        <f>IF(M854="no_cargado",VLOOKUP(B854,NAfiliado_NFarmacia!A:H,8,0),"")</f>
        <v/>
      </c>
      <c r="AA854" s="49"/>
    </row>
    <row r="855" spans="7:27" x14ac:dyDescent="0.55000000000000004">
      <c r="G855" s="47" t="str">
        <f>+IF($B855="","",+IFERROR(+VLOOKUP(B855,padron!$A$2:$E$2,2,0),+IFERROR(VLOOKUP(B855,NAfiliado_NFarmacia!$A:$J,10,0),"Ingresar Nuevo Afiliado")))</f>
        <v/>
      </c>
      <c r="H855" s="49"/>
      <c r="I855" s="49"/>
      <c r="J855" s="49"/>
      <c r="K855" s="49"/>
      <c r="L855" s="48" t="str">
        <f>+IF(B855="","",IF(F855="No","84005541",+IFERROR(+VLOOKUP(inicio!B855,padron!$A$2:$H$2,8,0),"84005541")))</f>
        <v/>
      </c>
      <c r="M855" s="49"/>
      <c r="N855" s="49"/>
      <c r="O855" s="51"/>
      <c r="P855" s="49"/>
      <c r="Q855" s="49"/>
      <c r="R855" s="49"/>
      <c r="S855" s="49"/>
      <c r="T855" s="49"/>
      <c r="U855" s="49"/>
      <c r="V855" s="49"/>
      <c r="W855" s="48" t="str">
        <f t="shared" si="114"/>
        <v/>
      </c>
      <c r="X855" s="48" t="str">
        <f t="shared" si="115"/>
        <v/>
      </c>
      <c r="Y855" s="49"/>
      <c r="Z855" s="49" t="str">
        <f>IF(M855="no_cargado",VLOOKUP(B855,NAfiliado_NFarmacia!A:H,8,0),"")</f>
        <v/>
      </c>
      <c r="AA855" s="49"/>
    </row>
    <row r="856" spans="7:27" x14ac:dyDescent="0.55000000000000004">
      <c r="G856" s="47" t="str">
        <f>+IF($B856="","",+IFERROR(+VLOOKUP(B856,padron!$A$2:$E$2,2,0),+IFERROR(VLOOKUP(B856,NAfiliado_NFarmacia!$A:$J,10,0),"Ingresar Nuevo Afiliado")))</f>
        <v/>
      </c>
      <c r="H856" s="49"/>
      <c r="I856" s="49"/>
      <c r="J856" s="49"/>
      <c r="K856" s="49"/>
      <c r="L856" s="48" t="str">
        <f>+IF(B856="","",IF(F856="No","84005541",+IFERROR(+VLOOKUP(inicio!B856,padron!$A$2:$H$2,8,0),"84005541")))</f>
        <v/>
      </c>
      <c r="M856" s="49"/>
      <c r="N856" s="49"/>
      <c r="O856" s="51"/>
      <c r="P856" s="49"/>
      <c r="Q856" s="49"/>
      <c r="R856" s="49"/>
      <c r="S856" s="49"/>
      <c r="T856" s="49"/>
      <c r="U856" s="49"/>
      <c r="V856" s="49"/>
      <c r="W856" s="48" t="str">
        <f t="shared" si="114"/>
        <v/>
      </c>
      <c r="X856" s="48" t="str">
        <f t="shared" si="115"/>
        <v/>
      </c>
      <c r="Y856" s="49"/>
      <c r="Z856" s="49" t="str">
        <f>IF(M856="no_cargado",VLOOKUP(B856,NAfiliado_NFarmacia!A:H,8,0),"")</f>
        <v/>
      </c>
      <c r="AA856" s="49"/>
    </row>
    <row r="857" spans="7:27" x14ac:dyDescent="0.55000000000000004">
      <c r="G857" s="47" t="str">
        <f>+IF($B857="","",+IFERROR(+VLOOKUP(B857,padron!$A$2:$E$2,2,0),+IFERROR(VLOOKUP(B857,NAfiliado_NFarmacia!$A:$J,10,0),"Ingresar Nuevo Afiliado")))</f>
        <v/>
      </c>
      <c r="H857" s="49"/>
      <c r="I857" s="49"/>
      <c r="J857" s="49"/>
      <c r="K857" s="49"/>
      <c r="L857" s="48" t="str">
        <f>+IF(B857="","",IF(F857="No","84005541",+IFERROR(+VLOOKUP(inicio!B857,padron!$A$2:$H$2,8,0),"84005541")))</f>
        <v/>
      </c>
      <c r="M857" s="49"/>
      <c r="N857" s="49"/>
      <c r="O857" s="51"/>
      <c r="P857" s="49"/>
      <c r="Q857" s="49"/>
      <c r="R857" s="49"/>
      <c r="S857" s="49"/>
      <c r="T857" s="49"/>
      <c r="U857" s="49"/>
      <c r="V857" s="49"/>
      <c r="W857" s="48" t="str">
        <f t="shared" si="114"/>
        <v/>
      </c>
      <c r="X857" s="48" t="str">
        <f t="shared" si="115"/>
        <v/>
      </c>
      <c r="Y857" s="49"/>
      <c r="Z857" s="49" t="str">
        <f>IF(M857="no_cargado",VLOOKUP(B857,NAfiliado_NFarmacia!A:H,8,0),"")</f>
        <v/>
      </c>
      <c r="AA857" s="49"/>
    </row>
    <row r="858" spans="7:27" x14ac:dyDescent="0.55000000000000004">
      <c r="G858" s="47" t="str">
        <f>+IF($B858="","",+IFERROR(+VLOOKUP(B858,padron!$A$2:$E$2,2,0),+IFERROR(VLOOKUP(B858,NAfiliado_NFarmacia!$A:$J,10,0),"Ingresar Nuevo Afiliado")))</f>
        <v/>
      </c>
      <c r="H858" s="49"/>
      <c r="I858" s="49"/>
      <c r="J858" s="49"/>
      <c r="K858" s="49"/>
      <c r="L858" s="48" t="str">
        <f>+IF(B858="","",IF(F858="No","84005541",+IFERROR(+VLOOKUP(inicio!B858,padron!$A$2:$H$2,8,0),"84005541")))</f>
        <v/>
      </c>
      <c r="M858" s="49"/>
      <c r="N858" s="49"/>
      <c r="O858" s="51"/>
      <c r="P858" s="49"/>
      <c r="Q858" s="49"/>
      <c r="R858" s="49"/>
      <c r="S858" s="49"/>
      <c r="T858" s="49"/>
      <c r="U858" s="49"/>
      <c r="V858" s="49"/>
      <c r="W858" s="48" t="str">
        <f t="shared" si="114"/>
        <v/>
      </c>
      <c r="X858" s="48" t="str">
        <f t="shared" si="115"/>
        <v/>
      </c>
      <c r="Y858" s="49"/>
      <c r="Z858" s="49" t="str">
        <f>IF(M858="no_cargado",VLOOKUP(B858,NAfiliado_NFarmacia!A:H,8,0),"")</f>
        <v/>
      </c>
      <c r="AA858" s="49"/>
    </row>
    <row r="859" spans="7:27" x14ac:dyDescent="0.55000000000000004">
      <c r="G859" s="47" t="str">
        <f>+IF($B859="","",+IFERROR(+VLOOKUP(B859,padron!$A$2:$E$2,2,0),+IFERROR(VLOOKUP(B859,NAfiliado_NFarmacia!$A:$J,10,0),"Ingresar Nuevo Afiliado")))</f>
        <v/>
      </c>
      <c r="H859" s="49"/>
      <c r="I859" s="49"/>
      <c r="J859" s="49"/>
      <c r="K859" s="49"/>
      <c r="L859" s="48" t="str">
        <f>+IF(B859="","",IF(F859="No","84005541",+IFERROR(+VLOOKUP(inicio!B859,padron!$A$2:$H$2,8,0),"84005541")))</f>
        <v/>
      </c>
      <c r="M859" s="49"/>
      <c r="N859" s="49"/>
      <c r="O859" s="51"/>
      <c r="P859" s="49"/>
      <c r="Q859" s="49"/>
      <c r="R859" s="49"/>
      <c r="S859" s="49"/>
      <c r="T859" s="49"/>
      <c r="U859" s="49"/>
      <c r="V859" s="49"/>
      <c r="W859" s="48" t="str">
        <f t="shared" si="114"/>
        <v/>
      </c>
      <c r="X859" s="48" t="str">
        <f t="shared" si="115"/>
        <v/>
      </c>
      <c r="Y859" s="49"/>
      <c r="Z859" s="49" t="str">
        <f>IF(M859="no_cargado",VLOOKUP(B859,NAfiliado_NFarmacia!A:H,8,0),"")</f>
        <v/>
      </c>
      <c r="AA859" s="49"/>
    </row>
    <row r="860" spans="7:27" x14ac:dyDescent="0.55000000000000004">
      <c r="G860" s="47" t="str">
        <f>+IF($B860="","",+IFERROR(+VLOOKUP(B860,padron!$A$2:$E$2,2,0),+IFERROR(VLOOKUP(B860,NAfiliado_NFarmacia!$A:$J,10,0),"Ingresar Nuevo Afiliado")))</f>
        <v/>
      </c>
      <c r="H860" s="49"/>
      <c r="I860" s="49"/>
      <c r="J860" s="49"/>
      <c r="K860" s="49"/>
      <c r="L860" s="48" t="str">
        <f>+IF(B860="","",IF(F860="No","84005541",+IFERROR(+VLOOKUP(inicio!B860,padron!$A$2:$H$2,8,0),"84005541")))</f>
        <v/>
      </c>
      <c r="M860" s="49"/>
      <c r="N860" s="49"/>
      <c r="O860" s="51"/>
      <c r="P860" s="49"/>
      <c r="Q860" s="49"/>
      <c r="R860" s="49"/>
      <c r="S860" s="49"/>
      <c r="T860" s="49"/>
      <c r="U860" s="49"/>
      <c r="V860" s="49"/>
      <c r="W860" s="48" t="str">
        <f t="shared" si="114"/>
        <v/>
      </c>
      <c r="X860" s="48" t="str">
        <f t="shared" si="115"/>
        <v/>
      </c>
      <c r="Y860" s="49"/>
      <c r="Z860" s="49" t="str">
        <f>IF(M860="no_cargado",VLOOKUP(B860,NAfiliado_NFarmacia!A:H,8,0),"")</f>
        <v/>
      </c>
      <c r="AA860" s="49"/>
    </row>
    <row r="861" spans="7:27" x14ac:dyDescent="0.55000000000000004">
      <c r="G861" s="47" t="str">
        <f>+IF($B861="","",+IFERROR(+VLOOKUP(B861,padron!$A$2:$E$2,2,0),+IFERROR(VLOOKUP(B861,NAfiliado_NFarmacia!$A:$J,10,0),"Ingresar Nuevo Afiliado")))</f>
        <v/>
      </c>
      <c r="H861" s="49"/>
      <c r="I861" s="49"/>
      <c r="J861" s="49"/>
      <c r="K861" s="49"/>
      <c r="L861" s="48" t="str">
        <f>+IF(B861="","",IF(F861="No","84005541",+IFERROR(+VLOOKUP(inicio!B861,padron!$A$2:$H$2,8,0),"84005541")))</f>
        <v/>
      </c>
      <c r="M861" s="49"/>
      <c r="N861" s="49"/>
      <c r="O861" s="51"/>
      <c r="P861" s="49"/>
      <c r="Q861" s="49"/>
      <c r="R861" s="49"/>
      <c r="S861" s="49"/>
      <c r="T861" s="49"/>
      <c r="U861" s="49"/>
      <c r="V861" s="49"/>
      <c r="W861" s="48" t="str">
        <f t="shared" si="114"/>
        <v/>
      </c>
      <c r="X861" s="48" t="str">
        <f t="shared" si="115"/>
        <v/>
      </c>
      <c r="Y861" s="49"/>
      <c r="Z861" s="49" t="str">
        <f>IF(M861="no_cargado",VLOOKUP(B861,NAfiliado_NFarmacia!A:H,8,0),"")</f>
        <v/>
      </c>
      <c r="AA861" s="49"/>
    </row>
    <row r="862" spans="7:27" x14ac:dyDescent="0.55000000000000004">
      <c r="G862" s="47" t="str">
        <f>+IF($B862="","",+IFERROR(+VLOOKUP(B862,padron!$A$2:$E$2,2,0),+IFERROR(VLOOKUP(B862,NAfiliado_NFarmacia!$A:$J,10,0),"Ingresar Nuevo Afiliado")))</f>
        <v/>
      </c>
      <c r="H862" s="49"/>
      <c r="I862" s="49"/>
      <c r="J862" s="49"/>
      <c r="K862" s="49"/>
      <c r="L862" s="48" t="str">
        <f>+IF(B862="","",IF(F862="No","84005541",+IFERROR(+VLOOKUP(inicio!B862,padron!$A$2:$H$2,8,0),"84005541")))</f>
        <v/>
      </c>
      <c r="M862" s="49"/>
      <c r="N862" s="49"/>
      <c r="O862" s="51"/>
      <c r="P862" s="49"/>
      <c r="Q862" s="49"/>
      <c r="R862" s="49"/>
      <c r="S862" s="49"/>
      <c r="T862" s="49"/>
      <c r="U862" s="49"/>
      <c r="V862" s="49"/>
      <c r="W862" s="48" t="str">
        <f t="shared" si="114"/>
        <v/>
      </c>
      <c r="X862" s="48" t="str">
        <f t="shared" si="115"/>
        <v/>
      </c>
      <c r="Y862" s="49"/>
      <c r="Z862" s="49" t="str">
        <f>IF(M862="no_cargado",VLOOKUP(B862,NAfiliado_NFarmacia!A:H,8,0),"")</f>
        <v/>
      </c>
      <c r="AA862" s="49"/>
    </row>
    <row r="863" spans="7:27" x14ac:dyDescent="0.55000000000000004">
      <c r="G863" s="47" t="str">
        <f>+IF($B863="","",+IFERROR(+VLOOKUP(B863,padron!$A$2:$E$2,2,0),+IFERROR(VLOOKUP(B863,NAfiliado_NFarmacia!$A:$J,10,0),"Ingresar Nuevo Afiliado")))</f>
        <v/>
      </c>
      <c r="H863" s="49"/>
      <c r="I863" s="49"/>
      <c r="J863" s="49"/>
      <c r="K863" s="49"/>
      <c r="L863" s="48" t="str">
        <f>+IF(B863="","",IF(F863="No","84005541",+IFERROR(+VLOOKUP(inicio!B863,padron!$A$2:$H$2,8,0),"84005541")))</f>
        <v/>
      </c>
      <c r="M863" s="49"/>
      <c r="N863" s="49"/>
      <c r="O863" s="51"/>
      <c r="P863" s="49"/>
      <c r="Q863" s="49"/>
      <c r="R863" s="49"/>
      <c r="S863" s="49"/>
      <c r="T863" s="49"/>
      <c r="U863" s="49"/>
      <c r="V863" s="49"/>
      <c r="W863" s="48" t="str">
        <f t="shared" si="114"/>
        <v/>
      </c>
      <c r="X863" s="48" t="str">
        <f t="shared" si="115"/>
        <v/>
      </c>
      <c r="Y863" s="49"/>
      <c r="Z863" s="49" t="str">
        <f>IF(M863="no_cargado",VLOOKUP(B863,NAfiliado_NFarmacia!A:H,8,0),"")</f>
        <v/>
      </c>
      <c r="AA863" s="49"/>
    </row>
    <row r="864" spans="7:27" x14ac:dyDescent="0.55000000000000004">
      <c r="G864" s="47" t="str">
        <f>+IF($B864="","",+IFERROR(+VLOOKUP(B864,padron!$A$2:$E$2,2,0),+IFERROR(VLOOKUP(B864,NAfiliado_NFarmacia!$A:$J,10,0),"Ingresar Nuevo Afiliado")))</f>
        <v/>
      </c>
      <c r="H864" s="49"/>
      <c r="I864" s="49"/>
      <c r="J864" s="49"/>
      <c r="K864" s="49"/>
      <c r="L864" s="48" t="str">
        <f>+IF(B864="","",IF(F864="No","84005541",+IFERROR(+VLOOKUP(inicio!B864,padron!$A$2:$H$2,8,0),"84005541")))</f>
        <v/>
      </c>
      <c r="M864" s="49"/>
      <c r="N864" s="49"/>
      <c r="O864" s="51"/>
      <c r="P864" s="49"/>
      <c r="Q864" s="49"/>
      <c r="R864" s="49"/>
      <c r="S864" s="49"/>
      <c r="T864" s="49"/>
      <c r="U864" s="49"/>
      <c r="V864" s="49"/>
      <c r="W864" s="48" t="str">
        <f t="shared" si="114"/>
        <v/>
      </c>
      <c r="X864" s="48" t="str">
        <f t="shared" si="115"/>
        <v/>
      </c>
      <c r="Y864" s="49"/>
      <c r="Z864" s="49" t="str">
        <f>IF(M864="no_cargado",VLOOKUP(B864,NAfiliado_NFarmacia!A:H,8,0),"")</f>
        <v/>
      </c>
      <c r="AA864" s="49"/>
    </row>
    <row r="865" spans="7:27" x14ac:dyDescent="0.55000000000000004">
      <c r="G865" s="47" t="str">
        <f>+IF($B865="","",+IFERROR(+VLOOKUP(B865,padron!$A$2:$E$2,2,0),+IFERROR(VLOOKUP(B865,NAfiliado_NFarmacia!$A:$J,10,0),"Ingresar Nuevo Afiliado")))</f>
        <v/>
      </c>
      <c r="H865" s="49"/>
      <c r="I865" s="49"/>
      <c r="J865" s="49"/>
      <c r="K865" s="49"/>
      <c r="L865" s="48" t="str">
        <f>+IF(B865="","",IF(F865="No","84005541",+IFERROR(+VLOOKUP(inicio!B865,padron!$A$2:$H$2,8,0),"84005541")))</f>
        <v/>
      </c>
      <c r="M865" s="49"/>
      <c r="N865" s="49"/>
      <c r="O865" s="51"/>
      <c r="P865" s="49"/>
      <c r="Q865" s="49"/>
      <c r="R865" s="49"/>
      <c r="S865" s="49"/>
      <c r="T865" s="49"/>
      <c r="U865" s="49"/>
      <c r="V865" s="49"/>
      <c r="W865" s="48" t="str">
        <f t="shared" si="114"/>
        <v/>
      </c>
      <c r="X865" s="48" t="str">
        <f t="shared" si="115"/>
        <v/>
      </c>
      <c r="Y865" s="49"/>
      <c r="Z865" s="49" t="str">
        <f>IF(M865="no_cargado",VLOOKUP(B865,NAfiliado_NFarmacia!A:H,8,0),"")</f>
        <v/>
      </c>
      <c r="AA865" s="49"/>
    </row>
    <row r="866" spans="7:27" x14ac:dyDescent="0.55000000000000004">
      <c r="G866" s="47" t="str">
        <f>+IF($B866="","",+IFERROR(+VLOOKUP(B866,padron!$A$2:$E$2,2,0),+IFERROR(VLOOKUP(B866,NAfiliado_NFarmacia!$A:$J,10,0),"Ingresar Nuevo Afiliado")))</f>
        <v/>
      </c>
      <c r="H866" s="49"/>
      <c r="I866" s="49"/>
      <c r="J866" s="49"/>
      <c r="K866" s="49"/>
      <c r="L866" s="48" t="str">
        <f>+IF(B866="","",IF(F866="No","84005541",+IFERROR(+VLOOKUP(inicio!B866,padron!$A$2:$H$2,8,0),"84005541")))</f>
        <v/>
      </c>
      <c r="M866" s="49"/>
      <c r="N866" s="49"/>
      <c r="O866" s="51"/>
      <c r="P866" s="49"/>
      <c r="Q866" s="49"/>
      <c r="R866" s="49"/>
      <c r="S866" s="49"/>
      <c r="T866" s="49"/>
      <c r="U866" s="49"/>
      <c r="V866" s="49"/>
      <c r="W866" s="48" t="str">
        <f t="shared" si="114"/>
        <v/>
      </c>
      <c r="X866" s="48" t="str">
        <f t="shared" si="115"/>
        <v/>
      </c>
      <c r="Y866" s="49"/>
      <c r="Z866" s="49" t="str">
        <f>IF(M866="no_cargado",VLOOKUP(B866,NAfiliado_NFarmacia!A:H,8,0),"")</f>
        <v/>
      </c>
      <c r="AA866" s="49"/>
    </row>
    <row r="867" spans="7:27" x14ac:dyDescent="0.55000000000000004">
      <c r="G867" s="47" t="str">
        <f>+IF($B867="","",+IFERROR(+VLOOKUP(B867,padron!$A$2:$E$2,2,0),+IFERROR(VLOOKUP(B867,NAfiliado_NFarmacia!$A:$J,10,0),"Ingresar Nuevo Afiliado")))</f>
        <v/>
      </c>
      <c r="H867" s="49"/>
      <c r="I867" s="49"/>
      <c r="J867" s="49"/>
      <c r="K867" s="49"/>
      <c r="L867" s="48" t="str">
        <f>+IF(B867="","",IF(F867="No","84005541",+IFERROR(+VLOOKUP(inicio!B867,padron!$A$2:$H$2,8,0),"84005541")))</f>
        <v/>
      </c>
      <c r="M867" s="49"/>
      <c r="N867" s="49"/>
      <c r="O867" s="51"/>
      <c r="P867" s="49"/>
      <c r="Q867" s="49"/>
      <c r="R867" s="49"/>
      <c r="S867" s="49"/>
      <c r="T867" s="49"/>
      <c r="U867" s="49"/>
      <c r="V867" s="49"/>
      <c r="W867" s="48" t="str">
        <f t="shared" si="114"/>
        <v/>
      </c>
      <c r="X867" s="48" t="str">
        <f t="shared" si="115"/>
        <v/>
      </c>
      <c r="Y867" s="49"/>
      <c r="Z867" s="49" t="str">
        <f>IF(M867="no_cargado",VLOOKUP(B867,NAfiliado_NFarmacia!A:H,8,0),"")</f>
        <v/>
      </c>
      <c r="AA867" s="49"/>
    </row>
    <row r="868" spans="7:27" x14ac:dyDescent="0.55000000000000004">
      <c r="G868" s="47" t="str">
        <f>+IF($B868="","",+IFERROR(+VLOOKUP(B868,padron!$A$2:$E$2,2,0),+IFERROR(VLOOKUP(B868,NAfiliado_NFarmacia!$A:$J,10,0),"Ingresar Nuevo Afiliado")))</f>
        <v/>
      </c>
      <c r="H868" s="49"/>
      <c r="I868" s="49"/>
      <c r="J868" s="49"/>
      <c r="K868" s="49"/>
      <c r="L868" s="48" t="str">
        <f>+IF(B868="","",IF(F868="No","84005541",+IFERROR(+VLOOKUP(inicio!B868,padron!$A$2:$H$2,8,0),"84005541")))</f>
        <v/>
      </c>
      <c r="M868" s="49"/>
      <c r="N868" s="49"/>
      <c r="O868" s="51"/>
      <c r="P868" s="49"/>
      <c r="Q868" s="49"/>
      <c r="R868" s="49"/>
      <c r="S868" s="49"/>
      <c r="T868" s="49"/>
      <c r="U868" s="49"/>
      <c r="V868" s="49"/>
      <c r="W868" s="48" t="str">
        <f t="shared" si="114"/>
        <v/>
      </c>
      <c r="X868" s="48" t="str">
        <f t="shared" si="115"/>
        <v/>
      </c>
      <c r="Y868" s="49"/>
      <c r="Z868" s="49" t="str">
        <f>IF(M868="no_cargado",VLOOKUP(B868,NAfiliado_NFarmacia!A:H,8,0),"")</f>
        <v/>
      </c>
      <c r="AA868" s="49"/>
    </row>
    <row r="869" spans="7:27" x14ac:dyDescent="0.55000000000000004">
      <c r="G869" s="47" t="str">
        <f>+IF($B869="","",+IFERROR(+VLOOKUP(B869,padron!$A$2:$E$2,2,0),+IFERROR(VLOOKUP(B869,NAfiliado_NFarmacia!$A:$J,10,0),"Ingresar Nuevo Afiliado")))</f>
        <v/>
      </c>
      <c r="H869" s="49"/>
      <c r="I869" s="49"/>
      <c r="J869" s="49"/>
      <c r="K869" s="49"/>
      <c r="L869" s="48" t="str">
        <f>+IF(B869="","",IF(F869="No","84005541",+IFERROR(+VLOOKUP(inicio!B869,padron!$A$2:$H$2,8,0),"84005541")))</f>
        <v/>
      </c>
      <c r="M869" s="49"/>
      <c r="N869" s="49"/>
      <c r="O869" s="51"/>
      <c r="P869" s="49"/>
      <c r="Q869" s="49"/>
      <c r="R869" s="49"/>
      <c r="S869" s="49"/>
      <c r="T869" s="49"/>
      <c r="U869" s="49"/>
      <c r="V869" s="49"/>
      <c r="W869" s="48" t="str">
        <f t="shared" si="114"/>
        <v/>
      </c>
      <c r="X869" s="48" t="str">
        <f t="shared" si="115"/>
        <v/>
      </c>
      <c r="Y869" s="49"/>
      <c r="Z869" s="49" t="str">
        <f>IF(M869="no_cargado",VLOOKUP(B869,NAfiliado_NFarmacia!A:H,8,0),"")</f>
        <v/>
      </c>
      <c r="AA869" s="49"/>
    </row>
    <row r="870" spans="7:27" x14ac:dyDescent="0.55000000000000004">
      <c r="G870" s="47" t="str">
        <f>+IF($B870="","",+IFERROR(+VLOOKUP(B870,padron!$A$2:$E$2,2,0),+IFERROR(VLOOKUP(B870,NAfiliado_NFarmacia!$A:$J,10,0),"Ingresar Nuevo Afiliado")))</f>
        <v/>
      </c>
      <c r="H870" s="49"/>
      <c r="I870" s="49"/>
      <c r="J870" s="49"/>
      <c r="K870" s="49"/>
      <c r="L870" s="48" t="str">
        <f>+IF(B870="","",IF(F870="No","84005541",+IFERROR(+VLOOKUP(inicio!B870,padron!$A$2:$H$2,8,0),"84005541")))</f>
        <v/>
      </c>
      <c r="M870" s="49"/>
      <c r="N870" s="49"/>
      <c r="O870" s="51"/>
      <c r="P870" s="49"/>
      <c r="Q870" s="49"/>
      <c r="R870" s="49"/>
      <c r="S870" s="49"/>
      <c r="T870" s="49"/>
      <c r="U870" s="49"/>
      <c r="V870" s="49"/>
      <c r="W870" s="48" t="str">
        <f t="shared" si="114"/>
        <v/>
      </c>
      <c r="X870" s="48" t="str">
        <f t="shared" si="115"/>
        <v/>
      </c>
      <c r="Y870" s="49"/>
      <c r="Z870" s="49" t="str">
        <f>IF(M870="no_cargado",VLOOKUP(B870,NAfiliado_NFarmacia!A:H,8,0),"")</f>
        <v/>
      </c>
      <c r="AA870" s="49"/>
    </row>
    <row r="871" spans="7:27" x14ac:dyDescent="0.55000000000000004">
      <c r="G871" s="47" t="str">
        <f>+IF($B871="","",+IFERROR(+VLOOKUP(B871,padron!$A$2:$E$2,2,0),+IFERROR(VLOOKUP(B871,NAfiliado_NFarmacia!$A:$J,10,0),"Ingresar Nuevo Afiliado")))</f>
        <v/>
      </c>
      <c r="H871" s="49"/>
      <c r="I871" s="49"/>
      <c r="J871" s="49"/>
      <c r="K871" s="49"/>
      <c r="L871" s="48" t="str">
        <f>+IF(B871="","",IF(F871="No","84005541",+IFERROR(+VLOOKUP(inicio!B871,padron!$A$2:$H$2,8,0),"84005541")))</f>
        <v/>
      </c>
      <c r="M871" s="49"/>
      <c r="N871" s="49"/>
      <c r="O871" s="51"/>
      <c r="P871" s="49"/>
      <c r="Q871" s="49"/>
      <c r="R871" s="49"/>
      <c r="S871" s="49"/>
      <c r="T871" s="49"/>
      <c r="U871" s="49"/>
      <c r="V871" s="49"/>
      <c r="W871" s="48" t="str">
        <f t="shared" si="114"/>
        <v/>
      </c>
      <c r="X871" s="48" t="str">
        <f t="shared" si="115"/>
        <v/>
      </c>
      <c r="Y871" s="49"/>
      <c r="Z871" s="49" t="str">
        <f>IF(M871="no_cargado",VLOOKUP(B871,NAfiliado_NFarmacia!A:H,8,0),"")</f>
        <v/>
      </c>
      <c r="AA871" s="49"/>
    </row>
    <row r="872" spans="7:27" x14ac:dyDescent="0.55000000000000004">
      <c r="G872" s="47" t="str">
        <f>+IF($B872="","",+IFERROR(+VLOOKUP(B872,padron!$A$2:$E$2,2,0),+IFERROR(VLOOKUP(B872,NAfiliado_NFarmacia!$A:$J,10,0),"Ingresar Nuevo Afiliado")))</f>
        <v/>
      </c>
      <c r="H872" s="49"/>
      <c r="I872" s="49"/>
      <c r="J872" s="49"/>
      <c r="K872" s="49"/>
      <c r="L872" s="48" t="str">
        <f>+IF(B872="","",IF(F872="No","84005541",+IFERROR(+VLOOKUP(inicio!B872,padron!$A$2:$H$2,8,0),"84005541")))</f>
        <v/>
      </c>
      <c r="M872" s="49"/>
      <c r="N872" s="49"/>
      <c r="O872" s="51"/>
      <c r="P872" s="49"/>
      <c r="Q872" s="49"/>
      <c r="R872" s="49"/>
      <c r="S872" s="49"/>
      <c r="T872" s="49"/>
      <c r="U872" s="49"/>
      <c r="V872" s="49"/>
      <c r="W872" s="48" t="str">
        <f t="shared" si="114"/>
        <v/>
      </c>
      <c r="X872" s="48" t="str">
        <f t="shared" si="115"/>
        <v/>
      </c>
      <c r="Y872" s="49"/>
      <c r="Z872" s="49" t="str">
        <f>IF(M872="no_cargado",VLOOKUP(B872,NAfiliado_NFarmacia!A:H,8,0),"")</f>
        <v/>
      </c>
      <c r="AA872" s="49"/>
    </row>
    <row r="873" spans="7:27" x14ac:dyDescent="0.55000000000000004">
      <c r="G873" s="47" t="str">
        <f>+IF($B873="","",+IFERROR(+VLOOKUP(B873,padron!$A$2:$E$2,2,0),+IFERROR(VLOOKUP(B873,NAfiliado_NFarmacia!$A:$J,10,0),"Ingresar Nuevo Afiliado")))</f>
        <v/>
      </c>
      <c r="H873" s="49"/>
      <c r="I873" s="49"/>
      <c r="J873" s="49"/>
      <c r="K873" s="49"/>
      <c r="L873" s="48" t="str">
        <f>+IF(B873="","",IF(F873="No","84005541",+IFERROR(+VLOOKUP(inicio!B873,padron!$A$2:$H$2,8,0),"84005541")))</f>
        <v/>
      </c>
      <c r="M873" s="49"/>
      <c r="N873" s="49"/>
      <c r="O873" s="51"/>
      <c r="P873" s="49"/>
      <c r="Q873" s="49"/>
      <c r="R873" s="49"/>
      <c r="S873" s="49"/>
      <c r="T873" s="49"/>
      <c r="U873" s="49"/>
      <c r="V873" s="49"/>
      <c r="W873" s="48" t="str">
        <f t="shared" si="114"/>
        <v/>
      </c>
      <c r="X873" s="48" t="str">
        <f t="shared" si="115"/>
        <v/>
      </c>
      <c r="Y873" s="49"/>
      <c r="Z873" s="49" t="str">
        <f>IF(M873="no_cargado",VLOOKUP(B873,NAfiliado_NFarmacia!A:H,8,0),"")</f>
        <v/>
      </c>
      <c r="AA873" s="49"/>
    </row>
    <row r="874" spans="7:27" x14ac:dyDescent="0.55000000000000004">
      <c r="G874" s="47" t="str">
        <f>+IF($B874="","",+IFERROR(+VLOOKUP(B874,padron!$A$2:$E$2,2,0),+IFERROR(VLOOKUP(B874,NAfiliado_NFarmacia!$A:$J,10,0),"Ingresar Nuevo Afiliado")))</f>
        <v/>
      </c>
      <c r="H874" s="49"/>
      <c r="I874" s="49"/>
      <c r="J874" s="49"/>
      <c r="K874" s="49"/>
      <c r="L874" s="48" t="str">
        <f>+IF(B874="","",IF(F874="No","84005541",+IFERROR(+VLOOKUP(inicio!B874,padron!$A$2:$H$2,8,0),"84005541")))</f>
        <v/>
      </c>
      <c r="M874" s="49"/>
      <c r="N874" s="49"/>
      <c r="O874" s="51"/>
      <c r="P874" s="49"/>
      <c r="Q874" s="49"/>
      <c r="R874" s="49"/>
      <c r="S874" s="49"/>
      <c r="T874" s="49"/>
      <c r="U874" s="49"/>
      <c r="V874" s="49"/>
      <c r="W874" s="48" t="str">
        <f t="shared" si="114"/>
        <v/>
      </c>
      <c r="X874" s="48" t="str">
        <f t="shared" si="115"/>
        <v/>
      </c>
      <c r="Y874" s="49"/>
      <c r="Z874" s="49" t="str">
        <f>IF(M874="no_cargado",VLOOKUP(B874,NAfiliado_NFarmacia!A:H,8,0),"")</f>
        <v/>
      </c>
      <c r="AA874" s="49"/>
    </row>
    <row r="875" spans="7:27" x14ac:dyDescent="0.55000000000000004">
      <c r="G875" s="47" t="str">
        <f>+IF($B875="","",+IFERROR(+VLOOKUP(B875,padron!$A$2:$E$2,2,0),+IFERROR(VLOOKUP(B875,NAfiliado_NFarmacia!$A:$J,10,0),"Ingresar Nuevo Afiliado")))</f>
        <v/>
      </c>
      <c r="H875" s="49"/>
      <c r="I875" s="49"/>
      <c r="J875" s="49"/>
      <c r="K875" s="49"/>
      <c r="L875" s="48" t="str">
        <f>+IF(B875="","",IF(F875="No","84005541",+IFERROR(+VLOOKUP(inicio!B875,padron!$A$2:$H$2,8,0),"84005541")))</f>
        <v/>
      </c>
      <c r="M875" s="49"/>
      <c r="N875" s="49"/>
      <c r="O875" s="51"/>
      <c r="P875" s="49"/>
      <c r="Q875" s="49"/>
      <c r="R875" s="49"/>
      <c r="S875" s="49"/>
      <c r="T875" s="49"/>
      <c r="U875" s="49"/>
      <c r="V875" s="49"/>
      <c r="W875" s="48" t="str">
        <f t="shared" si="114"/>
        <v/>
      </c>
      <c r="X875" s="48" t="str">
        <f t="shared" si="115"/>
        <v/>
      </c>
      <c r="Y875" s="49"/>
      <c r="Z875" s="49" t="str">
        <f>IF(M875="no_cargado",VLOOKUP(B875,NAfiliado_NFarmacia!A:H,8,0),"")</f>
        <v/>
      </c>
      <c r="AA875" s="49"/>
    </row>
    <row r="876" spans="7:27" x14ac:dyDescent="0.55000000000000004">
      <c r="G876" s="47" t="str">
        <f>+IF($B876="","",+IFERROR(+VLOOKUP(B876,padron!$A$2:$E$2,2,0),+IFERROR(VLOOKUP(B876,NAfiliado_NFarmacia!$A:$J,10,0),"Ingresar Nuevo Afiliado")))</f>
        <v/>
      </c>
      <c r="H876" s="49"/>
      <c r="I876" s="49"/>
      <c r="J876" s="49"/>
      <c r="K876" s="49"/>
      <c r="L876" s="48" t="str">
        <f>+IF(B876="","",IF(F876="No","84005541",+IFERROR(+VLOOKUP(inicio!B876,padron!$A$2:$H$2,8,0),"84005541")))</f>
        <v/>
      </c>
      <c r="M876" s="49"/>
      <c r="N876" s="49"/>
      <c r="O876" s="51"/>
      <c r="P876" s="49"/>
      <c r="Q876" s="49"/>
      <c r="R876" s="49"/>
      <c r="S876" s="49"/>
      <c r="T876" s="49"/>
      <c r="U876" s="49"/>
      <c r="V876" s="49"/>
      <c r="W876" s="48" t="str">
        <f t="shared" si="114"/>
        <v/>
      </c>
      <c r="X876" s="48" t="str">
        <f t="shared" si="115"/>
        <v/>
      </c>
      <c r="Y876" s="49"/>
      <c r="Z876" s="49" t="str">
        <f>IF(M876="no_cargado",VLOOKUP(B876,NAfiliado_NFarmacia!A:H,8,0),"")</f>
        <v/>
      </c>
      <c r="AA876" s="49"/>
    </row>
    <row r="877" spans="7:27" x14ac:dyDescent="0.55000000000000004">
      <c r="G877" s="47" t="str">
        <f>+IF($B877="","",+IFERROR(+VLOOKUP(B877,padron!$A$2:$E$2,2,0),+IFERROR(VLOOKUP(B877,NAfiliado_NFarmacia!$A:$J,10,0),"Ingresar Nuevo Afiliado")))</f>
        <v/>
      </c>
      <c r="H877" s="49"/>
      <c r="I877" s="49"/>
      <c r="J877" s="49"/>
      <c r="K877" s="49"/>
      <c r="L877" s="48" t="str">
        <f>+IF(B877="","",IF(F877="No","84005541",+IFERROR(+VLOOKUP(inicio!B877,padron!$A$2:$H$2,8,0),"84005541")))</f>
        <v/>
      </c>
      <c r="M877" s="49"/>
      <c r="N877" s="49"/>
      <c r="O877" s="51"/>
      <c r="P877" s="49"/>
      <c r="Q877" s="49"/>
      <c r="R877" s="49"/>
      <c r="S877" s="49"/>
      <c r="T877" s="49"/>
      <c r="U877" s="49"/>
      <c r="V877" s="49"/>
      <c r="W877" s="48" t="str">
        <f t="shared" si="114"/>
        <v/>
      </c>
      <c r="X877" s="48" t="str">
        <f t="shared" si="115"/>
        <v/>
      </c>
      <c r="Y877" s="49"/>
      <c r="Z877" s="49" t="str">
        <f>IF(M877="no_cargado",VLOOKUP(B877,NAfiliado_NFarmacia!A:H,8,0),"")</f>
        <v/>
      </c>
      <c r="AA877" s="49"/>
    </row>
    <row r="878" spans="7:27" x14ac:dyDescent="0.55000000000000004">
      <c r="G878" s="47" t="str">
        <f>+IF($B878="","",+IFERROR(+VLOOKUP(B878,padron!$A$2:$E$2,2,0),+IFERROR(VLOOKUP(B878,NAfiliado_NFarmacia!$A:$J,10,0),"Ingresar Nuevo Afiliado")))</f>
        <v/>
      </c>
      <c r="H878" s="49"/>
      <c r="I878" s="49"/>
      <c r="J878" s="49"/>
      <c r="K878" s="49"/>
      <c r="L878" s="48" t="str">
        <f>+IF(B878="","",IF(F878="No","84005541",+IFERROR(+VLOOKUP(inicio!B878,padron!$A$2:$H$2,8,0),"84005541")))</f>
        <v/>
      </c>
      <c r="M878" s="49"/>
      <c r="N878" s="49"/>
      <c r="O878" s="51"/>
      <c r="P878" s="49"/>
      <c r="Q878" s="49"/>
      <c r="R878" s="49"/>
      <c r="S878" s="49"/>
      <c r="T878" s="49"/>
      <c r="U878" s="49"/>
      <c r="V878" s="49"/>
      <c r="W878" s="48" t="str">
        <f t="shared" si="114"/>
        <v/>
      </c>
      <c r="X878" s="48" t="str">
        <f t="shared" si="115"/>
        <v/>
      </c>
      <c r="Y878" s="49"/>
      <c r="Z878" s="49" t="str">
        <f>IF(M878="no_cargado",VLOOKUP(B878,NAfiliado_NFarmacia!A:H,8,0),"")</f>
        <v/>
      </c>
      <c r="AA878" s="49"/>
    </row>
    <row r="879" spans="7:27" x14ac:dyDescent="0.55000000000000004">
      <c r="G879" s="47" t="str">
        <f>+IF($B879="","",+IFERROR(+VLOOKUP(B879,padron!$A$2:$E$2,2,0),+IFERROR(VLOOKUP(B879,NAfiliado_NFarmacia!$A:$J,10,0),"Ingresar Nuevo Afiliado")))</f>
        <v/>
      </c>
      <c r="H879" s="49"/>
      <c r="I879" s="49"/>
      <c r="J879" s="49"/>
      <c r="K879" s="49"/>
      <c r="L879" s="48" t="str">
        <f>+IF(B879="","",IF(F879="No","84005541",+IFERROR(+VLOOKUP(inicio!B879,padron!$A$2:$H$2,8,0),"84005541")))</f>
        <v/>
      </c>
      <c r="M879" s="49"/>
      <c r="N879" s="49"/>
      <c r="O879" s="51"/>
      <c r="P879" s="49"/>
      <c r="Q879" s="49"/>
      <c r="R879" s="49"/>
      <c r="S879" s="49"/>
      <c r="T879" s="49"/>
      <c r="U879" s="49"/>
      <c r="V879" s="49"/>
      <c r="W879" s="48" t="str">
        <f t="shared" si="114"/>
        <v/>
      </c>
      <c r="X879" s="48" t="str">
        <f t="shared" si="115"/>
        <v/>
      </c>
      <c r="Y879" s="49"/>
      <c r="Z879" s="49" t="str">
        <f>IF(M879="no_cargado",VLOOKUP(B879,NAfiliado_NFarmacia!A:H,8,0),"")</f>
        <v/>
      </c>
      <c r="AA879" s="49"/>
    </row>
    <row r="880" spans="7:27" x14ac:dyDescent="0.55000000000000004">
      <c r="G880" s="47" t="str">
        <f>+IF($B880="","",+IFERROR(+VLOOKUP(B880,padron!$A$2:$E$2,2,0),+IFERROR(VLOOKUP(B880,NAfiliado_NFarmacia!$A:$J,10,0),"Ingresar Nuevo Afiliado")))</f>
        <v/>
      </c>
      <c r="H880" s="49"/>
      <c r="I880" s="49"/>
      <c r="J880" s="49"/>
      <c r="K880" s="49"/>
      <c r="L880" s="48" t="str">
        <f>+IF(B880="","",IF(F880="No","84005541",+IFERROR(+VLOOKUP(inicio!B880,padron!$A$2:$H$2,8,0),"84005541")))</f>
        <v/>
      </c>
      <c r="M880" s="49"/>
      <c r="N880" s="49"/>
      <c r="O880" s="51"/>
      <c r="P880" s="49"/>
      <c r="Q880" s="49"/>
      <c r="R880" s="49"/>
      <c r="S880" s="49"/>
      <c r="T880" s="49"/>
      <c r="U880" s="49"/>
      <c r="V880" s="49"/>
      <c r="W880" s="48" t="str">
        <f t="shared" si="114"/>
        <v/>
      </c>
      <c r="X880" s="48" t="str">
        <f t="shared" si="115"/>
        <v/>
      </c>
      <c r="Y880" s="49"/>
      <c r="Z880" s="49" t="str">
        <f>IF(M880="no_cargado",VLOOKUP(B880,NAfiliado_NFarmacia!A:H,8,0),"")</f>
        <v/>
      </c>
      <c r="AA880" s="49"/>
    </row>
    <row r="881" spans="7:27" x14ac:dyDescent="0.55000000000000004">
      <c r="G881" s="47" t="str">
        <f>+IF($B881="","",+IFERROR(+VLOOKUP(B881,padron!$A$2:$E$2,2,0),+IFERROR(VLOOKUP(B881,NAfiliado_NFarmacia!$A:$J,10,0),"Ingresar Nuevo Afiliado")))</f>
        <v/>
      </c>
      <c r="H881" s="49"/>
      <c r="I881" s="49"/>
      <c r="J881" s="49"/>
      <c r="K881" s="49"/>
      <c r="L881" s="48" t="str">
        <f>+IF(B881="","",IF(F881="No","84005541",+IFERROR(+VLOOKUP(inicio!B881,padron!$A$2:$H$2,8,0),"84005541")))</f>
        <v/>
      </c>
      <c r="M881" s="49"/>
      <c r="N881" s="49"/>
      <c r="O881" s="51"/>
      <c r="P881" s="49"/>
      <c r="Q881" s="49"/>
      <c r="R881" s="49"/>
      <c r="S881" s="49"/>
      <c r="T881" s="49"/>
      <c r="U881" s="49"/>
      <c r="V881" s="49"/>
      <c r="W881" s="48" t="str">
        <f t="shared" si="114"/>
        <v/>
      </c>
      <c r="X881" s="48" t="str">
        <f t="shared" si="115"/>
        <v/>
      </c>
      <c r="Y881" s="49"/>
      <c r="Z881" s="49" t="str">
        <f>IF(M881="no_cargado",VLOOKUP(B881,NAfiliado_NFarmacia!A:H,8,0),"")</f>
        <v/>
      </c>
      <c r="AA881" s="49"/>
    </row>
    <row r="882" spans="7:27" x14ac:dyDescent="0.55000000000000004">
      <c r="G882" s="47" t="str">
        <f>+IF($B882="","",+IFERROR(+VLOOKUP(B882,padron!$A$2:$E$2,2,0),+IFERROR(VLOOKUP(B882,NAfiliado_NFarmacia!$A:$J,10,0),"Ingresar Nuevo Afiliado")))</f>
        <v/>
      </c>
      <c r="H882" s="49"/>
      <c r="I882" s="49"/>
      <c r="J882" s="49"/>
      <c r="K882" s="49"/>
      <c r="L882" s="48" t="str">
        <f>+IF(B882="","",IF(F882="No","84005541",+IFERROR(+VLOOKUP(inicio!B882,padron!$A$2:$H$2,8,0),"84005541")))</f>
        <v/>
      </c>
      <c r="M882" s="49"/>
      <c r="N882" s="49"/>
      <c r="O882" s="51"/>
      <c r="P882" s="49"/>
      <c r="Q882" s="49"/>
      <c r="R882" s="49"/>
      <c r="S882" s="49"/>
      <c r="T882" s="49"/>
      <c r="U882" s="49"/>
      <c r="V882" s="49"/>
      <c r="W882" s="48" t="str">
        <f t="shared" si="114"/>
        <v/>
      </c>
      <c r="X882" s="48" t="str">
        <f t="shared" si="115"/>
        <v/>
      </c>
      <c r="Y882" s="49"/>
      <c r="Z882" s="49" t="str">
        <f>IF(M882="no_cargado",VLOOKUP(B882,NAfiliado_NFarmacia!A:H,8,0),"")</f>
        <v/>
      </c>
      <c r="AA882" s="49"/>
    </row>
    <row r="883" spans="7:27" x14ac:dyDescent="0.55000000000000004">
      <c r="G883" s="47" t="str">
        <f>+IF($B883="","",+IFERROR(+VLOOKUP(B883,padron!$A$2:$E$2,2,0),+IFERROR(VLOOKUP(B883,NAfiliado_NFarmacia!$A:$J,10,0),"Ingresar Nuevo Afiliado")))</f>
        <v/>
      </c>
      <c r="H883" s="49"/>
      <c r="I883" s="49"/>
      <c r="J883" s="49"/>
      <c r="K883" s="49"/>
      <c r="L883" s="48" t="str">
        <f>+IF(B883="","",IF(F883="No","84005541",+IFERROR(+VLOOKUP(inicio!B883,padron!$A$2:$H$2,8,0),"84005541")))</f>
        <v/>
      </c>
      <c r="M883" s="49"/>
      <c r="N883" s="49"/>
      <c r="O883" s="51"/>
      <c r="P883" s="49"/>
      <c r="Q883" s="49"/>
      <c r="R883" s="49"/>
      <c r="S883" s="49"/>
      <c r="T883" s="49"/>
      <c r="U883" s="49"/>
      <c r="V883" s="49"/>
      <c r="W883" s="48" t="str">
        <f t="shared" si="114"/>
        <v/>
      </c>
      <c r="X883" s="48" t="str">
        <f t="shared" si="115"/>
        <v/>
      </c>
      <c r="Y883" s="49"/>
      <c r="Z883" s="49" t="str">
        <f>IF(M883="no_cargado",VLOOKUP(B883,NAfiliado_NFarmacia!A:H,8,0),"")</f>
        <v/>
      </c>
      <c r="AA883" s="49"/>
    </row>
    <row r="884" spans="7:27" x14ac:dyDescent="0.55000000000000004">
      <c r="G884" s="47" t="str">
        <f>+IF($B884="","",+IFERROR(+VLOOKUP(B884,padron!$A$2:$E$2,2,0),+IFERROR(VLOOKUP(B884,NAfiliado_NFarmacia!$A:$J,10,0),"Ingresar Nuevo Afiliado")))</f>
        <v/>
      </c>
      <c r="H884" s="49"/>
      <c r="I884" s="49"/>
      <c r="J884" s="49"/>
      <c r="K884" s="49"/>
      <c r="L884" s="48" t="str">
        <f>+IF(B884="","",IF(F884="No","84005541",+IFERROR(+VLOOKUP(inicio!B884,padron!$A$2:$H$2,8,0),"84005541")))</f>
        <v/>
      </c>
      <c r="M884" s="49"/>
      <c r="N884" s="49"/>
      <c r="O884" s="51"/>
      <c r="P884" s="49"/>
      <c r="Q884" s="49"/>
      <c r="R884" s="49"/>
      <c r="S884" s="49"/>
      <c r="T884" s="49"/>
      <c r="U884" s="49"/>
      <c r="V884" s="49"/>
      <c r="W884" s="48" t="str">
        <f t="shared" si="114"/>
        <v/>
      </c>
      <c r="X884" s="48" t="str">
        <f t="shared" si="115"/>
        <v/>
      </c>
      <c r="Y884" s="49"/>
      <c r="Z884" s="49" t="str">
        <f>IF(M884="no_cargado",VLOOKUP(B884,NAfiliado_NFarmacia!A:H,8,0),"")</f>
        <v/>
      </c>
      <c r="AA884" s="49"/>
    </row>
    <row r="885" spans="7:27" x14ac:dyDescent="0.55000000000000004">
      <c r="G885" s="47" t="str">
        <f>+IF($B885="","",+IFERROR(+VLOOKUP(B885,padron!$A$2:$E$2,2,0),+IFERROR(VLOOKUP(B885,NAfiliado_NFarmacia!$A:$J,10,0),"Ingresar Nuevo Afiliado")))</f>
        <v/>
      </c>
      <c r="H885" s="49"/>
      <c r="I885" s="49"/>
      <c r="J885" s="49"/>
      <c r="K885" s="49"/>
      <c r="L885" s="48" t="str">
        <f>+IF(B885="","",IF(F885="No","84005541",+IFERROR(+VLOOKUP(inicio!B885,padron!$A$2:$H$2,8,0),"84005541")))</f>
        <v/>
      </c>
      <c r="M885" s="49"/>
      <c r="N885" s="49"/>
      <c r="O885" s="51"/>
      <c r="P885" s="49"/>
      <c r="Q885" s="49"/>
      <c r="R885" s="49"/>
      <c r="S885" s="49"/>
      <c r="T885" s="49"/>
      <c r="U885" s="49"/>
      <c r="V885" s="49"/>
      <c r="W885" s="48" t="str">
        <f t="shared" si="114"/>
        <v/>
      </c>
      <c r="X885" s="48" t="str">
        <f t="shared" si="115"/>
        <v/>
      </c>
      <c r="Y885" s="49"/>
      <c r="Z885" s="49" t="str">
        <f>IF(M885="no_cargado",VLOOKUP(B885,NAfiliado_NFarmacia!A:H,8,0),"")</f>
        <v/>
      </c>
      <c r="AA885" s="49"/>
    </row>
    <row r="886" spans="7:27" x14ac:dyDescent="0.55000000000000004">
      <c r="G886" s="47" t="str">
        <f>+IF($B886="","",+IFERROR(+VLOOKUP(B886,padron!$A$2:$E$2,2,0),+IFERROR(VLOOKUP(B886,NAfiliado_NFarmacia!$A:$J,10,0),"Ingresar Nuevo Afiliado")))</f>
        <v/>
      </c>
      <c r="H886" s="49"/>
      <c r="I886" s="49"/>
      <c r="J886" s="49"/>
      <c r="K886" s="49"/>
      <c r="L886" s="48" t="str">
        <f>+IF(B886="","",IF(F886="No","84005541",+IFERROR(+VLOOKUP(inicio!B886,padron!$A$2:$H$2,8,0),"84005541")))</f>
        <v/>
      </c>
      <c r="M886" s="49"/>
      <c r="N886" s="49"/>
      <c r="O886" s="51"/>
      <c r="P886" s="49"/>
      <c r="Q886" s="49"/>
      <c r="R886" s="49"/>
      <c r="S886" s="49"/>
      <c r="T886" s="49"/>
      <c r="U886" s="49"/>
      <c r="V886" s="49"/>
      <c r="W886" s="48" t="str">
        <f t="shared" si="114"/>
        <v/>
      </c>
      <c r="X886" s="48" t="str">
        <f t="shared" si="115"/>
        <v/>
      </c>
      <c r="Y886" s="49"/>
      <c r="Z886" s="49" t="str">
        <f>IF(M886="no_cargado",VLOOKUP(B886,NAfiliado_NFarmacia!A:H,8,0),"")</f>
        <v/>
      </c>
      <c r="AA886" s="49"/>
    </row>
    <row r="887" spans="7:27" x14ac:dyDescent="0.55000000000000004">
      <c r="G887" s="47" t="str">
        <f>+IF($B887="","",+IFERROR(+VLOOKUP(B887,padron!$A$2:$E$2,2,0),+IFERROR(VLOOKUP(B887,NAfiliado_NFarmacia!$A:$J,10,0),"Ingresar Nuevo Afiliado")))</f>
        <v/>
      </c>
      <c r="H887" s="49"/>
      <c r="I887" s="49"/>
      <c r="J887" s="49"/>
      <c r="K887" s="49"/>
      <c r="L887" s="48" t="str">
        <f>+IF(B887="","",IF(F887="No","84005541",+IFERROR(+VLOOKUP(inicio!B887,padron!$A$2:$H$2,8,0),"84005541")))</f>
        <v/>
      </c>
      <c r="M887" s="49"/>
      <c r="N887" s="49"/>
      <c r="O887" s="51"/>
      <c r="P887" s="49"/>
      <c r="Q887" s="49"/>
      <c r="R887" s="49"/>
      <c r="S887" s="49"/>
      <c r="T887" s="49"/>
      <c r="U887" s="49"/>
      <c r="V887" s="49"/>
      <c r="W887" s="48" t="str">
        <f t="shared" si="114"/>
        <v/>
      </c>
      <c r="X887" s="48" t="str">
        <f t="shared" si="115"/>
        <v/>
      </c>
      <c r="Y887" s="49"/>
      <c r="Z887" s="49" t="str">
        <f>IF(M887="no_cargado",VLOOKUP(B887,NAfiliado_NFarmacia!A:H,8,0),"")</f>
        <v/>
      </c>
      <c r="AA887" s="49"/>
    </row>
    <row r="888" spans="7:27" x14ac:dyDescent="0.55000000000000004">
      <c r="G888" s="47" t="str">
        <f>+IF($B888="","",+IFERROR(+VLOOKUP(B888,padron!$A$2:$E$2,2,0),+IFERROR(VLOOKUP(B888,NAfiliado_NFarmacia!$A:$J,10,0),"Ingresar Nuevo Afiliado")))</f>
        <v/>
      </c>
      <c r="H888" s="49"/>
      <c r="I888" s="49"/>
      <c r="J888" s="49"/>
      <c r="K888" s="49"/>
      <c r="L888" s="48" t="str">
        <f>+IF(B888="","",IF(F888="No","84005541",+IFERROR(+VLOOKUP(inicio!B888,padron!$A$2:$H$2,8,0),"84005541")))</f>
        <v/>
      </c>
      <c r="M888" s="49"/>
      <c r="N888" s="49"/>
      <c r="O888" s="51"/>
      <c r="P888" s="49"/>
      <c r="Q888" s="49"/>
      <c r="R888" s="49"/>
      <c r="S888" s="49"/>
      <c r="T888" s="49"/>
      <c r="U888" s="49"/>
      <c r="V888" s="49"/>
      <c r="W888" s="48" t="str">
        <f t="shared" si="114"/>
        <v/>
      </c>
      <c r="X888" s="48" t="str">
        <f t="shared" si="115"/>
        <v/>
      </c>
      <c r="Y888" s="49"/>
      <c r="Z888" s="49" t="str">
        <f>IF(M888="no_cargado",VLOOKUP(B888,NAfiliado_NFarmacia!A:H,8,0),"")</f>
        <v/>
      </c>
      <c r="AA888" s="49"/>
    </row>
    <row r="889" spans="7:27" x14ac:dyDescent="0.55000000000000004">
      <c r="G889" s="47" t="str">
        <f>+IF($B889="","",+IFERROR(+VLOOKUP(B889,padron!$A$2:$E$2,2,0),+IFERROR(VLOOKUP(B889,NAfiliado_NFarmacia!$A:$J,10,0),"Ingresar Nuevo Afiliado")))</f>
        <v/>
      </c>
      <c r="H889" s="49"/>
      <c r="I889" s="49"/>
      <c r="J889" s="49"/>
      <c r="K889" s="49"/>
      <c r="L889" s="48" t="str">
        <f>+IF(B889="","",IF(F889="No","84005541",+IFERROR(+VLOOKUP(inicio!B889,padron!$A$2:$H$2,8,0),"84005541")))</f>
        <v/>
      </c>
      <c r="M889" s="49"/>
      <c r="N889" s="49"/>
      <c r="O889" s="51"/>
      <c r="P889" s="49"/>
      <c r="Q889" s="49"/>
      <c r="R889" s="49"/>
      <c r="S889" s="49"/>
      <c r="T889" s="49"/>
      <c r="U889" s="49"/>
      <c r="V889" s="49"/>
      <c r="W889" s="48" t="str">
        <f t="shared" si="114"/>
        <v/>
      </c>
      <c r="X889" s="48" t="str">
        <f t="shared" si="115"/>
        <v/>
      </c>
      <c r="Y889" s="49"/>
      <c r="Z889" s="49" t="str">
        <f>IF(M889="no_cargado",VLOOKUP(B889,NAfiliado_NFarmacia!A:H,8,0),"")</f>
        <v/>
      </c>
      <c r="AA889" s="49"/>
    </row>
    <row r="890" spans="7:27" x14ac:dyDescent="0.55000000000000004">
      <c r="G890" s="47" t="str">
        <f>+IF($B890="","",+IFERROR(+VLOOKUP(B890,padron!$A$2:$E$2,2,0),+IFERROR(VLOOKUP(B890,NAfiliado_NFarmacia!$A:$J,10,0),"Ingresar Nuevo Afiliado")))</f>
        <v/>
      </c>
      <c r="H890" s="49"/>
      <c r="I890" s="49"/>
      <c r="J890" s="49"/>
      <c r="K890" s="49"/>
      <c r="L890" s="48" t="str">
        <f>+IF(B890="","",IF(F890="No","84005541",+IFERROR(+VLOOKUP(inicio!B890,padron!$A$2:$H$2,8,0),"84005541")))</f>
        <v/>
      </c>
      <c r="M890" s="49"/>
      <c r="N890" s="49"/>
      <c r="O890" s="51"/>
      <c r="P890" s="49"/>
      <c r="Q890" s="49"/>
      <c r="R890" s="49"/>
      <c r="S890" s="49"/>
      <c r="T890" s="49"/>
      <c r="U890" s="49"/>
      <c r="V890" s="49"/>
      <c r="W890" s="48" t="str">
        <f t="shared" si="114"/>
        <v/>
      </c>
      <c r="X890" s="48" t="str">
        <f t="shared" si="115"/>
        <v/>
      </c>
      <c r="Y890" s="49"/>
      <c r="Z890" s="49" t="str">
        <f>IF(M890="no_cargado",VLOOKUP(B890,NAfiliado_NFarmacia!A:H,8,0),"")</f>
        <v/>
      </c>
      <c r="AA890" s="49"/>
    </row>
    <row r="891" spans="7:27" x14ac:dyDescent="0.55000000000000004">
      <c r="G891" s="47" t="str">
        <f>+IF($B891="","",+IFERROR(+VLOOKUP(B891,padron!$A$2:$E$2,2,0),+IFERROR(VLOOKUP(B891,NAfiliado_NFarmacia!$A:$J,10,0),"Ingresar Nuevo Afiliado")))</f>
        <v/>
      </c>
      <c r="H891" s="49"/>
      <c r="I891" s="49"/>
      <c r="J891" s="49"/>
      <c r="K891" s="49"/>
      <c r="L891" s="48" t="str">
        <f>+IF(B891="","",IF(F891="No","84005541",+IFERROR(+VLOOKUP(inicio!B891,padron!$A$2:$H$2,8,0),"84005541")))</f>
        <v/>
      </c>
      <c r="M891" s="49"/>
      <c r="N891" s="49"/>
      <c r="O891" s="51"/>
      <c r="P891" s="49"/>
      <c r="Q891" s="49"/>
      <c r="R891" s="49"/>
      <c r="S891" s="49"/>
      <c r="T891" s="49"/>
      <c r="U891" s="49"/>
      <c r="V891" s="49"/>
      <c r="W891" s="48" t="str">
        <f t="shared" si="114"/>
        <v/>
      </c>
      <c r="X891" s="48" t="str">
        <f t="shared" si="115"/>
        <v/>
      </c>
      <c r="Y891" s="49"/>
      <c r="Z891" s="49" t="str">
        <f>IF(M891="no_cargado",VLOOKUP(B891,NAfiliado_NFarmacia!A:H,8,0),"")</f>
        <v/>
      </c>
      <c r="AA891" s="49"/>
    </row>
    <row r="892" spans="7:27" x14ac:dyDescent="0.55000000000000004">
      <c r="G892" s="47" t="str">
        <f>+IF($B892="","",+IFERROR(+VLOOKUP(B892,padron!$A$2:$E$2,2,0),+IFERROR(VLOOKUP(B892,NAfiliado_NFarmacia!$A:$J,10,0),"Ingresar Nuevo Afiliado")))</f>
        <v/>
      </c>
      <c r="H892" s="49"/>
      <c r="I892" s="49"/>
      <c r="J892" s="49"/>
      <c r="K892" s="49"/>
      <c r="L892" s="48" t="str">
        <f>+IF(B892="","",IF(F892="No","84005541",+IFERROR(+VLOOKUP(inicio!B892,padron!$A$2:$H$2,8,0),"84005541")))</f>
        <v/>
      </c>
      <c r="M892" s="49"/>
      <c r="N892" s="49"/>
      <c r="O892" s="51"/>
      <c r="P892" s="49"/>
      <c r="Q892" s="49"/>
      <c r="R892" s="49"/>
      <c r="S892" s="49"/>
      <c r="T892" s="49"/>
      <c r="U892" s="49"/>
      <c r="V892" s="49"/>
      <c r="W892" s="48" t="str">
        <f t="shared" si="114"/>
        <v/>
      </c>
      <c r="X892" s="48" t="str">
        <f t="shared" si="115"/>
        <v/>
      </c>
      <c r="Y892" s="49"/>
      <c r="Z892" s="49" t="str">
        <f>IF(M892="no_cargado",VLOOKUP(B892,NAfiliado_NFarmacia!A:H,8,0),"")</f>
        <v/>
      </c>
      <c r="AA892" s="49"/>
    </row>
    <row r="893" spans="7:27" x14ac:dyDescent="0.55000000000000004">
      <c r="G893" s="47" t="str">
        <f>+IF($B893="","",+IFERROR(+VLOOKUP(B893,padron!$A$2:$E$2,2,0),+IFERROR(VLOOKUP(B893,NAfiliado_NFarmacia!$A:$J,10,0),"Ingresar Nuevo Afiliado")))</f>
        <v/>
      </c>
      <c r="H893" s="49"/>
      <c r="I893" s="49"/>
      <c r="J893" s="49"/>
      <c r="K893" s="49"/>
      <c r="L893" s="48" t="str">
        <f>+IF(B893="","",IF(F893="No","84005541",+IFERROR(+VLOOKUP(inicio!B893,padron!$A$2:$H$2,8,0),"84005541")))</f>
        <v/>
      </c>
      <c r="M893" s="49"/>
      <c r="N893" s="49"/>
      <c r="O893" s="51"/>
      <c r="P893" s="49"/>
      <c r="Q893" s="49"/>
      <c r="R893" s="49"/>
      <c r="S893" s="49"/>
      <c r="T893" s="49"/>
      <c r="U893" s="49"/>
      <c r="V893" s="49"/>
      <c r="W893" s="48" t="str">
        <f t="shared" si="114"/>
        <v/>
      </c>
      <c r="X893" s="48" t="str">
        <f t="shared" si="115"/>
        <v/>
      </c>
      <c r="Y893" s="49"/>
      <c r="Z893" s="49" t="str">
        <f>IF(M893="no_cargado",VLOOKUP(B893,NAfiliado_NFarmacia!A:H,8,0),"")</f>
        <v/>
      </c>
      <c r="AA893" s="49"/>
    </row>
    <row r="894" spans="7:27" x14ac:dyDescent="0.55000000000000004">
      <c r="G894" s="47" t="str">
        <f>+IF($B894="","",+IFERROR(+VLOOKUP(B894,padron!$A$2:$E$2,2,0),+IFERROR(VLOOKUP(B894,NAfiliado_NFarmacia!$A:$J,10,0),"Ingresar Nuevo Afiliado")))</f>
        <v/>
      </c>
      <c r="H894" s="49"/>
      <c r="I894" s="49"/>
      <c r="J894" s="49"/>
      <c r="K894" s="49"/>
      <c r="L894" s="48" t="str">
        <f>+IF(B894="","",IF(F894="No","84005541",+IFERROR(+VLOOKUP(inicio!B894,padron!$A$2:$H$2,8,0),"84005541")))</f>
        <v/>
      </c>
      <c r="M894" s="49"/>
      <c r="N894" s="49"/>
      <c r="O894" s="51"/>
      <c r="P894" s="49"/>
      <c r="Q894" s="49"/>
      <c r="R894" s="49"/>
      <c r="S894" s="49"/>
      <c r="T894" s="49"/>
      <c r="U894" s="49"/>
      <c r="V894" s="49"/>
      <c r="W894" s="48" t="str">
        <f t="shared" si="114"/>
        <v/>
      </c>
      <c r="X894" s="48" t="str">
        <f t="shared" si="115"/>
        <v/>
      </c>
      <c r="Y894" s="49"/>
      <c r="Z894" s="49" t="str">
        <f>IF(M894="no_cargado",VLOOKUP(B894,NAfiliado_NFarmacia!A:H,8,0),"")</f>
        <v/>
      </c>
      <c r="AA894" s="49"/>
    </row>
    <row r="895" spans="7:27" x14ac:dyDescent="0.55000000000000004">
      <c r="G895" s="47" t="str">
        <f>+IF($B895="","",+IFERROR(+VLOOKUP(B895,padron!$A$2:$E$2,2,0),+IFERROR(VLOOKUP(B895,NAfiliado_NFarmacia!$A:$J,10,0),"Ingresar Nuevo Afiliado")))</f>
        <v/>
      </c>
      <c r="H895" s="49"/>
      <c r="I895" s="49"/>
      <c r="J895" s="49"/>
      <c r="K895" s="49"/>
      <c r="L895" s="48" t="str">
        <f>+IF(B895="","",IF(F895="No","84005541",+IFERROR(+VLOOKUP(inicio!B895,padron!$A$2:$H$2,8,0),"84005541")))</f>
        <v/>
      </c>
      <c r="M895" s="49"/>
      <c r="N895" s="49"/>
      <c r="O895" s="51"/>
      <c r="P895" s="49"/>
      <c r="Q895" s="49"/>
      <c r="R895" s="49"/>
      <c r="S895" s="49"/>
      <c r="T895" s="49"/>
      <c r="U895" s="49"/>
      <c r="V895" s="49"/>
      <c r="W895" s="48" t="str">
        <f t="shared" si="114"/>
        <v/>
      </c>
      <c r="X895" s="48" t="str">
        <f t="shared" si="115"/>
        <v/>
      </c>
      <c r="Y895" s="49"/>
      <c r="Z895" s="49" t="str">
        <f>IF(M895="no_cargado",VLOOKUP(B895,NAfiliado_NFarmacia!A:H,8,0),"")</f>
        <v/>
      </c>
      <c r="AA895" s="49"/>
    </row>
    <row r="896" spans="7:27" x14ac:dyDescent="0.55000000000000004">
      <c r="G896" s="47" t="str">
        <f>+IF($B896="","",+IFERROR(+VLOOKUP(B896,padron!$A$2:$E$2,2,0),+IFERROR(VLOOKUP(B896,NAfiliado_NFarmacia!$A:$J,10,0),"Ingresar Nuevo Afiliado")))</f>
        <v/>
      </c>
      <c r="H896" s="49"/>
      <c r="I896" s="49"/>
      <c r="J896" s="49"/>
      <c r="K896" s="49"/>
      <c r="L896" s="48" t="str">
        <f>+IF(B896="","",IF(F896="No","84005541",+IFERROR(+VLOOKUP(inicio!B896,padron!$A$2:$H$2,8,0),"84005541")))</f>
        <v/>
      </c>
      <c r="M896" s="49"/>
      <c r="N896" s="49"/>
      <c r="O896" s="51"/>
      <c r="P896" s="49"/>
      <c r="Q896" s="49"/>
      <c r="R896" s="49"/>
      <c r="S896" s="49"/>
      <c r="T896" s="49"/>
      <c r="U896" s="49"/>
      <c r="V896" s="49"/>
      <c r="W896" s="48" t="str">
        <f t="shared" si="114"/>
        <v/>
      </c>
      <c r="X896" s="48" t="str">
        <f t="shared" si="115"/>
        <v/>
      </c>
      <c r="Y896" s="49"/>
      <c r="Z896" s="49" t="str">
        <f>IF(M896="no_cargado",VLOOKUP(B896,NAfiliado_NFarmacia!A:H,8,0),"")</f>
        <v/>
      </c>
      <c r="AA896" s="49"/>
    </row>
    <row r="897" spans="7:27" x14ac:dyDescent="0.55000000000000004">
      <c r="G897" s="47" t="str">
        <f>+IF($B897="","",+IFERROR(+VLOOKUP(B897,padron!$A$2:$E$2,2,0),+IFERROR(VLOOKUP(B897,NAfiliado_NFarmacia!$A:$J,10,0),"Ingresar Nuevo Afiliado")))</f>
        <v/>
      </c>
      <c r="H897" s="49"/>
      <c r="I897" s="49"/>
      <c r="J897" s="49"/>
      <c r="K897" s="49"/>
      <c r="L897" s="48" t="str">
        <f>+IF(B897="","",IF(F897="No","84005541",+IFERROR(+VLOOKUP(inicio!B897,padron!$A$2:$H$2,8,0),"84005541")))</f>
        <v/>
      </c>
      <c r="M897" s="49"/>
      <c r="N897" s="49"/>
      <c r="O897" s="51"/>
      <c r="P897" s="49"/>
      <c r="Q897" s="49"/>
      <c r="R897" s="49"/>
      <c r="S897" s="49"/>
      <c r="T897" s="49"/>
      <c r="U897" s="49"/>
      <c r="V897" s="49"/>
      <c r="W897" s="48" t="str">
        <f t="shared" si="114"/>
        <v/>
      </c>
      <c r="X897" s="48" t="str">
        <f t="shared" si="115"/>
        <v/>
      </c>
      <c r="Y897" s="49"/>
      <c r="Z897" s="49" t="str">
        <f>IF(M897="no_cargado",VLOOKUP(B897,NAfiliado_NFarmacia!A:H,8,0),"")</f>
        <v/>
      </c>
      <c r="AA897" s="49"/>
    </row>
    <row r="898" spans="7:27" x14ac:dyDescent="0.55000000000000004">
      <c r="G898" s="47" t="str">
        <f>+IF($B898="","",+IFERROR(+VLOOKUP(B898,padron!$A$2:$E$2,2,0),+IFERROR(VLOOKUP(B898,NAfiliado_NFarmacia!$A:$J,10,0),"Ingresar Nuevo Afiliado")))</f>
        <v/>
      </c>
      <c r="H898" s="49"/>
      <c r="I898" s="49"/>
      <c r="J898" s="49"/>
      <c r="K898" s="49"/>
      <c r="L898" s="48" t="str">
        <f>+IF(B898="","",IF(F898="No","84005541",+IFERROR(+VLOOKUP(inicio!B898,padron!$A$2:$H$2,8,0),"84005541")))</f>
        <v/>
      </c>
      <c r="M898" s="49"/>
      <c r="N898" s="49"/>
      <c r="O898" s="51"/>
      <c r="P898" s="49"/>
      <c r="Q898" s="49"/>
      <c r="R898" s="49"/>
      <c r="S898" s="49"/>
      <c r="T898" s="49"/>
      <c r="U898" s="49"/>
      <c r="V898" s="49"/>
      <c r="W898" s="48" t="str">
        <f t="shared" si="114"/>
        <v/>
      </c>
      <c r="X898" s="48" t="str">
        <f t="shared" si="115"/>
        <v/>
      </c>
      <c r="Y898" s="49"/>
      <c r="Z898" s="49" t="str">
        <f>IF(M898="no_cargado",VLOOKUP(B898,NAfiliado_NFarmacia!A:H,8,0),"")</f>
        <v/>
      </c>
      <c r="AA898" s="49"/>
    </row>
    <row r="899" spans="7:27" x14ac:dyDescent="0.55000000000000004">
      <c r="G899" s="47" t="str">
        <f>+IF($B899="","",+IFERROR(+VLOOKUP(B899,padron!$A$2:$E$2,2,0),+IFERROR(VLOOKUP(B899,NAfiliado_NFarmacia!$A:$J,10,0),"Ingresar Nuevo Afiliado")))</f>
        <v/>
      </c>
      <c r="H899" s="49"/>
      <c r="I899" s="49"/>
      <c r="J899" s="49"/>
      <c r="K899" s="49"/>
      <c r="L899" s="48" t="str">
        <f>+IF(B899="","",IF(F899="No","84005541",+IFERROR(+VLOOKUP(inicio!B899,padron!$A$2:$H$2,8,0),"84005541")))</f>
        <v/>
      </c>
      <c r="M899" s="49"/>
      <c r="N899" s="49"/>
      <c r="O899" s="51"/>
      <c r="P899" s="49"/>
      <c r="Q899" s="49"/>
      <c r="R899" s="49"/>
      <c r="S899" s="49"/>
      <c r="T899" s="49"/>
      <c r="U899" s="49"/>
      <c r="V899" s="49"/>
      <c r="W899" s="48" t="str">
        <f t="shared" si="114"/>
        <v/>
      </c>
      <c r="X899" s="48" t="str">
        <f t="shared" si="115"/>
        <v/>
      </c>
      <c r="Y899" s="49"/>
      <c r="Z899" s="49" t="str">
        <f>IF(M899="no_cargado",VLOOKUP(B899,NAfiliado_NFarmacia!A:H,8,0),"")</f>
        <v/>
      </c>
      <c r="AA899" s="49"/>
    </row>
    <row r="900" spans="7:27" x14ac:dyDescent="0.55000000000000004">
      <c r="G900" s="47" t="str">
        <f>+IF($B900="","",+IFERROR(+VLOOKUP(B900,padron!$A$2:$E$2,2,0),+IFERROR(VLOOKUP(B900,NAfiliado_NFarmacia!$A:$J,10,0),"Ingresar Nuevo Afiliado")))</f>
        <v/>
      </c>
      <c r="H900" s="49"/>
      <c r="I900" s="49"/>
      <c r="J900" s="49"/>
      <c r="K900" s="49"/>
      <c r="L900" s="48" t="str">
        <f>+IF(B900="","",IF(F900="No","84005541",+IFERROR(+VLOOKUP(inicio!B900,padron!$A$2:$H$2,8,0),"84005541")))</f>
        <v/>
      </c>
      <c r="M900" s="49"/>
      <c r="N900" s="49"/>
      <c r="O900" s="51"/>
      <c r="P900" s="49"/>
      <c r="Q900" s="49"/>
      <c r="R900" s="49"/>
      <c r="S900" s="49"/>
      <c r="T900" s="49"/>
      <c r="U900" s="49"/>
      <c r="V900" s="49"/>
      <c r="W900" s="48" t="str">
        <f t="shared" si="114"/>
        <v/>
      </c>
      <c r="X900" s="48" t="str">
        <f t="shared" si="115"/>
        <v/>
      </c>
      <c r="Y900" s="49"/>
      <c r="Z900" s="49" t="str">
        <f>IF(M900="no_cargado",VLOOKUP(B900,NAfiliado_NFarmacia!A:H,8,0),"")</f>
        <v/>
      </c>
      <c r="AA900" s="49"/>
    </row>
    <row r="901" spans="7:27" x14ac:dyDescent="0.55000000000000004">
      <c r="G901" s="47" t="str">
        <f>+IF($B901="","",+IFERROR(+VLOOKUP(B901,padron!$A$2:$E$2,2,0),+IFERROR(VLOOKUP(B901,NAfiliado_NFarmacia!$A:$J,10,0),"Ingresar Nuevo Afiliado")))</f>
        <v/>
      </c>
      <c r="H901" s="49"/>
      <c r="I901" s="49"/>
      <c r="J901" s="49"/>
      <c r="K901" s="49"/>
      <c r="L901" s="48" t="str">
        <f>+IF(B901="","",IF(F901="No","84005541",+IFERROR(+VLOOKUP(inicio!B901,padron!$A$2:$H$2,8,0),"84005541")))</f>
        <v/>
      </c>
      <c r="M901" s="49"/>
      <c r="N901" s="49"/>
      <c r="O901" s="51"/>
      <c r="P901" s="49"/>
      <c r="Q901" s="49"/>
      <c r="R901" s="49"/>
      <c r="S901" s="49"/>
      <c r="T901" s="49"/>
      <c r="U901" s="49"/>
      <c r="V901" s="49"/>
      <c r="W901" s="48" t="str">
        <f t="shared" si="114"/>
        <v/>
      </c>
      <c r="X901" s="48" t="str">
        <f t="shared" si="115"/>
        <v/>
      </c>
      <c r="Y901" s="49"/>
      <c r="Z901" s="49" t="str">
        <f>IF(M901="no_cargado",VLOOKUP(B901,NAfiliado_NFarmacia!A:H,8,0),"")</f>
        <v/>
      </c>
      <c r="AA901" s="49"/>
    </row>
    <row r="902" spans="7:27" x14ac:dyDescent="0.55000000000000004">
      <c r="G902" s="47" t="str">
        <f>+IF($B902="","",+IFERROR(+VLOOKUP(B902,padron!$A$2:$E$2,2,0),+IFERROR(VLOOKUP(B902,NAfiliado_NFarmacia!$A:$J,10,0),"Ingresar Nuevo Afiliado")))</f>
        <v/>
      </c>
      <c r="H902" s="49"/>
      <c r="I902" s="49"/>
      <c r="J902" s="49"/>
      <c r="K902" s="49"/>
      <c r="L902" s="48" t="str">
        <f>+IF(B902="","",IF(F902="No","84005541",+IFERROR(+VLOOKUP(inicio!B902,padron!$A$2:$H$2,8,0),"84005541")))</f>
        <v/>
      </c>
      <c r="M902" s="49"/>
      <c r="N902" s="49"/>
      <c r="O902" s="51"/>
      <c r="P902" s="49"/>
      <c r="Q902" s="49"/>
      <c r="R902" s="49"/>
      <c r="S902" s="49"/>
      <c r="T902" s="49"/>
      <c r="U902" s="49"/>
      <c r="V902" s="49"/>
      <c r="W902" s="48" t="str">
        <f t="shared" si="114"/>
        <v/>
      </c>
      <c r="X902" s="48" t="str">
        <f t="shared" si="115"/>
        <v/>
      </c>
      <c r="Y902" s="49"/>
      <c r="Z902" s="49" t="str">
        <f>IF(M902="no_cargado",VLOOKUP(B902,NAfiliado_NFarmacia!A:H,8,0),"")</f>
        <v/>
      </c>
      <c r="AA902" s="49"/>
    </row>
    <row r="903" spans="7:27" x14ac:dyDescent="0.55000000000000004">
      <c r="G903" s="47" t="str">
        <f>+IF($B903="","",+IFERROR(+VLOOKUP(B903,padron!$A$2:$E$2,2,0),+IFERROR(VLOOKUP(B903,NAfiliado_NFarmacia!$A:$J,10,0),"Ingresar Nuevo Afiliado")))</f>
        <v/>
      </c>
      <c r="H903" s="49"/>
      <c r="I903" s="49"/>
      <c r="J903" s="49"/>
      <c r="K903" s="49"/>
      <c r="L903" s="48" t="str">
        <f>+IF(B903="","",IF(F903="No","84005541",+IFERROR(+VLOOKUP(inicio!B903,padron!$A$2:$H$2,8,0),"84005541")))</f>
        <v/>
      </c>
      <c r="M903" s="49"/>
      <c r="N903" s="49"/>
      <c r="O903" s="51"/>
      <c r="P903" s="49"/>
      <c r="Q903" s="49"/>
      <c r="R903" s="49"/>
      <c r="S903" s="49"/>
      <c r="T903" s="49"/>
      <c r="U903" s="49"/>
      <c r="V903" s="49"/>
      <c r="W903" s="48" t="str">
        <f t="shared" si="114"/>
        <v/>
      </c>
      <c r="X903" s="48" t="str">
        <f t="shared" si="115"/>
        <v/>
      </c>
      <c r="Y903" s="49"/>
      <c r="Z903" s="49" t="str">
        <f>IF(M903="no_cargado",VLOOKUP(B903,NAfiliado_NFarmacia!A:H,8,0),"")</f>
        <v/>
      </c>
      <c r="AA903" s="49"/>
    </row>
    <row r="904" spans="7:27" x14ac:dyDescent="0.55000000000000004">
      <c r="G904" s="47" t="str">
        <f>+IF($B904="","",+IFERROR(+VLOOKUP(B904,padron!$A$2:$E$2,2,0),+IFERROR(VLOOKUP(B904,NAfiliado_NFarmacia!$A:$J,10,0),"Ingresar Nuevo Afiliado")))</f>
        <v/>
      </c>
      <c r="H904" s="49"/>
      <c r="I904" s="49"/>
      <c r="J904" s="49"/>
      <c r="K904" s="49"/>
      <c r="L904" s="48" t="str">
        <f>+IF(B904="","",IF(F904="No","84005541",+IFERROR(+VLOOKUP(inicio!B904,padron!$A$2:$H$2,8,0),"84005541")))</f>
        <v/>
      </c>
      <c r="M904" s="49"/>
      <c r="N904" s="49"/>
      <c r="O904" s="51"/>
      <c r="P904" s="49"/>
      <c r="Q904" s="49"/>
      <c r="R904" s="49"/>
      <c r="S904" s="49"/>
      <c r="T904" s="49"/>
      <c r="U904" s="49"/>
      <c r="V904" s="49"/>
      <c r="W904" s="48" t="str">
        <f t="shared" si="114"/>
        <v/>
      </c>
      <c r="X904" s="48" t="str">
        <f t="shared" si="115"/>
        <v/>
      </c>
      <c r="Y904" s="49"/>
      <c r="Z904" s="49" t="str">
        <f>IF(M904="no_cargado",VLOOKUP(B904,NAfiliado_NFarmacia!A:H,8,0),"")</f>
        <v/>
      </c>
      <c r="AA904" s="49"/>
    </row>
    <row r="905" spans="7:27" x14ac:dyDescent="0.55000000000000004">
      <c r="G905" s="47" t="str">
        <f>+IF($B905="","",+IFERROR(+VLOOKUP(B905,padron!$A$2:$E$2,2,0),+IFERROR(VLOOKUP(B905,NAfiliado_NFarmacia!$A:$J,10,0),"Ingresar Nuevo Afiliado")))</f>
        <v/>
      </c>
      <c r="H905" s="49"/>
      <c r="I905" s="49"/>
      <c r="J905" s="49"/>
      <c r="K905" s="49"/>
      <c r="L905" s="48" t="str">
        <f>+IF(B905="","",IF(F905="No","84005541",+IFERROR(+VLOOKUP(inicio!B905,padron!$A$2:$H$2,8,0),"84005541")))</f>
        <v/>
      </c>
      <c r="M905" s="49"/>
      <c r="N905" s="49"/>
      <c r="O905" s="51"/>
      <c r="P905" s="49"/>
      <c r="Q905" s="49"/>
      <c r="R905" s="49"/>
      <c r="S905" s="49"/>
      <c r="T905" s="49"/>
      <c r="U905" s="49"/>
      <c r="V905" s="49"/>
      <c r="W905" s="48" t="str">
        <f t="shared" ref="W905:W968" si="116">IF(B905="","","02")</f>
        <v/>
      </c>
      <c r="X905" s="48" t="str">
        <f t="shared" ref="X905:X968" si="117">IF(B905="","","01")</f>
        <v/>
      </c>
      <c r="Y905" s="49"/>
      <c r="Z905" s="49" t="str">
        <f>IF(M905="no_cargado",VLOOKUP(B905,NAfiliado_NFarmacia!A:H,8,0),"")</f>
        <v/>
      </c>
      <c r="AA905" s="49"/>
    </row>
    <row r="906" spans="7:27" x14ac:dyDescent="0.55000000000000004">
      <c r="G906" s="47" t="str">
        <f>+IF($B906="","",+IFERROR(+VLOOKUP(B906,padron!$A$2:$E$2,2,0),+IFERROR(VLOOKUP(B906,NAfiliado_NFarmacia!$A:$J,10,0),"Ingresar Nuevo Afiliado")))</f>
        <v/>
      </c>
      <c r="H906" s="49"/>
      <c r="I906" s="49"/>
      <c r="J906" s="49"/>
      <c r="K906" s="49"/>
      <c r="L906" s="48" t="str">
        <f>+IF(B906="","",IF(F906="No","84005541",+IFERROR(+VLOOKUP(inicio!B906,padron!$A$2:$H$2,8,0),"84005541")))</f>
        <v/>
      </c>
      <c r="M906" s="49"/>
      <c r="N906" s="49"/>
      <c r="O906" s="51"/>
      <c r="P906" s="49"/>
      <c r="Q906" s="49"/>
      <c r="R906" s="49"/>
      <c r="S906" s="49"/>
      <c r="T906" s="49"/>
      <c r="U906" s="49"/>
      <c r="V906" s="49"/>
      <c r="W906" s="48" t="str">
        <f t="shared" si="116"/>
        <v/>
      </c>
      <c r="X906" s="48" t="str">
        <f t="shared" si="117"/>
        <v/>
      </c>
      <c r="Y906" s="49"/>
      <c r="Z906" s="49" t="str">
        <f>IF(M906="no_cargado",VLOOKUP(B906,NAfiliado_NFarmacia!A:H,8,0),"")</f>
        <v/>
      </c>
      <c r="AA906" s="49"/>
    </row>
    <row r="907" spans="7:27" x14ac:dyDescent="0.55000000000000004">
      <c r="G907" s="47" t="str">
        <f>+IF($B907="","",+IFERROR(+VLOOKUP(B907,padron!$A$2:$E$2,2,0),+IFERROR(VLOOKUP(B907,NAfiliado_NFarmacia!$A:$J,10,0),"Ingresar Nuevo Afiliado")))</f>
        <v/>
      </c>
      <c r="H907" s="49"/>
      <c r="I907" s="49"/>
      <c r="J907" s="49"/>
      <c r="K907" s="49"/>
      <c r="L907" s="48" t="str">
        <f>+IF(B907="","",IF(F907="No","84005541",+IFERROR(+VLOOKUP(inicio!B907,padron!$A$2:$H$2,8,0),"84005541")))</f>
        <v/>
      </c>
      <c r="M907" s="49"/>
      <c r="N907" s="49"/>
      <c r="O907" s="51"/>
      <c r="P907" s="49"/>
      <c r="Q907" s="49"/>
      <c r="R907" s="49"/>
      <c r="S907" s="49"/>
      <c r="T907" s="49"/>
      <c r="U907" s="49"/>
      <c r="V907" s="49"/>
      <c r="W907" s="48" t="str">
        <f t="shared" si="116"/>
        <v/>
      </c>
      <c r="X907" s="48" t="str">
        <f t="shared" si="117"/>
        <v/>
      </c>
      <c r="Y907" s="49"/>
      <c r="Z907" s="49" t="str">
        <f>IF(M907="no_cargado",VLOOKUP(B907,NAfiliado_NFarmacia!A:H,8,0),"")</f>
        <v/>
      </c>
      <c r="AA907" s="49"/>
    </row>
    <row r="908" spans="7:27" x14ac:dyDescent="0.55000000000000004">
      <c r="G908" s="47" t="str">
        <f>+IF($B908="","",+IFERROR(+VLOOKUP(B908,padron!$A$2:$E$2,2,0),+IFERROR(VLOOKUP(B908,NAfiliado_NFarmacia!$A:$J,10,0),"Ingresar Nuevo Afiliado")))</f>
        <v/>
      </c>
      <c r="H908" s="49"/>
      <c r="I908" s="49"/>
      <c r="J908" s="49"/>
      <c r="K908" s="49"/>
      <c r="L908" s="48" t="str">
        <f>+IF(B908="","",IF(F908="No","84005541",+IFERROR(+VLOOKUP(inicio!B908,padron!$A$2:$H$2,8,0),"84005541")))</f>
        <v/>
      </c>
      <c r="M908" s="49"/>
      <c r="N908" s="49"/>
      <c r="O908" s="51"/>
      <c r="P908" s="49"/>
      <c r="Q908" s="49"/>
      <c r="R908" s="49"/>
      <c r="S908" s="49"/>
      <c r="T908" s="49"/>
      <c r="U908" s="49"/>
      <c r="V908" s="49"/>
      <c r="W908" s="48" t="str">
        <f t="shared" si="116"/>
        <v/>
      </c>
      <c r="X908" s="48" t="str">
        <f t="shared" si="117"/>
        <v/>
      </c>
      <c r="Y908" s="49"/>
      <c r="Z908" s="49" t="str">
        <f>IF(M908="no_cargado",VLOOKUP(B908,NAfiliado_NFarmacia!A:H,8,0),"")</f>
        <v/>
      </c>
      <c r="AA908" s="49"/>
    </row>
    <row r="909" spans="7:27" x14ac:dyDescent="0.55000000000000004">
      <c r="G909" s="47" t="str">
        <f>+IF($B909="","",+IFERROR(+VLOOKUP(B909,padron!$A$2:$E$2,2,0),+IFERROR(VLOOKUP(B909,NAfiliado_NFarmacia!$A:$J,10,0),"Ingresar Nuevo Afiliado")))</f>
        <v/>
      </c>
      <c r="H909" s="49"/>
      <c r="I909" s="49"/>
      <c r="J909" s="49"/>
      <c r="K909" s="49"/>
      <c r="L909" s="48" t="str">
        <f>+IF(B909="","",IF(F909="No","84005541",+IFERROR(+VLOOKUP(inicio!B909,padron!$A$2:$H$2,8,0),"84005541")))</f>
        <v/>
      </c>
      <c r="M909" s="49"/>
      <c r="N909" s="49"/>
      <c r="O909" s="51"/>
      <c r="P909" s="49"/>
      <c r="Q909" s="49"/>
      <c r="R909" s="49"/>
      <c r="S909" s="49"/>
      <c r="T909" s="49"/>
      <c r="U909" s="49"/>
      <c r="V909" s="49"/>
      <c r="W909" s="48" t="str">
        <f t="shared" si="116"/>
        <v/>
      </c>
      <c r="X909" s="48" t="str">
        <f t="shared" si="117"/>
        <v/>
      </c>
      <c r="Y909" s="49"/>
      <c r="Z909" s="49" t="str">
        <f>IF(M909="no_cargado",VLOOKUP(B909,NAfiliado_NFarmacia!A:H,8,0),"")</f>
        <v/>
      </c>
      <c r="AA909" s="49"/>
    </row>
    <row r="910" spans="7:27" x14ac:dyDescent="0.55000000000000004">
      <c r="G910" s="47" t="str">
        <f>+IF($B910="","",+IFERROR(+VLOOKUP(B910,padron!$A$2:$E$2,2,0),+IFERROR(VLOOKUP(B910,NAfiliado_NFarmacia!$A:$J,10,0),"Ingresar Nuevo Afiliado")))</f>
        <v/>
      </c>
      <c r="H910" s="49"/>
      <c r="I910" s="49"/>
      <c r="J910" s="49"/>
      <c r="K910" s="49"/>
      <c r="L910" s="48" t="str">
        <f>+IF(B910="","",IF(F910="No","84005541",+IFERROR(+VLOOKUP(inicio!B910,padron!$A$2:$H$2,8,0),"84005541")))</f>
        <v/>
      </c>
      <c r="M910" s="49"/>
      <c r="N910" s="49"/>
      <c r="O910" s="51"/>
      <c r="P910" s="49"/>
      <c r="Q910" s="49"/>
      <c r="R910" s="49"/>
      <c r="S910" s="49"/>
      <c r="T910" s="49"/>
      <c r="U910" s="49"/>
      <c r="V910" s="49"/>
      <c r="W910" s="48" t="str">
        <f t="shared" si="116"/>
        <v/>
      </c>
      <c r="X910" s="48" t="str">
        <f t="shared" si="117"/>
        <v/>
      </c>
      <c r="Y910" s="49"/>
      <c r="Z910" s="49" t="str">
        <f>IF(M910="no_cargado",VLOOKUP(B910,NAfiliado_NFarmacia!A:H,8,0),"")</f>
        <v/>
      </c>
      <c r="AA910" s="49"/>
    </row>
    <row r="911" spans="7:27" x14ac:dyDescent="0.55000000000000004">
      <c r="G911" s="47" t="str">
        <f>+IF($B911="","",+IFERROR(+VLOOKUP(B911,padron!$A$2:$E$2,2,0),+IFERROR(VLOOKUP(B911,NAfiliado_NFarmacia!$A:$J,10,0),"Ingresar Nuevo Afiliado")))</f>
        <v/>
      </c>
      <c r="H911" s="49"/>
      <c r="I911" s="49"/>
      <c r="J911" s="49"/>
      <c r="K911" s="49"/>
      <c r="L911" s="48" t="str">
        <f>+IF(B911="","",IF(F911="No","84005541",+IFERROR(+VLOOKUP(inicio!B911,padron!$A$2:$H$2,8,0),"84005541")))</f>
        <v/>
      </c>
      <c r="M911" s="49"/>
      <c r="N911" s="49"/>
      <c r="O911" s="51"/>
      <c r="P911" s="49"/>
      <c r="Q911" s="49"/>
      <c r="R911" s="49"/>
      <c r="S911" s="49"/>
      <c r="T911" s="49"/>
      <c r="U911" s="49"/>
      <c r="V911" s="49"/>
      <c r="W911" s="48" t="str">
        <f t="shared" si="116"/>
        <v/>
      </c>
      <c r="X911" s="48" t="str">
        <f t="shared" si="117"/>
        <v/>
      </c>
      <c r="Y911" s="49"/>
      <c r="Z911" s="49" t="str">
        <f>IF(M911="no_cargado",VLOOKUP(B911,NAfiliado_NFarmacia!A:H,8,0),"")</f>
        <v/>
      </c>
      <c r="AA911" s="49"/>
    </row>
    <row r="912" spans="7:27" x14ac:dyDescent="0.55000000000000004">
      <c r="G912" s="47" t="str">
        <f>+IF($B912="","",+IFERROR(+VLOOKUP(B912,padron!$A$2:$E$2,2,0),+IFERROR(VLOOKUP(B912,NAfiliado_NFarmacia!$A:$J,10,0),"Ingresar Nuevo Afiliado")))</f>
        <v/>
      </c>
      <c r="H912" s="49"/>
      <c r="I912" s="49"/>
      <c r="J912" s="49"/>
      <c r="K912" s="49"/>
      <c r="L912" s="48" t="str">
        <f>+IF(B912="","",IF(F912="No","84005541",+IFERROR(+VLOOKUP(inicio!B912,padron!$A$2:$H$2,8,0),"84005541")))</f>
        <v/>
      </c>
      <c r="M912" s="49"/>
      <c r="N912" s="49"/>
      <c r="O912" s="51"/>
      <c r="P912" s="49"/>
      <c r="Q912" s="49"/>
      <c r="R912" s="49"/>
      <c r="S912" s="49"/>
      <c r="T912" s="49"/>
      <c r="U912" s="49"/>
      <c r="V912" s="49"/>
      <c r="W912" s="48" t="str">
        <f t="shared" si="116"/>
        <v/>
      </c>
      <c r="X912" s="48" t="str">
        <f t="shared" si="117"/>
        <v/>
      </c>
      <c r="Y912" s="49"/>
      <c r="Z912" s="49" t="str">
        <f>IF(M912="no_cargado",VLOOKUP(B912,NAfiliado_NFarmacia!A:H,8,0),"")</f>
        <v/>
      </c>
      <c r="AA912" s="49"/>
    </row>
    <row r="913" spans="7:27" x14ac:dyDescent="0.55000000000000004">
      <c r="G913" s="47" t="str">
        <f>+IF($B913="","",+IFERROR(+VLOOKUP(B913,padron!$A$2:$E$2,2,0),+IFERROR(VLOOKUP(B913,NAfiliado_NFarmacia!$A:$J,10,0),"Ingresar Nuevo Afiliado")))</f>
        <v/>
      </c>
      <c r="H913" s="49"/>
      <c r="I913" s="49"/>
      <c r="J913" s="49"/>
      <c r="K913" s="49"/>
      <c r="L913" s="48" t="str">
        <f>+IF(B913="","",IF(F913="No","84005541",+IFERROR(+VLOOKUP(inicio!B913,padron!$A$2:$H$2,8,0),"84005541")))</f>
        <v/>
      </c>
      <c r="M913" s="49"/>
      <c r="N913" s="49"/>
      <c r="O913" s="51"/>
      <c r="P913" s="49"/>
      <c r="Q913" s="49"/>
      <c r="R913" s="49"/>
      <c r="S913" s="49"/>
      <c r="T913" s="49"/>
      <c r="U913" s="49"/>
      <c r="V913" s="49"/>
      <c r="W913" s="48" t="str">
        <f t="shared" si="116"/>
        <v/>
      </c>
      <c r="X913" s="48" t="str">
        <f t="shared" si="117"/>
        <v/>
      </c>
      <c r="Y913" s="49"/>
      <c r="Z913" s="49" t="str">
        <f>IF(M913="no_cargado",VLOOKUP(B913,NAfiliado_NFarmacia!A:H,8,0),"")</f>
        <v/>
      </c>
      <c r="AA913" s="49"/>
    </row>
    <row r="914" spans="7:27" x14ac:dyDescent="0.55000000000000004">
      <c r="G914" s="47" t="str">
        <f>+IF($B914="","",+IFERROR(+VLOOKUP(B914,padron!$A$2:$E$2,2,0),+IFERROR(VLOOKUP(B914,NAfiliado_NFarmacia!$A:$J,10,0),"Ingresar Nuevo Afiliado")))</f>
        <v/>
      </c>
      <c r="H914" s="49"/>
      <c r="I914" s="49"/>
      <c r="J914" s="49"/>
      <c r="K914" s="49"/>
      <c r="L914" s="48" t="str">
        <f>+IF(B914="","",IF(F914="No","84005541",+IFERROR(+VLOOKUP(inicio!B914,padron!$A$2:$H$2,8,0),"84005541")))</f>
        <v/>
      </c>
      <c r="M914" s="49"/>
      <c r="N914" s="49"/>
      <c r="O914" s="51"/>
      <c r="P914" s="49"/>
      <c r="Q914" s="49"/>
      <c r="R914" s="49"/>
      <c r="S914" s="49"/>
      <c r="T914" s="49"/>
      <c r="U914" s="49"/>
      <c r="V914" s="49"/>
      <c r="W914" s="48" t="str">
        <f t="shared" si="116"/>
        <v/>
      </c>
      <c r="X914" s="48" t="str">
        <f t="shared" si="117"/>
        <v/>
      </c>
      <c r="Y914" s="49"/>
      <c r="Z914" s="49" t="str">
        <f>IF(M914="no_cargado",VLOOKUP(B914,NAfiliado_NFarmacia!A:H,8,0),"")</f>
        <v/>
      </c>
      <c r="AA914" s="49"/>
    </row>
    <row r="915" spans="7:27" x14ac:dyDescent="0.55000000000000004">
      <c r="G915" s="47" t="str">
        <f>+IF($B915="","",+IFERROR(+VLOOKUP(B915,padron!$A$2:$E$2,2,0),+IFERROR(VLOOKUP(B915,NAfiliado_NFarmacia!$A:$J,10,0),"Ingresar Nuevo Afiliado")))</f>
        <v/>
      </c>
      <c r="H915" s="49"/>
      <c r="I915" s="49"/>
      <c r="J915" s="49"/>
      <c r="K915" s="49"/>
      <c r="L915" s="48" t="str">
        <f>+IF(B915="","",IF(F915="No","84005541",+IFERROR(+VLOOKUP(inicio!B915,padron!$A$2:$H$2,8,0),"84005541")))</f>
        <v/>
      </c>
      <c r="M915" s="49"/>
      <c r="N915" s="49"/>
      <c r="O915" s="51"/>
      <c r="P915" s="49"/>
      <c r="Q915" s="49"/>
      <c r="R915" s="49"/>
      <c r="S915" s="49"/>
      <c r="T915" s="49"/>
      <c r="U915" s="49"/>
      <c r="V915" s="49"/>
      <c r="W915" s="48" t="str">
        <f t="shared" si="116"/>
        <v/>
      </c>
      <c r="X915" s="48" t="str">
        <f t="shared" si="117"/>
        <v/>
      </c>
      <c r="Y915" s="49"/>
      <c r="Z915" s="49" t="str">
        <f>IF(M915="no_cargado",VLOOKUP(B915,NAfiliado_NFarmacia!A:H,8,0),"")</f>
        <v/>
      </c>
      <c r="AA915" s="49"/>
    </row>
    <row r="916" spans="7:27" x14ac:dyDescent="0.55000000000000004">
      <c r="G916" s="47" t="str">
        <f>+IF($B916="","",+IFERROR(+VLOOKUP(B916,padron!$A$2:$E$2,2,0),+IFERROR(VLOOKUP(B916,NAfiliado_NFarmacia!$A:$J,10,0),"Ingresar Nuevo Afiliado")))</f>
        <v/>
      </c>
      <c r="H916" s="49"/>
      <c r="I916" s="49"/>
      <c r="J916" s="49"/>
      <c r="K916" s="49"/>
      <c r="L916" s="48" t="str">
        <f>+IF(B916="","",IF(F916="No","84005541",+IFERROR(+VLOOKUP(inicio!B916,padron!$A$2:$H$2,8,0),"84005541")))</f>
        <v/>
      </c>
      <c r="M916" s="49"/>
      <c r="N916" s="49"/>
      <c r="O916" s="51"/>
      <c r="P916" s="49"/>
      <c r="Q916" s="49"/>
      <c r="R916" s="49"/>
      <c r="S916" s="49"/>
      <c r="T916" s="49"/>
      <c r="U916" s="49"/>
      <c r="V916" s="49"/>
      <c r="W916" s="48" t="str">
        <f t="shared" si="116"/>
        <v/>
      </c>
      <c r="X916" s="48" t="str">
        <f t="shared" si="117"/>
        <v/>
      </c>
      <c r="Y916" s="49"/>
      <c r="Z916" s="49" t="str">
        <f>IF(M916="no_cargado",VLOOKUP(B916,NAfiliado_NFarmacia!A:H,8,0),"")</f>
        <v/>
      </c>
      <c r="AA916" s="49"/>
    </row>
    <row r="917" spans="7:27" x14ac:dyDescent="0.55000000000000004">
      <c r="G917" s="47" t="str">
        <f>+IF($B917="","",+IFERROR(+VLOOKUP(B917,padron!$A$2:$E$2,2,0),+IFERROR(VLOOKUP(B917,NAfiliado_NFarmacia!$A:$J,10,0),"Ingresar Nuevo Afiliado")))</f>
        <v/>
      </c>
      <c r="H917" s="49"/>
      <c r="I917" s="49"/>
      <c r="J917" s="49"/>
      <c r="K917" s="49"/>
      <c r="L917" s="48" t="str">
        <f>+IF(B917="","",IF(F917="No","84005541",+IFERROR(+VLOOKUP(inicio!B917,padron!$A$2:$H$2,8,0),"84005541")))</f>
        <v/>
      </c>
      <c r="M917" s="49"/>
      <c r="N917" s="49"/>
      <c r="O917" s="51"/>
      <c r="P917" s="49"/>
      <c r="Q917" s="49"/>
      <c r="R917" s="49"/>
      <c r="S917" s="49"/>
      <c r="T917" s="49"/>
      <c r="U917" s="49"/>
      <c r="V917" s="49"/>
      <c r="W917" s="48" t="str">
        <f t="shared" si="116"/>
        <v/>
      </c>
      <c r="X917" s="48" t="str">
        <f t="shared" si="117"/>
        <v/>
      </c>
      <c r="Y917" s="49"/>
      <c r="Z917" s="49" t="str">
        <f>IF(M917="no_cargado",VLOOKUP(B917,NAfiliado_NFarmacia!A:H,8,0),"")</f>
        <v/>
      </c>
      <c r="AA917" s="49"/>
    </row>
    <row r="918" spans="7:27" x14ac:dyDescent="0.55000000000000004">
      <c r="G918" s="47" t="str">
        <f>+IF($B918="","",+IFERROR(+VLOOKUP(B918,padron!$A$2:$E$2,2,0),+IFERROR(VLOOKUP(B918,NAfiliado_NFarmacia!$A:$J,10,0),"Ingresar Nuevo Afiliado")))</f>
        <v/>
      </c>
      <c r="H918" s="49"/>
      <c r="I918" s="49"/>
      <c r="J918" s="49"/>
      <c r="K918" s="49"/>
      <c r="L918" s="48" t="str">
        <f>+IF(B918="","",IF(F918="No","84005541",+IFERROR(+VLOOKUP(inicio!B918,padron!$A$2:$H$2,8,0),"84005541")))</f>
        <v/>
      </c>
      <c r="M918" s="49"/>
      <c r="N918" s="49"/>
      <c r="O918" s="51"/>
      <c r="P918" s="49"/>
      <c r="Q918" s="49"/>
      <c r="R918" s="49"/>
      <c r="S918" s="49"/>
      <c r="T918" s="49"/>
      <c r="U918" s="49"/>
      <c r="V918" s="49"/>
      <c r="W918" s="48" t="str">
        <f t="shared" si="116"/>
        <v/>
      </c>
      <c r="X918" s="48" t="str">
        <f t="shared" si="117"/>
        <v/>
      </c>
      <c r="Y918" s="49"/>
      <c r="Z918" s="49" t="str">
        <f>IF(M918="no_cargado",VLOOKUP(B918,NAfiliado_NFarmacia!A:H,8,0),"")</f>
        <v/>
      </c>
      <c r="AA918" s="49"/>
    </row>
    <row r="919" spans="7:27" x14ac:dyDescent="0.55000000000000004">
      <c r="G919" s="47" t="str">
        <f>+IF($B919="","",+IFERROR(+VLOOKUP(B919,padron!$A$2:$E$2,2,0),+IFERROR(VLOOKUP(B919,NAfiliado_NFarmacia!$A:$J,10,0),"Ingresar Nuevo Afiliado")))</f>
        <v/>
      </c>
      <c r="H919" s="49"/>
      <c r="I919" s="49"/>
      <c r="J919" s="49"/>
      <c r="K919" s="49"/>
      <c r="L919" s="48" t="str">
        <f>+IF(B919="","",IF(F919="No","84005541",+IFERROR(+VLOOKUP(inicio!B919,padron!$A$2:$H$2,8,0),"84005541")))</f>
        <v/>
      </c>
      <c r="M919" s="49"/>
      <c r="N919" s="49"/>
      <c r="O919" s="51"/>
      <c r="P919" s="49"/>
      <c r="Q919" s="49"/>
      <c r="R919" s="49"/>
      <c r="S919" s="49"/>
      <c r="T919" s="49"/>
      <c r="U919" s="49"/>
      <c r="V919" s="49"/>
      <c r="W919" s="48" t="str">
        <f t="shared" si="116"/>
        <v/>
      </c>
      <c r="X919" s="48" t="str">
        <f t="shared" si="117"/>
        <v/>
      </c>
      <c r="Y919" s="49"/>
      <c r="Z919" s="49" t="str">
        <f>IF(M919="no_cargado",VLOOKUP(B919,NAfiliado_NFarmacia!A:H,8,0),"")</f>
        <v/>
      </c>
      <c r="AA919" s="49"/>
    </row>
    <row r="920" spans="7:27" x14ac:dyDescent="0.55000000000000004">
      <c r="G920" s="47" t="str">
        <f>+IF($B920="","",+IFERROR(+VLOOKUP(B920,padron!$A$2:$E$2,2,0),+IFERROR(VLOOKUP(B920,NAfiliado_NFarmacia!$A:$J,10,0),"Ingresar Nuevo Afiliado")))</f>
        <v/>
      </c>
      <c r="H920" s="49"/>
      <c r="I920" s="49"/>
      <c r="J920" s="49"/>
      <c r="K920" s="49"/>
      <c r="L920" s="48" t="str">
        <f>+IF(B920="","",IF(F920="No","84005541",+IFERROR(+VLOOKUP(inicio!B920,padron!$A$2:$H$2,8,0),"84005541")))</f>
        <v/>
      </c>
      <c r="M920" s="49"/>
      <c r="N920" s="49"/>
      <c r="O920" s="51"/>
      <c r="P920" s="49"/>
      <c r="Q920" s="49"/>
      <c r="R920" s="49"/>
      <c r="S920" s="49"/>
      <c r="T920" s="49"/>
      <c r="U920" s="49"/>
      <c r="V920" s="49"/>
      <c r="W920" s="48" t="str">
        <f t="shared" si="116"/>
        <v/>
      </c>
      <c r="X920" s="48" t="str">
        <f t="shared" si="117"/>
        <v/>
      </c>
      <c r="Y920" s="49"/>
      <c r="Z920" s="49" t="str">
        <f>IF(M920="no_cargado",VLOOKUP(B920,NAfiliado_NFarmacia!A:H,8,0),"")</f>
        <v/>
      </c>
      <c r="AA920" s="49"/>
    </row>
    <row r="921" spans="7:27" x14ac:dyDescent="0.55000000000000004">
      <c r="G921" s="47" t="str">
        <f>+IF($B921="","",+IFERROR(+VLOOKUP(B921,padron!$A$2:$E$2,2,0),+IFERROR(VLOOKUP(B921,NAfiliado_NFarmacia!$A:$J,10,0),"Ingresar Nuevo Afiliado")))</f>
        <v/>
      </c>
      <c r="H921" s="49"/>
      <c r="I921" s="49"/>
      <c r="J921" s="49"/>
      <c r="K921" s="49"/>
      <c r="L921" s="48" t="str">
        <f>+IF(B921="","",IF(F921="No","84005541",+IFERROR(+VLOOKUP(inicio!B921,padron!$A$2:$H$2,8,0),"84005541")))</f>
        <v/>
      </c>
      <c r="M921" s="49"/>
      <c r="N921" s="49"/>
      <c r="O921" s="51"/>
      <c r="P921" s="49"/>
      <c r="Q921" s="49"/>
      <c r="R921" s="49"/>
      <c r="S921" s="49"/>
      <c r="T921" s="49"/>
      <c r="U921" s="49"/>
      <c r="V921" s="49"/>
      <c r="W921" s="48" t="str">
        <f t="shared" si="116"/>
        <v/>
      </c>
      <c r="X921" s="48" t="str">
        <f t="shared" si="117"/>
        <v/>
      </c>
      <c r="Y921" s="49"/>
      <c r="Z921" s="49" t="str">
        <f>IF(M921="no_cargado",VLOOKUP(B921,NAfiliado_NFarmacia!A:H,8,0),"")</f>
        <v/>
      </c>
      <c r="AA921" s="49"/>
    </row>
    <row r="922" spans="7:27" x14ac:dyDescent="0.55000000000000004">
      <c r="G922" s="47" t="str">
        <f>+IF($B922="","",+IFERROR(+VLOOKUP(B922,padron!$A$2:$E$2,2,0),+IFERROR(VLOOKUP(B922,NAfiliado_NFarmacia!$A:$J,10,0),"Ingresar Nuevo Afiliado")))</f>
        <v/>
      </c>
      <c r="H922" s="49"/>
      <c r="I922" s="49"/>
      <c r="J922" s="49"/>
      <c r="K922" s="49"/>
      <c r="L922" s="48" t="str">
        <f>+IF(B922="","",IF(F922="No","84005541",+IFERROR(+VLOOKUP(inicio!B922,padron!$A$2:$H$2,8,0),"84005541")))</f>
        <v/>
      </c>
      <c r="M922" s="49"/>
      <c r="N922" s="49"/>
      <c r="O922" s="51"/>
      <c r="P922" s="49"/>
      <c r="Q922" s="49"/>
      <c r="R922" s="49"/>
      <c r="S922" s="49"/>
      <c r="T922" s="49"/>
      <c r="U922" s="49"/>
      <c r="V922" s="49"/>
      <c r="W922" s="48" t="str">
        <f t="shared" si="116"/>
        <v/>
      </c>
      <c r="X922" s="48" t="str">
        <f t="shared" si="117"/>
        <v/>
      </c>
      <c r="Y922" s="49"/>
      <c r="Z922" s="49" t="str">
        <f>IF(M922="no_cargado",VLOOKUP(B922,NAfiliado_NFarmacia!A:H,8,0),"")</f>
        <v/>
      </c>
      <c r="AA922" s="49"/>
    </row>
    <row r="923" spans="7:27" x14ac:dyDescent="0.55000000000000004">
      <c r="G923" s="47" t="str">
        <f>+IF($B923="","",+IFERROR(+VLOOKUP(B923,padron!$A$2:$E$2,2,0),+IFERROR(VLOOKUP(B923,NAfiliado_NFarmacia!$A:$J,10,0),"Ingresar Nuevo Afiliado")))</f>
        <v/>
      </c>
      <c r="H923" s="49"/>
      <c r="I923" s="49"/>
      <c r="J923" s="49"/>
      <c r="K923" s="49"/>
      <c r="L923" s="48" t="str">
        <f>+IF(B923="","",IF(F923="No","84005541",+IFERROR(+VLOOKUP(inicio!B923,padron!$A$2:$H$2,8,0),"84005541")))</f>
        <v/>
      </c>
      <c r="M923" s="49"/>
      <c r="N923" s="49"/>
      <c r="O923" s="51"/>
      <c r="P923" s="49"/>
      <c r="Q923" s="49"/>
      <c r="R923" s="49"/>
      <c r="S923" s="49"/>
      <c r="T923" s="49"/>
      <c r="U923" s="49"/>
      <c r="V923" s="49"/>
      <c r="W923" s="48" t="str">
        <f t="shared" si="116"/>
        <v/>
      </c>
      <c r="X923" s="48" t="str">
        <f t="shared" si="117"/>
        <v/>
      </c>
      <c r="Y923" s="49"/>
      <c r="Z923" s="49" t="str">
        <f>IF(M923="no_cargado",VLOOKUP(B923,NAfiliado_NFarmacia!A:H,8,0),"")</f>
        <v/>
      </c>
      <c r="AA923" s="49"/>
    </row>
    <row r="924" spans="7:27" x14ac:dyDescent="0.55000000000000004">
      <c r="G924" s="47" t="str">
        <f>+IF($B924="","",+IFERROR(+VLOOKUP(B924,padron!$A$2:$E$2,2,0),+IFERROR(VLOOKUP(B924,NAfiliado_NFarmacia!$A:$J,10,0),"Ingresar Nuevo Afiliado")))</f>
        <v/>
      </c>
      <c r="H924" s="49"/>
      <c r="I924" s="49"/>
      <c r="J924" s="49"/>
      <c r="K924" s="49"/>
      <c r="L924" s="48" t="str">
        <f>+IF(B924="","",IF(F924="No","84005541",+IFERROR(+VLOOKUP(inicio!B924,padron!$A$2:$H$2,8,0),"84005541")))</f>
        <v/>
      </c>
      <c r="M924" s="49"/>
      <c r="N924" s="49"/>
      <c r="O924" s="51"/>
      <c r="P924" s="49"/>
      <c r="Q924" s="49"/>
      <c r="R924" s="49"/>
      <c r="S924" s="49"/>
      <c r="T924" s="49"/>
      <c r="U924" s="49"/>
      <c r="V924" s="49"/>
      <c r="W924" s="48" t="str">
        <f t="shared" si="116"/>
        <v/>
      </c>
      <c r="X924" s="48" t="str">
        <f t="shared" si="117"/>
        <v/>
      </c>
      <c r="Y924" s="49"/>
      <c r="Z924" s="49" t="str">
        <f>IF(M924="no_cargado",VLOOKUP(B924,NAfiliado_NFarmacia!A:H,8,0),"")</f>
        <v/>
      </c>
      <c r="AA924" s="49"/>
    </row>
    <row r="925" spans="7:27" x14ac:dyDescent="0.55000000000000004">
      <c r="G925" s="47" t="str">
        <f>+IF($B925="","",+IFERROR(+VLOOKUP(B925,padron!$A$2:$E$2,2,0),+IFERROR(VLOOKUP(B925,NAfiliado_NFarmacia!$A:$J,10,0),"Ingresar Nuevo Afiliado")))</f>
        <v/>
      </c>
      <c r="H925" s="49"/>
      <c r="I925" s="49"/>
      <c r="J925" s="49"/>
      <c r="K925" s="49"/>
      <c r="L925" s="48" t="str">
        <f>+IF(B925="","",IF(F925="No","84005541",+IFERROR(+VLOOKUP(inicio!B925,padron!$A$2:$H$2,8,0),"84005541")))</f>
        <v/>
      </c>
      <c r="M925" s="49"/>
      <c r="N925" s="49"/>
      <c r="O925" s="51"/>
      <c r="P925" s="49"/>
      <c r="Q925" s="49"/>
      <c r="R925" s="49"/>
      <c r="S925" s="49"/>
      <c r="T925" s="49"/>
      <c r="U925" s="49"/>
      <c r="V925" s="49"/>
      <c r="W925" s="48" t="str">
        <f t="shared" si="116"/>
        <v/>
      </c>
      <c r="X925" s="48" t="str">
        <f t="shared" si="117"/>
        <v/>
      </c>
      <c r="Y925" s="49"/>
      <c r="Z925" s="49" t="str">
        <f>IF(M925="no_cargado",VLOOKUP(B925,NAfiliado_NFarmacia!A:H,8,0),"")</f>
        <v/>
      </c>
      <c r="AA925" s="49"/>
    </row>
    <row r="926" spans="7:27" x14ac:dyDescent="0.55000000000000004">
      <c r="G926" s="47" t="str">
        <f>+IF($B926="","",+IFERROR(+VLOOKUP(B926,padron!$A$2:$E$2,2,0),+IFERROR(VLOOKUP(B926,NAfiliado_NFarmacia!$A:$J,10,0),"Ingresar Nuevo Afiliado")))</f>
        <v/>
      </c>
      <c r="H926" s="49"/>
      <c r="I926" s="49"/>
      <c r="J926" s="49"/>
      <c r="K926" s="49"/>
      <c r="L926" s="48" t="str">
        <f>+IF(B926="","",IF(F926="No","84005541",+IFERROR(+VLOOKUP(inicio!B926,padron!$A$2:$H$2,8,0),"84005541")))</f>
        <v/>
      </c>
      <c r="M926" s="49"/>
      <c r="N926" s="49"/>
      <c r="O926" s="51"/>
      <c r="P926" s="49"/>
      <c r="Q926" s="49"/>
      <c r="R926" s="49"/>
      <c r="S926" s="49"/>
      <c r="T926" s="49"/>
      <c r="U926" s="49"/>
      <c r="V926" s="49"/>
      <c r="W926" s="48" t="str">
        <f t="shared" si="116"/>
        <v/>
      </c>
      <c r="X926" s="48" t="str">
        <f t="shared" si="117"/>
        <v/>
      </c>
      <c r="Y926" s="49"/>
      <c r="Z926" s="49" t="str">
        <f>IF(M926="no_cargado",VLOOKUP(B926,NAfiliado_NFarmacia!A:H,8,0),"")</f>
        <v/>
      </c>
      <c r="AA926" s="49"/>
    </row>
    <row r="927" spans="7:27" x14ac:dyDescent="0.55000000000000004">
      <c r="G927" s="47" t="str">
        <f>+IF($B927="","",+IFERROR(+VLOOKUP(B927,padron!$A$2:$E$2,2,0),+IFERROR(VLOOKUP(B927,NAfiliado_NFarmacia!$A:$J,10,0),"Ingresar Nuevo Afiliado")))</f>
        <v/>
      </c>
      <c r="H927" s="49"/>
      <c r="I927" s="49"/>
      <c r="J927" s="49"/>
      <c r="K927" s="49"/>
      <c r="L927" s="48" t="str">
        <f>+IF(B927="","",IF(F927="No","84005541",+IFERROR(+VLOOKUP(inicio!B927,padron!$A$2:$H$2,8,0),"84005541")))</f>
        <v/>
      </c>
      <c r="M927" s="49"/>
      <c r="N927" s="49"/>
      <c r="O927" s="51"/>
      <c r="P927" s="49"/>
      <c r="Q927" s="49"/>
      <c r="R927" s="49"/>
      <c r="S927" s="49"/>
      <c r="T927" s="49"/>
      <c r="U927" s="49"/>
      <c r="V927" s="49"/>
      <c r="W927" s="48" t="str">
        <f t="shared" si="116"/>
        <v/>
      </c>
      <c r="X927" s="48" t="str">
        <f t="shared" si="117"/>
        <v/>
      </c>
      <c r="Y927" s="49"/>
      <c r="Z927" s="49" t="str">
        <f>IF(M927="no_cargado",VLOOKUP(B927,NAfiliado_NFarmacia!A:H,8,0),"")</f>
        <v/>
      </c>
      <c r="AA927" s="49"/>
    </row>
    <row r="928" spans="7:27" x14ac:dyDescent="0.55000000000000004">
      <c r="G928" s="47" t="str">
        <f>+IF($B928="","",+IFERROR(+VLOOKUP(B928,padron!$A$2:$E$2,2,0),+IFERROR(VLOOKUP(B928,NAfiliado_NFarmacia!$A:$J,10,0),"Ingresar Nuevo Afiliado")))</f>
        <v/>
      </c>
      <c r="H928" s="49"/>
      <c r="I928" s="49"/>
      <c r="J928" s="49"/>
      <c r="K928" s="49"/>
      <c r="L928" s="48" t="str">
        <f>+IF(B928="","",IF(F928="No","84005541",+IFERROR(+VLOOKUP(inicio!B928,padron!$A$2:$H$2,8,0),"84005541")))</f>
        <v/>
      </c>
      <c r="M928" s="49"/>
      <c r="N928" s="49"/>
      <c r="O928" s="51"/>
      <c r="P928" s="49"/>
      <c r="Q928" s="49"/>
      <c r="R928" s="49"/>
      <c r="S928" s="49"/>
      <c r="T928" s="49"/>
      <c r="U928" s="49"/>
      <c r="V928" s="49"/>
      <c r="W928" s="48" t="str">
        <f t="shared" si="116"/>
        <v/>
      </c>
      <c r="X928" s="48" t="str">
        <f t="shared" si="117"/>
        <v/>
      </c>
      <c r="Y928" s="49"/>
      <c r="Z928" s="49" t="str">
        <f>IF(M928="no_cargado",VLOOKUP(B928,NAfiliado_NFarmacia!A:H,8,0),"")</f>
        <v/>
      </c>
      <c r="AA928" s="49"/>
    </row>
    <row r="929" spans="7:27" x14ac:dyDescent="0.55000000000000004">
      <c r="G929" s="47" t="str">
        <f>+IF($B929="","",+IFERROR(+VLOOKUP(B929,padron!$A$2:$E$2,2,0),+IFERROR(VLOOKUP(B929,NAfiliado_NFarmacia!$A:$J,10,0),"Ingresar Nuevo Afiliado")))</f>
        <v/>
      </c>
      <c r="H929" s="49"/>
      <c r="I929" s="49"/>
      <c r="J929" s="49"/>
      <c r="K929" s="49"/>
      <c r="L929" s="48" t="str">
        <f>+IF(B929="","",IF(F929="No","84005541",+IFERROR(+VLOOKUP(inicio!B929,padron!$A$2:$H$2,8,0),"84005541")))</f>
        <v/>
      </c>
      <c r="M929" s="49"/>
      <c r="N929" s="49"/>
      <c r="O929" s="51"/>
      <c r="P929" s="49"/>
      <c r="Q929" s="49"/>
      <c r="R929" s="49"/>
      <c r="S929" s="49"/>
      <c r="T929" s="49"/>
      <c r="U929" s="49"/>
      <c r="V929" s="49"/>
      <c r="W929" s="48" t="str">
        <f t="shared" si="116"/>
        <v/>
      </c>
      <c r="X929" s="48" t="str">
        <f t="shared" si="117"/>
        <v/>
      </c>
      <c r="Y929" s="49"/>
      <c r="Z929" s="49" t="str">
        <f>IF(M929="no_cargado",VLOOKUP(B929,NAfiliado_NFarmacia!A:H,8,0),"")</f>
        <v/>
      </c>
      <c r="AA929" s="49"/>
    </row>
    <row r="930" spans="7:27" x14ac:dyDescent="0.55000000000000004">
      <c r="G930" s="47" t="str">
        <f>+IF($B930="","",+IFERROR(+VLOOKUP(B930,padron!$A$2:$E$2,2,0),+IFERROR(VLOOKUP(B930,NAfiliado_NFarmacia!$A:$J,10,0),"Ingresar Nuevo Afiliado")))</f>
        <v/>
      </c>
      <c r="H930" s="49"/>
      <c r="I930" s="49"/>
      <c r="J930" s="49"/>
      <c r="K930" s="49"/>
      <c r="L930" s="48" t="str">
        <f>+IF(B930="","",IF(F930="No","84005541",+IFERROR(+VLOOKUP(inicio!B930,padron!$A$2:$H$2,8,0),"84005541")))</f>
        <v/>
      </c>
      <c r="M930" s="49"/>
      <c r="N930" s="49"/>
      <c r="O930" s="51"/>
      <c r="P930" s="49"/>
      <c r="Q930" s="49"/>
      <c r="R930" s="49"/>
      <c r="S930" s="49"/>
      <c r="T930" s="49"/>
      <c r="U930" s="49"/>
      <c r="V930" s="49"/>
      <c r="W930" s="48" t="str">
        <f t="shared" si="116"/>
        <v/>
      </c>
      <c r="X930" s="48" t="str">
        <f t="shared" si="117"/>
        <v/>
      </c>
      <c r="Y930" s="49"/>
      <c r="Z930" s="49" t="str">
        <f>IF(M930="no_cargado",VLOOKUP(B930,NAfiliado_NFarmacia!A:H,8,0),"")</f>
        <v/>
      </c>
      <c r="AA930" s="49"/>
    </row>
    <row r="931" spans="7:27" x14ac:dyDescent="0.55000000000000004">
      <c r="G931" s="47" t="str">
        <f>+IF($B931="","",+IFERROR(+VLOOKUP(B931,padron!$A$2:$E$2,2,0),+IFERROR(VLOOKUP(B931,NAfiliado_NFarmacia!$A:$J,10,0),"Ingresar Nuevo Afiliado")))</f>
        <v/>
      </c>
      <c r="H931" s="49"/>
      <c r="I931" s="49"/>
      <c r="J931" s="49"/>
      <c r="K931" s="49"/>
      <c r="L931" s="48" t="str">
        <f>+IF(B931="","",IF(F931="No","84005541",+IFERROR(+VLOOKUP(inicio!B931,padron!$A$2:$H$2,8,0),"84005541")))</f>
        <v/>
      </c>
      <c r="M931" s="49"/>
      <c r="N931" s="49"/>
      <c r="O931" s="51"/>
      <c r="P931" s="49"/>
      <c r="Q931" s="49"/>
      <c r="R931" s="49"/>
      <c r="S931" s="49"/>
      <c r="T931" s="49"/>
      <c r="U931" s="49"/>
      <c r="V931" s="49"/>
      <c r="W931" s="48" t="str">
        <f t="shared" si="116"/>
        <v/>
      </c>
      <c r="X931" s="48" t="str">
        <f t="shared" si="117"/>
        <v/>
      </c>
      <c r="Y931" s="49"/>
      <c r="Z931" s="49" t="str">
        <f>IF(M931="no_cargado",VLOOKUP(B931,NAfiliado_NFarmacia!A:H,8,0),"")</f>
        <v/>
      </c>
      <c r="AA931" s="49"/>
    </row>
    <row r="932" spans="7:27" x14ac:dyDescent="0.55000000000000004">
      <c r="G932" s="47" t="str">
        <f>+IF($B932="","",+IFERROR(+VLOOKUP(B932,padron!$A$2:$E$2,2,0),+IFERROR(VLOOKUP(B932,NAfiliado_NFarmacia!$A:$J,10,0),"Ingresar Nuevo Afiliado")))</f>
        <v/>
      </c>
      <c r="H932" s="49"/>
      <c r="I932" s="49"/>
      <c r="J932" s="49"/>
      <c r="K932" s="49"/>
      <c r="L932" s="48" t="str">
        <f>+IF(B932="","",IF(F932="No","84005541",+IFERROR(+VLOOKUP(inicio!B932,padron!$A$2:$H$2,8,0),"84005541")))</f>
        <v/>
      </c>
      <c r="M932" s="49"/>
      <c r="N932" s="49"/>
      <c r="O932" s="51"/>
      <c r="P932" s="49"/>
      <c r="Q932" s="49"/>
      <c r="R932" s="49"/>
      <c r="S932" s="49"/>
      <c r="T932" s="49"/>
      <c r="U932" s="49"/>
      <c r="V932" s="49"/>
      <c r="W932" s="48" t="str">
        <f t="shared" si="116"/>
        <v/>
      </c>
      <c r="X932" s="48" t="str">
        <f t="shared" si="117"/>
        <v/>
      </c>
      <c r="Y932" s="49"/>
      <c r="Z932" s="49" t="str">
        <f>IF(M932="no_cargado",VLOOKUP(B932,NAfiliado_NFarmacia!A:H,8,0),"")</f>
        <v/>
      </c>
      <c r="AA932" s="49"/>
    </row>
    <row r="933" spans="7:27" x14ac:dyDescent="0.55000000000000004">
      <c r="G933" s="47" t="str">
        <f>+IF($B933="","",+IFERROR(+VLOOKUP(B933,padron!$A$2:$E$2,2,0),+IFERROR(VLOOKUP(B933,NAfiliado_NFarmacia!$A:$J,10,0),"Ingresar Nuevo Afiliado")))</f>
        <v/>
      </c>
      <c r="H933" s="49"/>
      <c r="I933" s="49"/>
      <c r="J933" s="49"/>
      <c r="K933" s="49"/>
      <c r="L933" s="48" t="str">
        <f>+IF(B933="","",IF(F933="No","84005541",+IFERROR(+VLOOKUP(inicio!B933,padron!$A$2:$H$2,8,0),"84005541")))</f>
        <v/>
      </c>
      <c r="M933" s="49"/>
      <c r="N933" s="49"/>
      <c r="O933" s="51"/>
      <c r="P933" s="49"/>
      <c r="Q933" s="49"/>
      <c r="R933" s="49"/>
      <c r="S933" s="49"/>
      <c r="T933" s="49"/>
      <c r="U933" s="49"/>
      <c r="V933" s="49"/>
      <c r="W933" s="48" t="str">
        <f t="shared" si="116"/>
        <v/>
      </c>
      <c r="X933" s="48" t="str">
        <f t="shared" si="117"/>
        <v/>
      </c>
      <c r="Y933" s="49"/>
      <c r="Z933" s="49" t="str">
        <f>IF(M933="no_cargado",VLOOKUP(B933,NAfiliado_NFarmacia!A:H,8,0),"")</f>
        <v/>
      </c>
      <c r="AA933" s="49"/>
    </row>
    <row r="934" spans="7:27" x14ac:dyDescent="0.55000000000000004">
      <c r="G934" s="47" t="str">
        <f>+IF($B934="","",+IFERROR(+VLOOKUP(B934,padron!$A$2:$E$2,2,0),+IFERROR(VLOOKUP(B934,NAfiliado_NFarmacia!$A:$J,10,0),"Ingresar Nuevo Afiliado")))</f>
        <v/>
      </c>
      <c r="H934" s="49"/>
      <c r="I934" s="49"/>
      <c r="J934" s="49"/>
      <c r="K934" s="49"/>
      <c r="L934" s="48" t="str">
        <f>+IF(B934="","",IF(F934="No","84005541",+IFERROR(+VLOOKUP(inicio!B934,padron!$A$2:$H$2,8,0),"84005541")))</f>
        <v/>
      </c>
      <c r="M934" s="49"/>
      <c r="N934" s="49"/>
      <c r="O934" s="51"/>
      <c r="P934" s="49"/>
      <c r="Q934" s="49"/>
      <c r="R934" s="49"/>
      <c r="S934" s="49"/>
      <c r="T934" s="49"/>
      <c r="U934" s="49"/>
      <c r="V934" s="49"/>
      <c r="W934" s="48" t="str">
        <f t="shared" si="116"/>
        <v/>
      </c>
      <c r="X934" s="48" t="str">
        <f t="shared" si="117"/>
        <v/>
      </c>
      <c r="Y934" s="49"/>
      <c r="Z934" s="49" t="str">
        <f>IF(M934="no_cargado",VLOOKUP(B934,NAfiliado_NFarmacia!A:H,8,0),"")</f>
        <v/>
      </c>
      <c r="AA934" s="49"/>
    </row>
    <row r="935" spans="7:27" x14ac:dyDescent="0.55000000000000004">
      <c r="G935" s="47" t="str">
        <f>+IF($B935="","",+IFERROR(+VLOOKUP(B935,padron!$A$2:$E$2,2,0),+IFERROR(VLOOKUP(B935,NAfiliado_NFarmacia!$A:$J,10,0),"Ingresar Nuevo Afiliado")))</f>
        <v/>
      </c>
      <c r="H935" s="49"/>
      <c r="I935" s="49"/>
      <c r="J935" s="49"/>
      <c r="K935" s="49"/>
      <c r="L935" s="48" t="str">
        <f>+IF(B935="","",IF(F935="No","84005541",+IFERROR(+VLOOKUP(inicio!B935,padron!$A$2:$H$2,8,0),"84005541")))</f>
        <v/>
      </c>
      <c r="M935" s="49"/>
      <c r="N935" s="49"/>
      <c r="O935" s="51"/>
      <c r="P935" s="49"/>
      <c r="Q935" s="49"/>
      <c r="R935" s="49"/>
      <c r="S935" s="49"/>
      <c r="T935" s="49"/>
      <c r="U935" s="49"/>
      <c r="V935" s="49"/>
      <c r="W935" s="48" t="str">
        <f t="shared" si="116"/>
        <v/>
      </c>
      <c r="X935" s="48" t="str">
        <f t="shared" si="117"/>
        <v/>
      </c>
      <c r="Y935" s="49"/>
      <c r="Z935" s="49" t="str">
        <f>IF(M935="no_cargado",VLOOKUP(B935,NAfiliado_NFarmacia!A:H,8,0),"")</f>
        <v/>
      </c>
      <c r="AA935" s="49"/>
    </row>
    <row r="936" spans="7:27" x14ac:dyDescent="0.55000000000000004">
      <c r="G936" s="47" t="str">
        <f>+IF($B936="","",+IFERROR(+VLOOKUP(B936,padron!$A$2:$E$2,2,0),+IFERROR(VLOOKUP(B936,NAfiliado_NFarmacia!$A:$J,10,0),"Ingresar Nuevo Afiliado")))</f>
        <v/>
      </c>
      <c r="H936" s="49"/>
      <c r="I936" s="49"/>
      <c r="J936" s="49"/>
      <c r="K936" s="49"/>
      <c r="L936" s="48" t="str">
        <f>+IF(B936="","",IF(F936="No","84005541",+IFERROR(+VLOOKUP(inicio!B936,padron!$A$2:$H$2,8,0),"84005541")))</f>
        <v/>
      </c>
      <c r="M936" s="49"/>
      <c r="N936" s="49"/>
      <c r="O936" s="51"/>
      <c r="P936" s="49"/>
      <c r="Q936" s="49"/>
      <c r="R936" s="49"/>
      <c r="S936" s="49"/>
      <c r="T936" s="49"/>
      <c r="U936" s="49"/>
      <c r="V936" s="49"/>
      <c r="W936" s="48" t="str">
        <f t="shared" si="116"/>
        <v/>
      </c>
      <c r="X936" s="48" t="str">
        <f t="shared" si="117"/>
        <v/>
      </c>
      <c r="Y936" s="49"/>
      <c r="Z936" s="49" t="str">
        <f>IF(M936="no_cargado",VLOOKUP(B936,NAfiliado_NFarmacia!A:H,8,0),"")</f>
        <v/>
      </c>
      <c r="AA936" s="49"/>
    </row>
    <row r="937" spans="7:27" x14ac:dyDescent="0.55000000000000004">
      <c r="G937" s="47" t="str">
        <f>+IF($B937="","",+IFERROR(+VLOOKUP(B937,padron!$A$2:$E$2,2,0),+IFERROR(VLOOKUP(B937,NAfiliado_NFarmacia!$A:$J,10,0),"Ingresar Nuevo Afiliado")))</f>
        <v/>
      </c>
      <c r="H937" s="49"/>
      <c r="I937" s="49"/>
      <c r="J937" s="49"/>
      <c r="K937" s="49"/>
      <c r="L937" s="48" t="str">
        <f>+IF(B937="","",IF(F937="No","84005541",+IFERROR(+VLOOKUP(inicio!B937,padron!$A$2:$H$2,8,0),"84005541")))</f>
        <v/>
      </c>
      <c r="M937" s="49"/>
      <c r="N937" s="49"/>
      <c r="O937" s="51"/>
      <c r="P937" s="49"/>
      <c r="Q937" s="49"/>
      <c r="R937" s="49"/>
      <c r="S937" s="49"/>
      <c r="T937" s="49"/>
      <c r="U937" s="49"/>
      <c r="V937" s="49"/>
      <c r="W937" s="48" t="str">
        <f t="shared" si="116"/>
        <v/>
      </c>
      <c r="X937" s="48" t="str">
        <f t="shared" si="117"/>
        <v/>
      </c>
      <c r="Y937" s="49"/>
      <c r="Z937" s="49" t="str">
        <f>IF(M937="no_cargado",VLOOKUP(B937,NAfiliado_NFarmacia!A:H,8,0),"")</f>
        <v/>
      </c>
      <c r="AA937" s="49"/>
    </row>
    <row r="938" spans="7:27" x14ac:dyDescent="0.55000000000000004">
      <c r="G938" s="47" t="str">
        <f>+IF($B938="","",+IFERROR(+VLOOKUP(B938,padron!$A$2:$E$2,2,0),+IFERROR(VLOOKUP(B938,NAfiliado_NFarmacia!$A:$J,10,0),"Ingresar Nuevo Afiliado")))</f>
        <v/>
      </c>
      <c r="H938" s="49"/>
      <c r="I938" s="49"/>
      <c r="J938" s="49"/>
      <c r="K938" s="49"/>
      <c r="L938" s="48" t="str">
        <f>+IF(B938="","",IF(F938="No","84005541",+IFERROR(+VLOOKUP(inicio!B938,padron!$A$2:$H$2,8,0),"84005541")))</f>
        <v/>
      </c>
      <c r="M938" s="49"/>
      <c r="N938" s="49"/>
      <c r="O938" s="51"/>
      <c r="P938" s="49"/>
      <c r="Q938" s="49"/>
      <c r="R938" s="49"/>
      <c r="S938" s="49"/>
      <c r="T938" s="49"/>
      <c r="U938" s="49"/>
      <c r="V938" s="49"/>
      <c r="W938" s="48" t="str">
        <f t="shared" si="116"/>
        <v/>
      </c>
      <c r="X938" s="48" t="str">
        <f t="shared" si="117"/>
        <v/>
      </c>
      <c r="Y938" s="49"/>
      <c r="Z938" s="49" t="str">
        <f>IF(M938="no_cargado",VLOOKUP(B938,NAfiliado_NFarmacia!A:H,8,0),"")</f>
        <v/>
      </c>
      <c r="AA938" s="49"/>
    </row>
    <row r="939" spans="7:27" x14ac:dyDescent="0.55000000000000004">
      <c r="G939" s="47" t="str">
        <f>+IF($B939="","",+IFERROR(+VLOOKUP(B939,padron!$A$2:$E$2,2,0),+IFERROR(VLOOKUP(B939,NAfiliado_NFarmacia!$A:$J,10,0),"Ingresar Nuevo Afiliado")))</f>
        <v/>
      </c>
      <c r="H939" s="49"/>
      <c r="I939" s="49"/>
      <c r="J939" s="49"/>
      <c r="K939" s="49"/>
      <c r="L939" s="48" t="str">
        <f>+IF(B939="","",IF(F939="No","84005541",+IFERROR(+VLOOKUP(inicio!B939,padron!$A$2:$H$2,8,0),"84005541")))</f>
        <v/>
      </c>
      <c r="M939" s="49"/>
      <c r="N939" s="49"/>
      <c r="O939" s="51"/>
      <c r="P939" s="49"/>
      <c r="Q939" s="49"/>
      <c r="R939" s="49"/>
      <c r="S939" s="49"/>
      <c r="T939" s="49"/>
      <c r="U939" s="49"/>
      <c r="V939" s="49"/>
      <c r="W939" s="48" t="str">
        <f t="shared" si="116"/>
        <v/>
      </c>
      <c r="X939" s="48" t="str">
        <f t="shared" si="117"/>
        <v/>
      </c>
      <c r="Y939" s="49"/>
      <c r="Z939" s="49" t="str">
        <f>IF(M939="no_cargado",VLOOKUP(B939,NAfiliado_NFarmacia!A:H,8,0),"")</f>
        <v/>
      </c>
      <c r="AA939" s="49"/>
    </row>
    <row r="940" spans="7:27" x14ac:dyDescent="0.55000000000000004">
      <c r="G940" s="47" t="str">
        <f>+IF($B940="","",+IFERROR(+VLOOKUP(B940,padron!$A$2:$E$2,2,0),+IFERROR(VLOOKUP(B940,NAfiliado_NFarmacia!$A:$J,10,0),"Ingresar Nuevo Afiliado")))</f>
        <v/>
      </c>
      <c r="H940" s="49"/>
      <c r="I940" s="49"/>
      <c r="J940" s="49"/>
      <c r="K940" s="49"/>
      <c r="L940" s="48" t="str">
        <f>+IF(B940="","",IF(F940="No","84005541",+IFERROR(+VLOOKUP(inicio!B940,padron!$A$2:$H$2,8,0),"84005541")))</f>
        <v/>
      </c>
      <c r="M940" s="49"/>
      <c r="N940" s="49"/>
      <c r="O940" s="51"/>
      <c r="P940" s="49"/>
      <c r="Q940" s="49"/>
      <c r="R940" s="49"/>
      <c r="S940" s="49"/>
      <c r="T940" s="49"/>
      <c r="U940" s="49"/>
      <c r="V940" s="49"/>
      <c r="W940" s="48" t="str">
        <f t="shared" si="116"/>
        <v/>
      </c>
      <c r="X940" s="48" t="str">
        <f t="shared" si="117"/>
        <v/>
      </c>
      <c r="Y940" s="49"/>
      <c r="Z940" s="49" t="str">
        <f>IF(M940="no_cargado",VLOOKUP(B940,NAfiliado_NFarmacia!A:H,8,0),"")</f>
        <v/>
      </c>
      <c r="AA940" s="49"/>
    </row>
    <row r="941" spans="7:27" x14ac:dyDescent="0.55000000000000004">
      <c r="G941" s="47" t="str">
        <f>+IF($B941="","",+IFERROR(+VLOOKUP(B941,padron!$A$2:$E$2,2,0),+IFERROR(VLOOKUP(B941,NAfiliado_NFarmacia!$A:$J,10,0),"Ingresar Nuevo Afiliado")))</f>
        <v/>
      </c>
      <c r="H941" s="49"/>
      <c r="I941" s="49"/>
      <c r="J941" s="49"/>
      <c r="K941" s="49"/>
      <c r="L941" s="48" t="str">
        <f>+IF(B941="","",IF(F941="No","84005541",+IFERROR(+VLOOKUP(inicio!B941,padron!$A$2:$H$2,8,0),"84005541")))</f>
        <v/>
      </c>
      <c r="M941" s="49"/>
      <c r="N941" s="49"/>
      <c r="O941" s="51"/>
      <c r="P941" s="49"/>
      <c r="Q941" s="49"/>
      <c r="R941" s="49"/>
      <c r="S941" s="49"/>
      <c r="T941" s="49"/>
      <c r="U941" s="49"/>
      <c r="V941" s="49"/>
      <c r="W941" s="48" t="str">
        <f t="shared" si="116"/>
        <v/>
      </c>
      <c r="X941" s="48" t="str">
        <f t="shared" si="117"/>
        <v/>
      </c>
      <c r="Y941" s="49"/>
      <c r="Z941" s="49" t="str">
        <f>IF(M941="no_cargado",VLOOKUP(B941,NAfiliado_NFarmacia!A:H,8,0),"")</f>
        <v/>
      </c>
      <c r="AA941" s="49"/>
    </row>
    <row r="942" spans="7:27" x14ac:dyDescent="0.55000000000000004">
      <c r="G942" s="47" t="str">
        <f>+IF($B942="","",+IFERROR(+VLOOKUP(B942,padron!$A$2:$E$2,2,0),+IFERROR(VLOOKUP(B942,NAfiliado_NFarmacia!$A:$J,10,0),"Ingresar Nuevo Afiliado")))</f>
        <v/>
      </c>
      <c r="H942" s="49"/>
      <c r="I942" s="49"/>
      <c r="J942" s="49"/>
      <c r="K942" s="49"/>
      <c r="L942" s="48" t="str">
        <f>+IF(B942="","",IF(F942="No","84005541",+IFERROR(+VLOOKUP(inicio!B942,padron!$A$2:$H$2,8,0),"84005541")))</f>
        <v/>
      </c>
      <c r="M942" s="49"/>
      <c r="N942" s="49"/>
      <c r="O942" s="51"/>
      <c r="P942" s="49"/>
      <c r="Q942" s="49"/>
      <c r="R942" s="49"/>
      <c r="S942" s="49"/>
      <c r="T942" s="49"/>
      <c r="U942" s="49"/>
      <c r="V942" s="49"/>
      <c r="W942" s="48" t="str">
        <f t="shared" si="116"/>
        <v/>
      </c>
      <c r="X942" s="48" t="str">
        <f t="shared" si="117"/>
        <v/>
      </c>
      <c r="Y942" s="49"/>
      <c r="Z942" s="49" t="str">
        <f>IF(M942="no_cargado",VLOOKUP(B942,NAfiliado_NFarmacia!A:H,8,0),"")</f>
        <v/>
      </c>
      <c r="AA942" s="49"/>
    </row>
    <row r="943" spans="7:27" x14ac:dyDescent="0.55000000000000004">
      <c r="G943" s="47" t="str">
        <f>+IF($B943="","",+IFERROR(+VLOOKUP(B943,padron!$A$2:$E$2,2,0),+IFERROR(VLOOKUP(B943,NAfiliado_NFarmacia!$A:$J,10,0),"Ingresar Nuevo Afiliado")))</f>
        <v/>
      </c>
      <c r="H943" s="49"/>
      <c r="I943" s="49"/>
      <c r="J943" s="49"/>
      <c r="K943" s="49"/>
      <c r="L943" s="48" t="str">
        <f>+IF(B943="","",IF(F943="No","84005541",+IFERROR(+VLOOKUP(inicio!B943,padron!$A$2:$H$2,8,0),"84005541")))</f>
        <v/>
      </c>
      <c r="M943" s="49"/>
      <c r="N943" s="49"/>
      <c r="O943" s="51"/>
      <c r="P943" s="49"/>
      <c r="Q943" s="49"/>
      <c r="R943" s="49"/>
      <c r="S943" s="49"/>
      <c r="T943" s="49"/>
      <c r="U943" s="49"/>
      <c r="V943" s="49"/>
      <c r="W943" s="48" t="str">
        <f t="shared" si="116"/>
        <v/>
      </c>
      <c r="X943" s="48" t="str">
        <f t="shared" si="117"/>
        <v/>
      </c>
      <c r="Y943" s="49"/>
      <c r="Z943" s="49" t="str">
        <f>IF(M943="no_cargado",VLOOKUP(B943,NAfiliado_NFarmacia!A:H,8,0),"")</f>
        <v/>
      </c>
      <c r="AA943" s="49"/>
    </row>
    <row r="944" spans="7:27" x14ac:dyDescent="0.55000000000000004">
      <c r="G944" s="47" t="str">
        <f>+IF($B944="","",+IFERROR(+VLOOKUP(B944,padron!$A$2:$E$2,2,0),+IFERROR(VLOOKUP(B944,NAfiliado_NFarmacia!$A:$J,10,0),"Ingresar Nuevo Afiliado")))</f>
        <v/>
      </c>
      <c r="H944" s="49"/>
      <c r="I944" s="49"/>
      <c r="J944" s="49"/>
      <c r="K944" s="49"/>
      <c r="L944" s="48" t="str">
        <f>+IF(B944="","",IF(F944="No","84005541",+IFERROR(+VLOOKUP(inicio!B944,padron!$A$2:$H$2,8,0),"84005541")))</f>
        <v/>
      </c>
      <c r="M944" s="49"/>
      <c r="N944" s="49"/>
      <c r="O944" s="51"/>
      <c r="P944" s="49"/>
      <c r="Q944" s="49"/>
      <c r="R944" s="49"/>
      <c r="S944" s="49"/>
      <c r="T944" s="49"/>
      <c r="U944" s="49"/>
      <c r="V944" s="49"/>
      <c r="W944" s="48" t="str">
        <f t="shared" si="116"/>
        <v/>
      </c>
      <c r="X944" s="48" t="str">
        <f t="shared" si="117"/>
        <v/>
      </c>
      <c r="Y944" s="49"/>
      <c r="Z944" s="49" t="str">
        <f>IF(M944="no_cargado",VLOOKUP(B944,NAfiliado_NFarmacia!A:H,8,0),"")</f>
        <v/>
      </c>
      <c r="AA944" s="49"/>
    </row>
    <row r="945" spans="7:27" x14ac:dyDescent="0.55000000000000004">
      <c r="G945" s="47" t="str">
        <f>+IF($B945="","",+IFERROR(+VLOOKUP(B945,padron!$A$2:$E$2,2,0),+IFERROR(VLOOKUP(B945,NAfiliado_NFarmacia!$A:$J,10,0),"Ingresar Nuevo Afiliado")))</f>
        <v/>
      </c>
      <c r="H945" s="49"/>
      <c r="I945" s="49"/>
      <c r="J945" s="49"/>
      <c r="K945" s="49"/>
      <c r="L945" s="48" t="str">
        <f>+IF(B945="","",IF(F945="No","84005541",+IFERROR(+VLOOKUP(inicio!B945,padron!$A$2:$H$2,8,0),"84005541")))</f>
        <v/>
      </c>
      <c r="M945" s="49"/>
      <c r="N945" s="49"/>
      <c r="O945" s="51"/>
      <c r="P945" s="49"/>
      <c r="Q945" s="49"/>
      <c r="R945" s="49"/>
      <c r="S945" s="49"/>
      <c r="T945" s="49"/>
      <c r="U945" s="49"/>
      <c r="V945" s="49"/>
      <c r="W945" s="48" t="str">
        <f t="shared" si="116"/>
        <v/>
      </c>
      <c r="X945" s="48" t="str">
        <f t="shared" si="117"/>
        <v/>
      </c>
      <c r="Y945" s="49"/>
      <c r="Z945" s="49" t="str">
        <f>IF(M945="no_cargado",VLOOKUP(B945,NAfiliado_NFarmacia!A:H,8,0),"")</f>
        <v/>
      </c>
      <c r="AA945" s="49"/>
    </row>
    <row r="946" spans="7:27" x14ac:dyDescent="0.55000000000000004">
      <c r="G946" s="47" t="str">
        <f>+IF($B946="","",+IFERROR(+VLOOKUP(B946,padron!$A$2:$E$2,2,0),+IFERROR(VLOOKUP(B946,NAfiliado_NFarmacia!$A:$J,10,0),"Ingresar Nuevo Afiliado")))</f>
        <v/>
      </c>
      <c r="H946" s="49"/>
      <c r="I946" s="49"/>
      <c r="J946" s="49"/>
      <c r="K946" s="49"/>
      <c r="L946" s="48" t="str">
        <f>+IF(B946="","",IF(F946="No","84005541",+IFERROR(+VLOOKUP(inicio!B946,padron!$A$2:$H$2,8,0),"84005541")))</f>
        <v/>
      </c>
      <c r="M946" s="49"/>
      <c r="N946" s="49"/>
      <c r="O946" s="51"/>
      <c r="P946" s="49"/>
      <c r="Q946" s="49"/>
      <c r="R946" s="49"/>
      <c r="S946" s="49"/>
      <c r="T946" s="49"/>
      <c r="U946" s="49"/>
      <c r="V946" s="49"/>
      <c r="W946" s="48" t="str">
        <f t="shared" si="116"/>
        <v/>
      </c>
      <c r="X946" s="48" t="str">
        <f t="shared" si="117"/>
        <v/>
      </c>
      <c r="Y946" s="49"/>
      <c r="Z946" s="49" t="str">
        <f>IF(M946="no_cargado",VLOOKUP(B946,NAfiliado_NFarmacia!A:H,8,0),"")</f>
        <v/>
      </c>
      <c r="AA946" s="49"/>
    </row>
    <row r="947" spans="7:27" x14ac:dyDescent="0.55000000000000004">
      <c r="G947" s="47" t="str">
        <f>+IF($B947="","",+IFERROR(+VLOOKUP(B947,padron!$A$2:$E$2,2,0),+IFERROR(VLOOKUP(B947,NAfiliado_NFarmacia!$A:$J,10,0),"Ingresar Nuevo Afiliado")))</f>
        <v/>
      </c>
      <c r="H947" s="49"/>
      <c r="I947" s="49"/>
      <c r="J947" s="49"/>
      <c r="K947" s="49"/>
      <c r="L947" s="48" t="str">
        <f>+IF(B947="","",IF(F947="No","84005541",+IFERROR(+VLOOKUP(inicio!B947,padron!$A$2:$H$2,8,0),"84005541")))</f>
        <v/>
      </c>
      <c r="M947" s="49"/>
      <c r="N947" s="49"/>
      <c r="O947" s="51"/>
      <c r="P947" s="49"/>
      <c r="Q947" s="49"/>
      <c r="R947" s="49"/>
      <c r="S947" s="49"/>
      <c r="T947" s="49"/>
      <c r="U947" s="49"/>
      <c r="V947" s="49"/>
      <c r="W947" s="48" t="str">
        <f t="shared" si="116"/>
        <v/>
      </c>
      <c r="X947" s="48" t="str">
        <f t="shared" si="117"/>
        <v/>
      </c>
      <c r="Y947" s="49"/>
      <c r="Z947" s="49" t="str">
        <f>IF(M947="no_cargado",VLOOKUP(B947,NAfiliado_NFarmacia!A:H,8,0),"")</f>
        <v/>
      </c>
      <c r="AA947" s="49"/>
    </row>
    <row r="948" spans="7:27" x14ac:dyDescent="0.55000000000000004">
      <c r="G948" s="47" t="str">
        <f>+IF($B948="","",+IFERROR(+VLOOKUP(B948,padron!$A$2:$E$2,2,0),+IFERROR(VLOOKUP(B948,NAfiliado_NFarmacia!$A:$J,10,0),"Ingresar Nuevo Afiliado")))</f>
        <v/>
      </c>
      <c r="H948" s="49"/>
      <c r="I948" s="49"/>
      <c r="J948" s="49"/>
      <c r="K948" s="49"/>
      <c r="L948" s="48" t="str">
        <f>+IF(B948="","",IF(F948="No","84005541",+IFERROR(+VLOOKUP(inicio!B948,padron!$A$2:$H$2,8,0),"84005541")))</f>
        <v/>
      </c>
      <c r="M948" s="49"/>
      <c r="N948" s="49"/>
      <c r="O948" s="51"/>
      <c r="P948" s="49"/>
      <c r="Q948" s="49"/>
      <c r="R948" s="49"/>
      <c r="S948" s="49"/>
      <c r="T948" s="49"/>
      <c r="U948" s="49"/>
      <c r="V948" s="49"/>
      <c r="W948" s="48" t="str">
        <f t="shared" si="116"/>
        <v/>
      </c>
      <c r="X948" s="48" t="str">
        <f t="shared" si="117"/>
        <v/>
      </c>
      <c r="Y948" s="49"/>
      <c r="Z948" s="49" t="str">
        <f>IF(M948="no_cargado",VLOOKUP(B948,NAfiliado_NFarmacia!A:H,8,0),"")</f>
        <v/>
      </c>
      <c r="AA948" s="49"/>
    </row>
    <row r="949" spans="7:27" x14ac:dyDescent="0.55000000000000004">
      <c r="G949" s="47" t="str">
        <f>+IF($B949="","",+IFERROR(+VLOOKUP(B949,padron!$A$2:$E$2,2,0),+IFERROR(VLOOKUP(B949,NAfiliado_NFarmacia!$A:$J,10,0),"Ingresar Nuevo Afiliado")))</f>
        <v/>
      </c>
      <c r="H949" s="49"/>
      <c r="I949" s="49"/>
      <c r="J949" s="49"/>
      <c r="K949" s="49"/>
      <c r="L949" s="48" t="str">
        <f>+IF(B949="","",IF(F949="No","84005541",+IFERROR(+VLOOKUP(inicio!B949,padron!$A$2:$H$2,8,0),"84005541")))</f>
        <v/>
      </c>
      <c r="M949" s="49"/>
      <c r="N949" s="49"/>
      <c r="O949" s="51"/>
      <c r="P949" s="49"/>
      <c r="Q949" s="49"/>
      <c r="R949" s="49"/>
      <c r="S949" s="49"/>
      <c r="T949" s="49"/>
      <c r="U949" s="49"/>
      <c r="V949" s="49"/>
      <c r="W949" s="48" t="str">
        <f t="shared" si="116"/>
        <v/>
      </c>
      <c r="X949" s="48" t="str">
        <f t="shared" si="117"/>
        <v/>
      </c>
      <c r="Y949" s="49"/>
      <c r="Z949" s="49" t="str">
        <f>IF(M949="no_cargado",VLOOKUP(B949,NAfiliado_NFarmacia!A:H,8,0),"")</f>
        <v/>
      </c>
      <c r="AA949" s="49"/>
    </row>
    <row r="950" spans="7:27" x14ac:dyDescent="0.55000000000000004">
      <c r="G950" s="47" t="str">
        <f>+IF($B950="","",+IFERROR(+VLOOKUP(B950,padron!$A$2:$E$2,2,0),+IFERROR(VLOOKUP(B950,NAfiliado_NFarmacia!$A:$J,10,0),"Ingresar Nuevo Afiliado")))</f>
        <v/>
      </c>
      <c r="H950" s="49"/>
      <c r="I950" s="49"/>
      <c r="J950" s="49"/>
      <c r="K950" s="49"/>
      <c r="L950" s="48" t="str">
        <f>+IF(B950="","",IF(F950="No","84005541",+IFERROR(+VLOOKUP(inicio!B950,padron!$A$2:$H$2,8,0),"84005541")))</f>
        <v/>
      </c>
      <c r="M950" s="49"/>
      <c r="N950" s="49"/>
      <c r="O950" s="51"/>
      <c r="P950" s="49"/>
      <c r="Q950" s="49"/>
      <c r="R950" s="49"/>
      <c r="S950" s="49"/>
      <c r="T950" s="49"/>
      <c r="U950" s="49"/>
      <c r="V950" s="49"/>
      <c r="W950" s="48" t="str">
        <f t="shared" si="116"/>
        <v/>
      </c>
      <c r="X950" s="48" t="str">
        <f t="shared" si="117"/>
        <v/>
      </c>
      <c r="Y950" s="49"/>
      <c r="Z950" s="49" t="str">
        <f>IF(M950="no_cargado",VLOOKUP(B950,NAfiliado_NFarmacia!A:H,8,0),"")</f>
        <v/>
      </c>
      <c r="AA950" s="49"/>
    </row>
    <row r="951" spans="7:27" x14ac:dyDescent="0.55000000000000004">
      <c r="G951" s="47" t="str">
        <f>+IF($B951="","",+IFERROR(+VLOOKUP(B951,padron!$A$2:$E$2,2,0),+IFERROR(VLOOKUP(B951,NAfiliado_NFarmacia!$A:$J,10,0),"Ingresar Nuevo Afiliado")))</f>
        <v/>
      </c>
      <c r="H951" s="49"/>
      <c r="I951" s="49"/>
      <c r="J951" s="49"/>
      <c r="K951" s="49"/>
      <c r="L951" s="48" t="str">
        <f>+IF(B951="","",IF(F951="No","84005541",+IFERROR(+VLOOKUP(inicio!B951,padron!$A$2:$H$2,8,0),"84005541")))</f>
        <v/>
      </c>
      <c r="M951" s="49"/>
      <c r="N951" s="49"/>
      <c r="O951" s="51"/>
      <c r="P951" s="49"/>
      <c r="Q951" s="49"/>
      <c r="R951" s="49"/>
      <c r="S951" s="49"/>
      <c r="T951" s="49"/>
      <c r="U951" s="49"/>
      <c r="V951" s="49"/>
      <c r="W951" s="48" t="str">
        <f t="shared" si="116"/>
        <v/>
      </c>
      <c r="X951" s="48" t="str">
        <f t="shared" si="117"/>
        <v/>
      </c>
      <c r="Y951" s="49"/>
      <c r="Z951" s="49" t="str">
        <f>IF(M951="no_cargado",VLOOKUP(B951,NAfiliado_NFarmacia!A:H,8,0),"")</f>
        <v/>
      </c>
      <c r="AA951" s="49"/>
    </row>
    <row r="952" spans="7:27" x14ac:dyDescent="0.55000000000000004">
      <c r="G952" s="47" t="str">
        <f>+IF($B952="","",+IFERROR(+VLOOKUP(B952,padron!$A$2:$E$2,2,0),+IFERROR(VLOOKUP(B952,NAfiliado_NFarmacia!$A:$J,10,0),"Ingresar Nuevo Afiliado")))</f>
        <v/>
      </c>
      <c r="H952" s="49"/>
      <c r="I952" s="49"/>
      <c r="J952" s="49"/>
      <c r="K952" s="49"/>
      <c r="L952" s="48" t="str">
        <f>+IF(B952="","",IF(F952="No","84005541",+IFERROR(+VLOOKUP(inicio!B952,padron!$A$2:$H$2,8,0),"84005541")))</f>
        <v/>
      </c>
      <c r="M952" s="49"/>
      <c r="N952" s="49"/>
      <c r="O952" s="51"/>
      <c r="P952" s="49"/>
      <c r="Q952" s="49"/>
      <c r="R952" s="49"/>
      <c r="S952" s="49"/>
      <c r="T952" s="49"/>
      <c r="U952" s="49"/>
      <c r="V952" s="49"/>
      <c r="W952" s="48" t="str">
        <f t="shared" si="116"/>
        <v/>
      </c>
      <c r="X952" s="48" t="str">
        <f t="shared" si="117"/>
        <v/>
      </c>
      <c r="Y952" s="49"/>
      <c r="Z952" s="49" t="str">
        <f>IF(M952="no_cargado",VLOOKUP(B952,NAfiliado_NFarmacia!A:H,8,0),"")</f>
        <v/>
      </c>
      <c r="AA952" s="49"/>
    </row>
    <row r="953" spans="7:27" x14ac:dyDescent="0.55000000000000004">
      <c r="G953" s="47" t="str">
        <f>+IF($B953="","",+IFERROR(+VLOOKUP(B953,padron!$A$2:$E$2,2,0),+IFERROR(VLOOKUP(B953,NAfiliado_NFarmacia!$A:$J,10,0),"Ingresar Nuevo Afiliado")))</f>
        <v/>
      </c>
      <c r="H953" s="49"/>
      <c r="I953" s="49"/>
      <c r="J953" s="49"/>
      <c r="K953" s="49"/>
      <c r="L953" s="48" t="str">
        <f>+IF(B953="","",IF(F953="No","84005541",+IFERROR(+VLOOKUP(inicio!B953,padron!$A$2:$H$2,8,0),"84005541")))</f>
        <v/>
      </c>
      <c r="M953" s="49"/>
      <c r="N953" s="49"/>
      <c r="O953" s="51"/>
      <c r="P953" s="49"/>
      <c r="Q953" s="49"/>
      <c r="R953" s="49"/>
      <c r="S953" s="49"/>
      <c r="T953" s="49"/>
      <c r="U953" s="49"/>
      <c r="V953" s="49"/>
      <c r="W953" s="48" t="str">
        <f t="shared" si="116"/>
        <v/>
      </c>
      <c r="X953" s="48" t="str">
        <f t="shared" si="117"/>
        <v/>
      </c>
      <c r="Y953" s="49"/>
      <c r="Z953" s="49" t="str">
        <f>IF(M953="no_cargado",VLOOKUP(B953,NAfiliado_NFarmacia!A:H,8,0),"")</f>
        <v/>
      </c>
      <c r="AA953" s="49"/>
    </row>
    <row r="954" spans="7:27" x14ac:dyDescent="0.55000000000000004">
      <c r="G954" s="47" t="str">
        <f>+IF($B954="","",+IFERROR(+VLOOKUP(B954,padron!$A$2:$E$2,2,0),+IFERROR(VLOOKUP(B954,NAfiliado_NFarmacia!$A:$J,10,0),"Ingresar Nuevo Afiliado")))</f>
        <v/>
      </c>
      <c r="H954" s="49"/>
      <c r="I954" s="49"/>
      <c r="J954" s="49"/>
      <c r="K954" s="49"/>
      <c r="L954" s="48" t="str">
        <f>+IF(B954="","",IF(F954="No","84005541",+IFERROR(+VLOOKUP(inicio!B954,padron!$A$2:$H$2,8,0),"84005541")))</f>
        <v/>
      </c>
      <c r="M954" s="49"/>
      <c r="N954" s="49"/>
      <c r="O954" s="51"/>
      <c r="P954" s="49"/>
      <c r="Q954" s="49"/>
      <c r="R954" s="49"/>
      <c r="S954" s="49"/>
      <c r="T954" s="49"/>
      <c r="U954" s="49"/>
      <c r="V954" s="49"/>
      <c r="W954" s="48" t="str">
        <f t="shared" si="116"/>
        <v/>
      </c>
      <c r="X954" s="48" t="str">
        <f t="shared" si="117"/>
        <v/>
      </c>
      <c r="Y954" s="49"/>
      <c r="Z954" s="49" t="str">
        <f>IF(M954="no_cargado",VLOOKUP(B954,NAfiliado_NFarmacia!A:H,8,0),"")</f>
        <v/>
      </c>
      <c r="AA954" s="49"/>
    </row>
    <row r="955" spans="7:27" x14ac:dyDescent="0.55000000000000004">
      <c r="G955" s="47" t="str">
        <f>+IF($B955="","",+IFERROR(+VLOOKUP(B955,padron!$A$2:$E$2,2,0),+IFERROR(VLOOKUP(B955,NAfiliado_NFarmacia!$A:$J,10,0),"Ingresar Nuevo Afiliado")))</f>
        <v/>
      </c>
      <c r="H955" s="49"/>
      <c r="I955" s="49"/>
      <c r="J955" s="49"/>
      <c r="K955" s="49"/>
      <c r="L955" s="48" t="str">
        <f>+IF(B955="","",IF(F955="No","84005541",+IFERROR(+VLOOKUP(inicio!B955,padron!$A$2:$H$2,8,0),"84005541")))</f>
        <v/>
      </c>
      <c r="M955" s="49"/>
      <c r="N955" s="49"/>
      <c r="O955" s="51"/>
      <c r="P955" s="49"/>
      <c r="Q955" s="49"/>
      <c r="R955" s="49"/>
      <c r="S955" s="49"/>
      <c r="T955" s="49"/>
      <c r="U955" s="49"/>
      <c r="V955" s="49"/>
      <c r="W955" s="48" t="str">
        <f t="shared" si="116"/>
        <v/>
      </c>
      <c r="X955" s="48" t="str">
        <f t="shared" si="117"/>
        <v/>
      </c>
      <c r="Y955" s="49"/>
      <c r="Z955" s="49" t="str">
        <f>IF(M955="no_cargado",VLOOKUP(B955,NAfiliado_NFarmacia!A:H,8,0),"")</f>
        <v/>
      </c>
      <c r="AA955" s="49"/>
    </row>
    <row r="956" spans="7:27" x14ac:dyDescent="0.55000000000000004">
      <c r="G956" s="47" t="str">
        <f>+IF($B956="","",+IFERROR(+VLOOKUP(B956,padron!$A$2:$E$2,2,0),+IFERROR(VLOOKUP(B956,NAfiliado_NFarmacia!$A:$J,10,0),"Ingresar Nuevo Afiliado")))</f>
        <v/>
      </c>
      <c r="H956" s="49"/>
      <c r="I956" s="49"/>
      <c r="J956" s="49"/>
      <c r="K956" s="49"/>
      <c r="L956" s="48" t="str">
        <f>+IF(B956="","",IF(F956="No","84005541",+IFERROR(+VLOOKUP(inicio!B956,padron!$A$2:$H$2,8,0),"84005541")))</f>
        <v/>
      </c>
      <c r="M956" s="49"/>
      <c r="N956" s="49"/>
      <c r="O956" s="51"/>
      <c r="P956" s="49"/>
      <c r="Q956" s="49"/>
      <c r="R956" s="49"/>
      <c r="S956" s="49"/>
      <c r="T956" s="49"/>
      <c r="U956" s="49"/>
      <c r="V956" s="49"/>
      <c r="W956" s="48" t="str">
        <f t="shared" si="116"/>
        <v/>
      </c>
      <c r="X956" s="48" t="str">
        <f t="shared" si="117"/>
        <v/>
      </c>
      <c r="Y956" s="49"/>
      <c r="Z956" s="49" t="str">
        <f>IF(M956="no_cargado",VLOOKUP(B956,NAfiliado_NFarmacia!A:H,8,0),"")</f>
        <v/>
      </c>
      <c r="AA956" s="49"/>
    </row>
    <row r="957" spans="7:27" x14ac:dyDescent="0.55000000000000004">
      <c r="G957" s="47" t="str">
        <f>+IF($B957="","",+IFERROR(+VLOOKUP(B957,padron!$A$2:$E$2,2,0),+IFERROR(VLOOKUP(B957,NAfiliado_NFarmacia!$A:$J,10,0),"Ingresar Nuevo Afiliado")))</f>
        <v/>
      </c>
      <c r="H957" s="49"/>
      <c r="I957" s="49"/>
      <c r="J957" s="49"/>
      <c r="K957" s="49"/>
      <c r="L957" s="48" t="str">
        <f>+IF(B957="","",IF(F957="No","84005541",+IFERROR(+VLOOKUP(inicio!B957,padron!$A$2:$H$2,8,0),"84005541")))</f>
        <v/>
      </c>
      <c r="M957" s="49"/>
      <c r="N957" s="49"/>
      <c r="O957" s="51"/>
      <c r="P957" s="49"/>
      <c r="Q957" s="49"/>
      <c r="R957" s="49"/>
      <c r="S957" s="49"/>
      <c r="T957" s="49"/>
      <c r="U957" s="49"/>
      <c r="V957" s="49"/>
      <c r="W957" s="48" t="str">
        <f t="shared" si="116"/>
        <v/>
      </c>
      <c r="X957" s="48" t="str">
        <f t="shared" si="117"/>
        <v/>
      </c>
      <c r="Y957" s="49"/>
      <c r="Z957" s="49" t="str">
        <f>IF(M957="no_cargado",VLOOKUP(B957,NAfiliado_NFarmacia!A:H,8,0),"")</f>
        <v/>
      </c>
      <c r="AA957" s="49"/>
    </row>
    <row r="958" spans="7:27" x14ac:dyDescent="0.55000000000000004">
      <c r="G958" s="47" t="str">
        <f>+IF($B958="","",+IFERROR(+VLOOKUP(B958,padron!$A$2:$E$2,2,0),+IFERROR(VLOOKUP(B958,NAfiliado_NFarmacia!$A:$J,10,0),"Ingresar Nuevo Afiliado")))</f>
        <v/>
      </c>
      <c r="H958" s="49"/>
      <c r="I958" s="49"/>
      <c r="J958" s="49"/>
      <c r="K958" s="49"/>
      <c r="L958" s="48" t="str">
        <f>+IF(B958="","",IF(F958="No","84005541",+IFERROR(+VLOOKUP(inicio!B958,padron!$A$2:$H$2,8,0),"84005541")))</f>
        <v/>
      </c>
      <c r="M958" s="49"/>
      <c r="N958" s="49"/>
      <c r="O958" s="51"/>
      <c r="P958" s="49"/>
      <c r="Q958" s="49"/>
      <c r="R958" s="49"/>
      <c r="S958" s="49"/>
      <c r="T958" s="49"/>
      <c r="U958" s="49"/>
      <c r="V958" s="49"/>
      <c r="W958" s="48" t="str">
        <f t="shared" si="116"/>
        <v/>
      </c>
      <c r="X958" s="48" t="str">
        <f t="shared" si="117"/>
        <v/>
      </c>
      <c r="Y958" s="49"/>
      <c r="Z958" s="49" t="str">
        <f>IF(M958="no_cargado",VLOOKUP(B958,NAfiliado_NFarmacia!A:H,8,0),"")</f>
        <v/>
      </c>
      <c r="AA958" s="49"/>
    </row>
    <row r="959" spans="7:27" x14ac:dyDescent="0.55000000000000004">
      <c r="G959" s="47" t="str">
        <f>+IF($B959="","",+IFERROR(+VLOOKUP(B959,padron!$A$2:$E$2,2,0),+IFERROR(VLOOKUP(B959,NAfiliado_NFarmacia!$A:$J,10,0),"Ingresar Nuevo Afiliado")))</f>
        <v/>
      </c>
      <c r="H959" s="49"/>
      <c r="I959" s="49"/>
      <c r="J959" s="49"/>
      <c r="K959" s="49"/>
      <c r="L959" s="48" t="str">
        <f>+IF(B959="","",IF(F959="No","84005541",+IFERROR(+VLOOKUP(inicio!B959,padron!$A$2:$H$2,8,0),"84005541")))</f>
        <v/>
      </c>
      <c r="M959" s="49"/>
      <c r="N959" s="49"/>
      <c r="O959" s="51"/>
      <c r="P959" s="49"/>
      <c r="Q959" s="49"/>
      <c r="R959" s="49"/>
      <c r="S959" s="49"/>
      <c r="T959" s="49"/>
      <c r="U959" s="49"/>
      <c r="V959" s="49"/>
      <c r="W959" s="48" t="str">
        <f t="shared" si="116"/>
        <v/>
      </c>
      <c r="X959" s="48" t="str">
        <f t="shared" si="117"/>
        <v/>
      </c>
      <c r="Y959" s="49"/>
      <c r="Z959" s="49" t="str">
        <f>IF(M959="no_cargado",VLOOKUP(B959,NAfiliado_NFarmacia!A:H,8,0),"")</f>
        <v/>
      </c>
      <c r="AA959" s="49"/>
    </row>
    <row r="960" spans="7:27" x14ac:dyDescent="0.55000000000000004">
      <c r="G960" s="47" t="str">
        <f>+IF($B960="","",+IFERROR(+VLOOKUP(B960,padron!$A$2:$E$2,2,0),+IFERROR(VLOOKUP(B960,NAfiliado_NFarmacia!$A:$J,10,0),"Ingresar Nuevo Afiliado")))</f>
        <v/>
      </c>
      <c r="H960" s="49"/>
      <c r="I960" s="49"/>
      <c r="J960" s="49"/>
      <c r="K960" s="49"/>
      <c r="L960" s="48" t="str">
        <f>+IF(B960="","",IF(F960="No","84005541",+IFERROR(+VLOOKUP(inicio!B960,padron!$A$2:$H$2,8,0),"84005541")))</f>
        <v/>
      </c>
      <c r="M960" s="49"/>
      <c r="N960" s="49"/>
      <c r="O960" s="51"/>
      <c r="P960" s="49"/>
      <c r="Q960" s="49"/>
      <c r="R960" s="49"/>
      <c r="S960" s="49"/>
      <c r="T960" s="49"/>
      <c r="U960" s="49"/>
      <c r="V960" s="49"/>
      <c r="W960" s="48" t="str">
        <f t="shared" si="116"/>
        <v/>
      </c>
      <c r="X960" s="48" t="str">
        <f t="shared" si="117"/>
        <v/>
      </c>
      <c r="Y960" s="49"/>
      <c r="Z960" s="49" t="str">
        <f>IF(M960="no_cargado",VLOOKUP(B960,NAfiliado_NFarmacia!A:H,8,0),"")</f>
        <v/>
      </c>
      <c r="AA960" s="49"/>
    </row>
    <row r="961" spans="7:27" x14ac:dyDescent="0.55000000000000004">
      <c r="G961" s="47" t="str">
        <f>+IF($B961="","",+IFERROR(+VLOOKUP(B961,padron!$A$2:$E$2,2,0),+IFERROR(VLOOKUP(B961,NAfiliado_NFarmacia!$A:$J,10,0),"Ingresar Nuevo Afiliado")))</f>
        <v/>
      </c>
      <c r="H961" s="49"/>
      <c r="I961" s="49"/>
      <c r="J961" s="49"/>
      <c r="K961" s="49"/>
      <c r="L961" s="48" t="str">
        <f>+IF(B961="","",IF(F961="No","84005541",+IFERROR(+VLOOKUP(inicio!B961,padron!$A$2:$H$2,8,0),"84005541")))</f>
        <v/>
      </c>
      <c r="M961" s="49"/>
      <c r="N961" s="49"/>
      <c r="O961" s="51"/>
      <c r="P961" s="49"/>
      <c r="Q961" s="49"/>
      <c r="R961" s="49"/>
      <c r="S961" s="49"/>
      <c r="T961" s="49"/>
      <c r="U961" s="49"/>
      <c r="V961" s="49"/>
      <c r="W961" s="48" t="str">
        <f t="shared" si="116"/>
        <v/>
      </c>
      <c r="X961" s="48" t="str">
        <f t="shared" si="117"/>
        <v/>
      </c>
      <c r="Y961" s="49"/>
      <c r="Z961" s="49" t="str">
        <f>IF(M961="no_cargado",VLOOKUP(B961,NAfiliado_NFarmacia!A:H,8,0),"")</f>
        <v/>
      </c>
      <c r="AA961" s="49"/>
    </row>
    <row r="962" spans="7:27" x14ac:dyDescent="0.55000000000000004">
      <c r="G962" s="47" t="str">
        <f>+IF($B962="","",+IFERROR(+VLOOKUP(B962,padron!$A$2:$E$2,2,0),+IFERROR(VLOOKUP(B962,NAfiliado_NFarmacia!$A:$J,10,0),"Ingresar Nuevo Afiliado")))</f>
        <v/>
      </c>
      <c r="H962" s="49"/>
      <c r="I962" s="49"/>
      <c r="J962" s="49"/>
      <c r="K962" s="49"/>
      <c r="L962" s="48" t="str">
        <f>+IF(B962="","",IF(F962="No","84005541",+IFERROR(+VLOOKUP(inicio!B962,padron!$A$2:$H$2,8,0),"84005541")))</f>
        <v/>
      </c>
      <c r="M962" s="49"/>
      <c r="N962" s="49"/>
      <c r="O962" s="51"/>
      <c r="P962" s="49"/>
      <c r="Q962" s="49"/>
      <c r="R962" s="49"/>
      <c r="S962" s="49"/>
      <c r="T962" s="49"/>
      <c r="U962" s="49"/>
      <c r="V962" s="49"/>
      <c r="W962" s="48" t="str">
        <f t="shared" si="116"/>
        <v/>
      </c>
      <c r="X962" s="48" t="str">
        <f t="shared" si="117"/>
        <v/>
      </c>
      <c r="Y962" s="49"/>
      <c r="Z962" s="49" t="str">
        <f>IF(M962="no_cargado",VLOOKUP(B962,NAfiliado_NFarmacia!A:H,8,0),"")</f>
        <v/>
      </c>
      <c r="AA962" s="49"/>
    </row>
    <row r="963" spans="7:27" x14ac:dyDescent="0.55000000000000004">
      <c r="G963" s="47" t="str">
        <f>+IF($B963="","",+IFERROR(+VLOOKUP(B963,padron!$A$2:$E$2,2,0),+IFERROR(VLOOKUP(B963,NAfiliado_NFarmacia!$A:$J,10,0),"Ingresar Nuevo Afiliado")))</f>
        <v/>
      </c>
      <c r="H963" s="49"/>
      <c r="I963" s="49"/>
      <c r="J963" s="49"/>
      <c r="K963" s="49"/>
      <c r="L963" s="48" t="str">
        <f>+IF(B963="","",IF(F963="No","84005541",+IFERROR(+VLOOKUP(inicio!B963,padron!$A$2:$H$2,8,0),"84005541")))</f>
        <v/>
      </c>
      <c r="M963" s="49"/>
      <c r="N963" s="49"/>
      <c r="O963" s="51"/>
      <c r="P963" s="49"/>
      <c r="Q963" s="49"/>
      <c r="R963" s="49"/>
      <c r="S963" s="49"/>
      <c r="T963" s="49"/>
      <c r="U963" s="49"/>
      <c r="V963" s="49"/>
      <c r="W963" s="48" t="str">
        <f t="shared" si="116"/>
        <v/>
      </c>
      <c r="X963" s="48" t="str">
        <f t="shared" si="117"/>
        <v/>
      </c>
      <c r="Y963" s="49"/>
      <c r="Z963" s="49" t="str">
        <f>IF(M963="no_cargado",VLOOKUP(B963,NAfiliado_NFarmacia!A:H,8,0),"")</f>
        <v/>
      </c>
      <c r="AA963" s="49"/>
    </row>
    <row r="964" spans="7:27" x14ac:dyDescent="0.55000000000000004">
      <c r="G964" s="47" t="str">
        <f>+IF($B964="","",+IFERROR(+VLOOKUP(B964,padron!$A$2:$E$2,2,0),+IFERROR(VLOOKUP(B964,NAfiliado_NFarmacia!$A:$J,10,0),"Ingresar Nuevo Afiliado")))</f>
        <v/>
      </c>
      <c r="H964" s="49"/>
      <c r="I964" s="49"/>
      <c r="J964" s="49"/>
      <c r="K964" s="49"/>
      <c r="L964" s="48" t="str">
        <f>+IF(B964="","",IF(F964="No","84005541",+IFERROR(+VLOOKUP(inicio!B964,padron!$A$2:$H$2,8,0),"84005541")))</f>
        <v/>
      </c>
      <c r="M964" s="49"/>
      <c r="N964" s="49"/>
      <c r="O964" s="51"/>
      <c r="P964" s="49"/>
      <c r="Q964" s="49"/>
      <c r="R964" s="49"/>
      <c r="S964" s="49"/>
      <c r="T964" s="49"/>
      <c r="U964" s="49"/>
      <c r="V964" s="49"/>
      <c r="W964" s="48" t="str">
        <f t="shared" si="116"/>
        <v/>
      </c>
      <c r="X964" s="48" t="str">
        <f t="shared" si="117"/>
        <v/>
      </c>
      <c r="Y964" s="49"/>
      <c r="Z964" s="49" t="str">
        <f>IF(M964="no_cargado",VLOOKUP(B964,NAfiliado_NFarmacia!A:H,8,0),"")</f>
        <v/>
      </c>
      <c r="AA964" s="49"/>
    </row>
    <row r="965" spans="7:27" x14ac:dyDescent="0.55000000000000004">
      <c r="G965" s="47" t="str">
        <f>+IF($B965="","",+IFERROR(+VLOOKUP(B965,padron!$A$2:$E$2,2,0),+IFERROR(VLOOKUP(B965,NAfiliado_NFarmacia!$A:$J,10,0),"Ingresar Nuevo Afiliado")))</f>
        <v/>
      </c>
      <c r="H965" s="49"/>
      <c r="I965" s="49"/>
      <c r="J965" s="49"/>
      <c r="K965" s="49"/>
      <c r="L965" s="48" t="str">
        <f>+IF(B965="","",IF(F965="No","84005541",+IFERROR(+VLOOKUP(inicio!B965,padron!$A$2:$H$2,8,0),"84005541")))</f>
        <v/>
      </c>
      <c r="M965" s="49"/>
      <c r="N965" s="49"/>
      <c r="O965" s="51"/>
      <c r="P965" s="49"/>
      <c r="Q965" s="49"/>
      <c r="R965" s="49"/>
      <c r="S965" s="49"/>
      <c r="T965" s="49"/>
      <c r="U965" s="49"/>
      <c r="V965" s="49"/>
      <c r="W965" s="48" t="str">
        <f t="shared" si="116"/>
        <v/>
      </c>
      <c r="X965" s="48" t="str">
        <f t="shared" si="117"/>
        <v/>
      </c>
      <c r="Y965" s="49"/>
      <c r="Z965" s="49" t="str">
        <f>IF(M965="no_cargado",VLOOKUP(B965,NAfiliado_NFarmacia!A:H,8,0),"")</f>
        <v/>
      </c>
      <c r="AA965" s="49"/>
    </row>
    <row r="966" spans="7:27" x14ac:dyDescent="0.55000000000000004">
      <c r="G966" s="47" t="str">
        <f>+IF($B966="","",+IFERROR(+VLOOKUP(B966,padron!$A$2:$E$2,2,0),+IFERROR(VLOOKUP(B966,NAfiliado_NFarmacia!$A:$J,10,0),"Ingresar Nuevo Afiliado")))</f>
        <v/>
      </c>
      <c r="H966" s="49"/>
      <c r="I966" s="49"/>
      <c r="J966" s="49"/>
      <c r="K966" s="49"/>
      <c r="L966" s="48" t="str">
        <f>+IF(B966="","",IF(F966="No","84005541",+IFERROR(+VLOOKUP(inicio!B966,padron!$A$2:$H$2,8,0),"84005541")))</f>
        <v/>
      </c>
      <c r="M966" s="49"/>
      <c r="N966" s="49"/>
      <c r="O966" s="51"/>
      <c r="P966" s="49"/>
      <c r="Q966" s="49"/>
      <c r="R966" s="49"/>
      <c r="S966" s="49"/>
      <c r="T966" s="49"/>
      <c r="U966" s="49"/>
      <c r="V966" s="49"/>
      <c r="W966" s="48" t="str">
        <f t="shared" si="116"/>
        <v/>
      </c>
      <c r="X966" s="48" t="str">
        <f t="shared" si="117"/>
        <v/>
      </c>
      <c r="Y966" s="49"/>
      <c r="Z966" s="49" t="str">
        <f>IF(M966="no_cargado",VLOOKUP(B966,NAfiliado_NFarmacia!A:H,8,0),"")</f>
        <v/>
      </c>
      <c r="AA966" s="49"/>
    </row>
    <row r="967" spans="7:27" x14ac:dyDescent="0.55000000000000004">
      <c r="G967" s="47" t="str">
        <f>+IF($B967="","",+IFERROR(+VLOOKUP(B967,padron!$A$2:$E$2,2,0),+IFERROR(VLOOKUP(B967,NAfiliado_NFarmacia!$A:$J,10,0),"Ingresar Nuevo Afiliado")))</f>
        <v/>
      </c>
      <c r="H967" s="49"/>
      <c r="I967" s="49"/>
      <c r="J967" s="49"/>
      <c r="K967" s="49"/>
      <c r="L967" s="48" t="str">
        <f>+IF(B967="","",IF(F967="No","84005541",+IFERROR(+VLOOKUP(inicio!B967,padron!$A$2:$H$2,8,0),"84005541")))</f>
        <v/>
      </c>
      <c r="M967" s="49"/>
      <c r="N967" s="49"/>
      <c r="O967" s="51"/>
      <c r="P967" s="49"/>
      <c r="Q967" s="49"/>
      <c r="R967" s="49"/>
      <c r="S967" s="49"/>
      <c r="T967" s="49"/>
      <c r="U967" s="49"/>
      <c r="V967" s="49"/>
      <c r="W967" s="48" t="str">
        <f t="shared" si="116"/>
        <v/>
      </c>
      <c r="X967" s="48" t="str">
        <f t="shared" si="117"/>
        <v/>
      </c>
      <c r="Y967" s="49"/>
      <c r="Z967" s="49" t="str">
        <f>IF(M967="no_cargado",VLOOKUP(B967,NAfiliado_NFarmacia!A:H,8,0),"")</f>
        <v/>
      </c>
      <c r="AA967" s="49"/>
    </row>
    <row r="968" spans="7:27" x14ac:dyDescent="0.55000000000000004">
      <c r="G968" s="47" t="str">
        <f>+IF($B968="","",+IFERROR(+VLOOKUP(B968,padron!$A$2:$E$2,2,0),+IFERROR(VLOOKUP(B968,NAfiliado_NFarmacia!$A:$J,10,0),"Ingresar Nuevo Afiliado")))</f>
        <v/>
      </c>
      <c r="H968" s="49"/>
      <c r="I968" s="49"/>
      <c r="J968" s="49"/>
      <c r="K968" s="49"/>
      <c r="L968" s="48" t="str">
        <f>+IF(B968="","",IF(F968="No","84005541",+IFERROR(+VLOOKUP(inicio!B968,padron!$A$2:$H$2,8,0),"84005541")))</f>
        <v/>
      </c>
      <c r="M968" s="49"/>
      <c r="N968" s="49"/>
      <c r="O968" s="51"/>
      <c r="P968" s="49"/>
      <c r="Q968" s="49"/>
      <c r="R968" s="49"/>
      <c r="S968" s="49"/>
      <c r="T968" s="49"/>
      <c r="U968" s="49"/>
      <c r="V968" s="49"/>
      <c r="W968" s="48" t="str">
        <f t="shared" si="116"/>
        <v/>
      </c>
      <c r="X968" s="48" t="str">
        <f t="shared" si="117"/>
        <v/>
      </c>
      <c r="Y968" s="49"/>
      <c r="Z968" s="49" t="str">
        <f>IF(M968="no_cargado",VLOOKUP(B968,NAfiliado_NFarmacia!A:H,8,0),"")</f>
        <v/>
      </c>
      <c r="AA968" s="49"/>
    </row>
    <row r="969" spans="7:27" x14ac:dyDescent="0.55000000000000004">
      <c r="G969" s="47" t="str">
        <f>+IF($B969="","",+IFERROR(+VLOOKUP(B969,padron!$A$2:$E$2,2,0),+IFERROR(VLOOKUP(B969,NAfiliado_NFarmacia!$A:$J,10,0),"Ingresar Nuevo Afiliado")))</f>
        <v/>
      </c>
      <c r="H969" s="49"/>
      <c r="I969" s="49"/>
      <c r="J969" s="49"/>
      <c r="K969" s="49"/>
      <c r="L969" s="48" t="str">
        <f>+IF(B969="","",IF(F969="No","84005541",+IFERROR(+VLOOKUP(inicio!B969,padron!$A$2:$H$2,8,0),"84005541")))</f>
        <v/>
      </c>
      <c r="M969" s="49"/>
      <c r="N969" s="49"/>
      <c r="O969" s="51"/>
      <c r="P969" s="49"/>
      <c r="Q969" s="49"/>
      <c r="R969" s="49"/>
      <c r="S969" s="49"/>
      <c r="T969" s="49"/>
      <c r="U969" s="49"/>
      <c r="V969" s="49"/>
      <c r="W969" s="48" t="str">
        <f t="shared" ref="W969:W1000" si="118">IF(B969="","","02")</f>
        <v/>
      </c>
      <c r="X969" s="48" t="str">
        <f t="shared" ref="X969:X1000" si="119">IF(B969="","","01")</f>
        <v/>
      </c>
      <c r="Y969" s="49"/>
      <c r="Z969" s="49" t="str">
        <f>IF(M969="no_cargado",VLOOKUP(B969,NAfiliado_NFarmacia!A:H,8,0),"")</f>
        <v/>
      </c>
      <c r="AA969" s="49"/>
    </row>
    <row r="970" spans="7:27" x14ac:dyDescent="0.55000000000000004">
      <c r="G970" s="47" t="str">
        <f>+IF($B970="","",+IFERROR(+VLOOKUP(B970,padron!$A$2:$E$2,2,0),+IFERROR(VLOOKUP(B970,NAfiliado_NFarmacia!$A:$J,10,0),"Ingresar Nuevo Afiliado")))</f>
        <v/>
      </c>
      <c r="H970" s="49"/>
      <c r="I970" s="49"/>
      <c r="J970" s="49"/>
      <c r="K970" s="49"/>
      <c r="L970" s="48" t="str">
        <f>+IF(B970="","",IF(F970="No","84005541",+IFERROR(+VLOOKUP(inicio!B970,padron!$A$2:$H$2,8,0),"84005541")))</f>
        <v/>
      </c>
      <c r="M970" s="49"/>
      <c r="N970" s="49"/>
      <c r="O970" s="51"/>
      <c r="P970" s="49"/>
      <c r="Q970" s="49"/>
      <c r="R970" s="49"/>
      <c r="S970" s="49"/>
      <c r="T970" s="49"/>
      <c r="U970" s="49"/>
      <c r="V970" s="49"/>
      <c r="W970" s="48" t="str">
        <f t="shared" si="118"/>
        <v/>
      </c>
      <c r="X970" s="48" t="str">
        <f t="shared" si="119"/>
        <v/>
      </c>
      <c r="Y970" s="49"/>
      <c r="Z970" s="49" t="str">
        <f>IF(M970="no_cargado",VLOOKUP(B970,NAfiliado_NFarmacia!A:H,8,0),"")</f>
        <v/>
      </c>
      <c r="AA970" s="49"/>
    </row>
    <row r="971" spans="7:27" x14ac:dyDescent="0.55000000000000004">
      <c r="G971" s="47" t="str">
        <f>+IF($B971="","",+IFERROR(+VLOOKUP(B971,padron!$A$2:$E$2,2,0),+IFERROR(VLOOKUP(B971,NAfiliado_NFarmacia!$A:$J,10,0),"Ingresar Nuevo Afiliado")))</f>
        <v/>
      </c>
      <c r="H971" s="49"/>
      <c r="I971" s="49"/>
      <c r="J971" s="49"/>
      <c r="K971" s="49"/>
      <c r="L971" s="48" t="str">
        <f>+IF(B971="","",IF(F971="No","84005541",+IFERROR(+VLOOKUP(inicio!B971,padron!$A$2:$H$2,8,0),"84005541")))</f>
        <v/>
      </c>
      <c r="M971" s="49"/>
      <c r="N971" s="49"/>
      <c r="O971" s="51"/>
      <c r="P971" s="49"/>
      <c r="Q971" s="49"/>
      <c r="R971" s="49"/>
      <c r="S971" s="49"/>
      <c r="T971" s="49"/>
      <c r="U971" s="49"/>
      <c r="V971" s="49"/>
      <c r="W971" s="48" t="str">
        <f t="shared" si="118"/>
        <v/>
      </c>
      <c r="X971" s="48" t="str">
        <f t="shared" si="119"/>
        <v/>
      </c>
      <c r="Y971" s="49"/>
      <c r="Z971" s="49" t="str">
        <f>IF(M971="no_cargado",VLOOKUP(B971,NAfiliado_NFarmacia!A:H,8,0),"")</f>
        <v/>
      </c>
      <c r="AA971" s="49"/>
    </row>
    <row r="972" spans="7:27" x14ac:dyDescent="0.55000000000000004">
      <c r="G972" s="47" t="str">
        <f>+IF($B972="","",+IFERROR(+VLOOKUP(B972,padron!$A$2:$E$2,2,0),+IFERROR(VLOOKUP(B972,NAfiliado_NFarmacia!$A:$J,10,0),"Ingresar Nuevo Afiliado")))</f>
        <v/>
      </c>
      <c r="H972" s="49"/>
      <c r="I972" s="49"/>
      <c r="J972" s="49"/>
      <c r="K972" s="49"/>
      <c r="L972" s="48" t="str">
        <f>+IF(B972="","",IF(F972="No","84005541",+IFERROR(+VLOOKUP(inicio!B972,padron!$A$2:$H$2,8,0),"84005541")))</f>
        <v/>
      </c>
      <c r="M972" s="49"/>
      <c r="N972" s="49"/>
      <c r="O972" s="51"/>
      <c r="P972" s="49"/>
      <c r="Q972" s="49"/>
      <c r="R972" s="49"/>
      <c r="S972" s="49"/>
      <c r="T972" s="49"/>
      <c r="U972" s="49"/>
      <c r="V972" s="49"/>
      <c r="W972" s="48" t="str">
        <f t="shared" si="118"/>
        <v/>
      </c>
      <c r="X972" s="48" t="str">
        <f t="shared" si="119"/>
        <v/>
      </c>
      <c r="Y972" s="49"/>
      <c r="Z972" s="49" t="str">
        <f>IF(M972="no_cargado",VLOOKUP(B972,NAfiliado_NFarmacia!A:H,8,0),"")</f>
        <v/>
      </c>
      <c r="AA972" s="49"/>
    </row>
    <row r="973" spans="7:27" x14ac:dyDescent="0.55000000000000004">
      <c r="G973" s="47" t="str">
        <f>+IF($B973="","",+IFERROR(+VLOOKUP(B973,padron!$A$2:$E$2,2,0),+IFERROR(VLOOKUP(B973,NAfiliado_NFarmacia!$A:$J,10,0),"Ingresar Nuevo Afiliado")))</f>
        <v/>
      </c>
      <c r="H973" s="49"/>
      <c r="I973" s="49"/>
      <c r="J973" s="49"/>
      <c r="K973" s="49"/>
      <c r="L973" s="48" t="str">
        <f>+IF(B973="","",IF(F973="No","84005541",+IFERROR(+VLOOKUP(inicio!B973,padron!$A$2:$H$2,8,0),"84005541")))</f>
        <v/>
      </c>
      <c r="M973" s="49"/>
      <c r="N973" s="49"/>
      <c r="O973" s="51"/>
      <c r="P973" s="49"/>
      <c r="Q973" s="49"/>
      <c r="R973" s="49"/>
      <c r="S973" s="49"/>
      <c r="T973" s="49"/>
      <c r="U973" s="49"/>
      <c r="V973" s="49"/>
      <c r="W973" s="48" t="str">
        <f t="shared" si="118"/>
        <v/>
      </c>
      <c r="X973" s="48" t="str">
        <f t="shared" si="119"/>
        <v/>
      </c>
      <c r="Y973" s="49"/>
      <c r="Z973" s="49" t="str">
        <f>IF(M973="no_cargado",VLOOKUP(B973,NAfiliado_NFarmacia!A:H,8,0),"")</f>
        <v/>
      </c>
      <c r="AA973" s="49"/>
    </row>
    <row r="974" spans="7:27" x14ac:dyDescent="0.55000000000000004">
      <c r="G974" s="47" t="str">
        <f>+IF($B974="","",+IFERROR(+VLOOKUP(B974,padron!$A$2:$E$2,2,0),+IFERROR(VLOOKUP(B974,NAfiliado_NFarmacia!$A:$J,10,0),"Ingresar Nuevo Afiliado")))</f>
        <v/>
      </c>
      <c r="H974" s="49"/>
      <c r="I974" s="49"/>
      <c r="J974" s="49"/>
      <c r="K974" s="49"/>
      <c r="L974" s="48" t="str">
        <f>+IF(B974="","",IF(F974="No","84005541",+IFERROR(+VLOOKUP(inicio!B974,padron!$A$2:$H$2,8,0),"84005541")))</f>
        <v/>
      </c>
      <c r="M974" s="49"/>
      <c r="N974" s="49"/>
      <c r="O974" s="51"/>
      <c r="P974" s="49"/>
      <c r="Q974" s="49"/>
      <c r="R974" s="49"/>
      <c r="S974" s="49"/>
      <c r="T974" s="49"/>
      <c r="U974" s="49"/>
      <c r="V974" s="49"/>
      <c r="W974" s="48" t="str">
        <f t="shared" si="118"/>
        <v/>
      </c>
      <c r="X974" s="48" t="str">
        <f t="shared" si="119"/>
        <v/>
      </c>
      <c r="Y974" s="49"/>
      <c r="Z974" s="49" t="str">
        <f>IF(M974="no_cargado",VLOOKUP(B974,NAfiliado_NFarmacia!A:H,8,0),"")</f>
        <v/>
      </c>
      <c r="AA974" s="49"/>
    </row>
    <row r="975" spans="7:27" x14ac:dyDescent="0.55000000000000004">
      <c r="G975" s="47" t="str">
        <f>+IF($B975="","",+IFERROR(+VLOOKUP(B975,padron!$A$2:$E$2,2,0),+IFERROR(VLOOKUP(B975,NAfiliado_NFarmacia!$A:$J,10,0),"Ingresar Nuevo Afiliado")))</f>
        <v/>
      </c>
      <c r="H975" s="49"/>
      <c r="I975" s="49"/>
      <c r="J975" s="49"/>
      <c r="K975" s="49"/>
      <c r="L975" s="48" t="str">
        <f>+IF(B975="","",IF(F975="No","84005541",+IFERROR(+VLOOKUP(inicio!B975,padron!$A$2:$H$2,8,0),"84005541")))</f>
        <v/>
      </c>
      <c r="M975" s="49"/>
      <c r="N975" s="49"/>
      <c r="O975" s="51"/>
      <c r="P975" s="49"/>
      <c r="Q975" s="49"/>
      <c r="R975" s="49"/>
      <c r="S975" s="49"/>
      <c r="T975" s="49"/>
      <c r="U975" s="49"/>
      <c r="V975" s="49"/>
      <c r="W975" s="48" t="str">
        <f t="shared" si="118"/>
        <v/>
      </c>
      <c r="X975" s="48" t="str">
        <f t="shared" si="119"/>
        <v/>
      </c>
      <c r="Y975" s="49"/>
      <c r="Z975" s="49" t="str">
        <f>IF(M975="no_cargado",VLOOKUP(B975,NAfiliado_NFarmacia!A:H,8,0),"")</f>
        <v/>
      </c>
      <c r="AA975" s="49"/>
    </row>
    <row r="976" spans="7:27" x14ac:dyDescent="0.55000000000000004">
      <c r="G976" s="47" t="str">
        <f>+IF($B976="","",+IFERROR(+VLOOKUP(B976,padron!$A$2:$E$2,2,0),+IFERROR(VLOOKUP(B976,NAfiliado_NFarmacia!$A:$J,10,0),"Ingresar Nuevo Afiliado")))</f>
        <v/>
      </c>
      <c r="H976" s="49"/>
      <c r="I976" s="49"/>
      <c r="J976" s="49"/>
      <c r="K976" s="49"/>
      <c r="L976" s="48" t="str">
        <f>+IF(B976="","",IF(F976="No","84005541",+IFERROR(+VLOOKUP(inicio!B976,padron!$A$2:$H$2,8,0),"84005541")))</f>
        <v/>
      </c>
      <c r="M976" s="49"/>
      <c r="N976" s="49"/>
      <c r="O976" s="51"/>
      <c r="P976" s="49"/>
      <c r="Q976" s="49"/>
      <c r="R976" s="49"/>
      <c r="S976" s="49"/>
      <c r="T976" s="49"/>
      <c r="U976" s="49"/>
      <c r="V976" s="49"/>
      <c r="W976" s="48" t="str">
        <f t="shared" si="118"/>
        <v/>
      </c>
      <c r="X976" s="48" t="str">
        <f t="shared" si="119"/>
        <v/>
      </c>
      <c r="Y976" s="49"/>
      <c r="Z976" s="49" t="str">
        <f>IF(M976="no_cargado",VLOOKUP(B976,NAfiliado_NFarmacia!A:H,8,0),"")</f>
        <v/>
      </c>
      <c r="AA976" s="49"/>
    </row>
    <row r="977" spans="7:27" x14ac:dyDescent="0.55000000000000004">
      <c r="G977" s="47" t="str">
        <f>+IF($B977="","",+IFERROR(+VLOOKUP(B977,padron!$A$2:$E$2,2,0),+IFERROR(VLOOKUP(B977,NAfiliado_NFarmacia!$A:$J,10,0),"Ingresar Nuevo Afiliado")))</f>
        <v/>
      </c>
      <c r="H977" s="49"/>
      <c r="I977" s="49"/>
      <c r="J977" s="49"/>
      <c r="K977" s="49"/>
      <c r="L977" s="48" t="str">
        <f>+IF(B977="","",IF(F977="No","84005541",+IFERROR(+VLOOKUP(inicio!B977,padron!$A$2:$H$2,8,0),"84005541")))</f>
        <v/>
      </c>
      <c r="M977" s="49"/>
      <c r="N977" s="49"/>
      <c r="O977" s="51"/>
      <c r="P977" s="49"/>
      <c r="Q977" s="49"/>
      <c r="R977" s="49"/>
      <c r="S977" s="49"/>
      <c r="T977" s="49"/>
      <c r="U977" s="49"/>
      <c r="V977" s="49"/>
      <c r="W977" s="48" t="str">
        <f t="shared" si="118"/>
        <v/>
      </c>
      <c r="X977" s="48" t="str">
        <f t="shared" si="119"/>
        <v/>
      </c>
      <c r="Y977" s="49"/>
      <c r="Z977" s="49" t="str">
        <f>IF(M977="no_cargado",VLOOKUP(B977,NAfiliado_NFarmacia!A:H,8,0),"")</f>
        <v/>
      </c>
      <c r="AA977" s="49"/>
    </row>
    <row r="978" spans="7:27" x14ac:dyDescent="0.55000000000000004">
      <c r="G978" s="47" t="str">
        <f>+IF($B978="","",+IFERROR(+VLOOKUP(B978,padron!$A$2:$E$2,2,0),+IFERROR(VLOOKUP(B978,NAfiliado_NFarmacia!$A:$J,10,0),"Ingresar Nuevo Afiliado")))</f>
        <v/>
      </c>
      <c r="H978" s="49"/>
      <c r="I978" s="49"/>
      <c r="J978" s="49"/>
      <c r="K978" s="49"/>
      <c r="L978" s="48" t="str">
        <f>+IF(B978="","",IF(F978="No","84005541",+IFERROR(+VLOOKUP(inicio!B978,padron!$A$2:$H$2,8,0),"84005541")))</f>
        <v/>
      </c>
      <c r="M978" s="49"/>
      <c r="N978" s="49"/>
      <c r="O978" s="51"/>
      <c r="P978" s="49"/>
      <c r="Q978" s="49"/>
      <c r="R978" s="49"/>
      <c r="S978" s="49"/>
      <c r="T978" s="49"/>
      <c r="U978" s="49"/>
      <c r="V978" s="49"/>
      <c r="W978" s="48" t="str">
        <f t="shared" si="118"/>
        <v/>
      </c>
      <c r="X978" s="48" t="str">
        <f t="shared" si="119"/>
        <v/>
      </c>
      <c r="Y978" s="49"/>
      <c r="Z978" s="49" t="str">
        <f>IF(M978="no_cargado",VLOOKUP(B978,NAfiliado_NFarmacia!A:H,8,0),"")</f>
        <v/>
      </c>
      <c r="AA978" s="49"/>
    </row>
    <row r="979" spans="7:27" x14ac:dyDescent="0.55000000000000004">
      <c r="G979" s="47" t="str">
        <f>+IF($B979="","",+IFERROR(+VLOOKUP(B979,padron!$A$2:$E$2,2,0),+IFERROR(VLOOKUP(B979,NAfiliado_NFarmacia!$A:$J,10,0),"Ingresar Nuevo Afiliado")))</f>
        <v/>
      </c>
      <c r="H979" s="49"/>
      <c r="I979" s="49"/>
      <c r="J979" s="49"/>
      <c r="K979" s="49"/>
      <c r="L979" s="48" t="str">
        <f>+IF(B979="","",IF(F979="No","84005541",+IFERROR(+VLOOKUP(inicio!B979,padron!$A$2:$H$2,8,0),"84005541")))</f>
        <v/>
      </c>
      <c r="M979" s="49"/>
      <c r="N979" s="49"/>
      <c r="O979" s="51"/>
      <c r="P979" s="49"/>
      <c r="Q979" s="49"/>
      <c r="R979" s="49"/>
      <c r="S979" s="49"/>
      <c r="T979" s="49"/>
      <c r="U979" s="49"/>
      <c r="V979" s="49"/>
      <c r="W979" s="48" t="str">
        <f t="shared" si="118"/>
        <v/>
      </c>
      <c r="X979" s="48" t="str">
        <f t="shared" si="119"/>
        <v/>
      </c>
      <c r="Y979" s="49"/>
      <c r="Z979" s="49" t="str">
        <f>IF(M979="no_cargado",VLOOKUP(B979,NAfiliado_NFarmacia!A:H,8,0),"")</f>
        <v/>
      </c>
      <c r="AA979" s="49"/>
    </row>
    <row r="980" spans="7:27" x14ac:dyDescent="0.55000000000000004">
      <c r="G980" s="47" t="str">
        <f>+IF($B980="","",+IFERROR(+VLOOKUP(B980,padron!$A$2:$E$2,2,0),+IFERROR(VLOOKUP(B980,NAfiliado_NFarmacia!$A:$J,10,0),"Ingresar Nuevo Afiliado")))</f>
        <v/>
      </c>
      <c r="H980" s="49"/>
      <c r="I980" s="49"/>
      <c r="J980" s="49"/>
      <c r="K980" s="49"/>
      <c r="L980" s="48" t="str">
        <f>+IF(B980="","",IF(F980="No","84005541",+IFERROR(+VLOOKUP(inicio!B980,padron!$A$2:$H$2,8,0),"84005541")))</f>
        <v/>
      </c>
      <c r="M980" s="49"/>
      <c r="N980" s="49"/>
      <c r="O980" s="51"/>
      <c r="P980" s="49"/>
      <c r="Q980" s="49"/>
      <c r="R980" s="49"/>
      <c r="S980" s="49"/>
      <c r="T980" s="49"/>
      <c r="U980" s="49"/>
      <c r="V980" s="49"/>
      <c r="W980" s="48" t="str">
        <f t="shared" si="118"/>
        <v/>
      </c>
      <c r="X980" s="48" t="str">
        <f t="shared" si="119"/>
        <v/>
      </c>
      <c r="Y980" s="49"/>
      <c r="Z980" s="49" t="str">
        <f>IF(M980="no_cargado",VLOOKUP(B980,NAfiliado_NFarmacia!A:H,8,0),"")</f>
        <v/>
      </c>
      <c r="AA980" s="49"/>
    </row>
    <row r="981" spans="7:27" x14ac:dyDescent="0.55000000000000004">
      <c r="G981" s="47" t="str">
        <f>+IF($B981="","",+IFERROR(+VLOOKUP(B981,padron!$A$2:$E$2,2,0),+IFERROR(VLOOKUP(B981,NAfiliado_NFarmacia!$A:$J,10,0),"Ingresar Nuevo Afiliado")))</f>
        <v/>
      </c>
      <c r="H981" s="49"/>
      <c r="I981" s="49"/>
      <c r="J981" s="49"/>
      <c r="K981" s="49"/>
      <c r="L981" s="48" t="str">
        <f>+IF(B981="","",IF(F981="No","84005541",+IFERROR(+VLOOKUP(inicio!B981,padron!$A$2:$H$2,8,0),"84005541")))</f>
        <v/>
      </c>
      <c r="M981" s="49"/>
      <c r="N981" s="49"/>
      <c r="O981" s="51"/>
      <c r="P981" s="49"/>
      <c r="Q981" s="49"/>
      <c r="R981" s="49"/>
      <c r="S981" s="49"/>
      <c r="T981" s="49"/>
      <c r="U981" s="49"/>
      <c r="V981" s="49"/>
      <c r="W981" s="48" t="str">
        <f t="shared" si="118"/>
        <v/>
      </c>
      <c r="X981" s="48" t="str">
        <f t="shared" si="119"/>
        <v/>
      </c>
      <c r="Y981" s="49"/>
      <c r="Z981" s="49" t="str">
        <f>IF(M981="no_cargado",VLOOKUP(B981,NAfiliado_NFarmacia!A:H,8,0),"")</f>
        <v/>
      </c>
      <c r="AA981" s="49"/>
    </row>
    <row r="982" spans="7:27" x14ac:dyDescent="0.55000000000000004">
      <c r="G982" s="47" t="str">
        <f>+IF($B982="","",+IFERROR(+VLOOKUP(B982,padron!$A$2:$E$2,2,0),+IFERROR(VLOOKUP(B982,NAfiliado_NFarmacia!$A:$J,10,0),"Ingresar Nuevo Afiliado")))</f>
        <v/>
      </c>
      <c r="H982" s="49"/>
      <c r="I982" s="49"/>
      <c r="J982" s="49"/>
      <c r="K982" s="49"/>
      <c r="L982" s="48" t="str">
        <f>+IF(B982="","",IF(F982="No","84005541",+IFERROR(+VLOOKUP(inicio!B982,padron!$A$2:$H$2,8,0),"84005541")))</f>
        <v/>
      </c>
      <c r="M982" s="49"/>
      <c r="N982" s="49"/>
      <c r="O982" s="51"/>
      <c r="P982" s="49"/>
      <c r="Q982" s="49"/>
      <c r="R982" s="49"/>
      <c r="S982" s="49"/>
      <c r="T982" s="49"/>
      <c r="U982" s="49"/>
      <c r="V982" s="49"/>
      <c r="W982" s="48" t="str">
        <f t="shared" si="118"/>
        <v/>
      </c>
      <c r="X982" s="48" t="str">
        <f t="shared" si="119"/>
        <v/>
      </c>
      <c r="Y982" s="49"/>
      <c r="Z982" s="49" t="str">
        <f>IF(M982="no_cargado",VLOOKUP(B982,NAfiliado_NFarmacia!A:H,8,0),"")</f>
        <v/>
      </c>
      <c r="AA982" s="49"/>
    </row>
    <row r="983" spans="7:27" x14ac:dyDescent="0.55000000000000004">
      <c r="G983" s="47" t="str">
        <f>+IF($B983="","",+IFERROR(+VLOOKUP(B983,padron!$A$2:$E$2,2,0),+IFERROR(VLOOKUP(B983,NAfiliado_NFarmacia!$A:$J,10,0),"Ingresar Nuevo Afiliado")))</f>
        <v/>
      </c>
      <c r="H983" s="49"/>
      <c r="I983" s="49"/>
      <c r="J983" s="49"/>
      <c r="K983" s="49"/>
      <c r="L983" s="48" t="str">
        <f>+IF(B983="","",IF(F983="No","84005541",+IFERROR(+VLOOKUP(inicio!B983,padron!$A$2:$H$2,8,0),"84005541")))</f>
        <v/>
      </c>
      <c r="M983" s="49"/>
      <c r="N983" s="49"/>
      <c r="O983" s="51"/>
      <c r="P983" s="49"/>
      <c r="Q983" s="49"/>
      <c r="R983" s="49"/>
      <c r="S983" s="49"/>
      <c r="T983" s="49"/>
      <c r="U983" s="49"/>
      <c r="V983" s="49"/>
      <c r="W983" s="48" t="str">
        <f t="shared" si="118"/>
        <v/>
      </c>
      <c r="X983" s="48" t="str">
        <f t="shared" si="119"/>
        <v/>
      </c>
      <c r="Y983" s="49"/>
      <c r="Z983" s="49" t="str">
        <f>IF(M983="no_cargado",VLOOKUP(B983,NAfiliado_NFarmacia!A:H,8,0),"")</f>
        <v/>
      </c>
      <c r="AA983" s="49"/>
    </row>
    <row r="984" spans="7:27" x14ac:dyDescent="0.55000000000000004">
      <c r="G984" s="47" t="str">
        <f>+IF($B984="","",+IFERROR(+VLOOKUP(B984,padron!$A$2:$E$2,2,0),+IFERROR(VLOOKUP(B984,NAfiliado_NFarmacia!$A:$J,10,0),"Ingresar Nuevo Afiliado")))</f>
        <v/>
      </c>
      <c r="H984" s="49"/>
      <c r="I984" s="49"/>
      <c r="J984" s="49"/>
      <c r="K984" s="49"/>
      <c r="L984" s="48" t="str">
        <f>+IF(B984="","",IF(F984="No","84005541",+IFERROR(+VLOOKUP(inicio!B984,padron!$A$2:$H$2,8,0),"84005541")))</f>
        <v/>
      </c>
      <c r="M984" s="49"/>
      <c r="N984" s="49"/>
      <c r="O984" s="51"/>
      <c r="P984" s="49"/>
      <c r="Q984" s="49"/>
      <c r="R984" s="49"/>
      <c r="S984" s="49"/>
      <c r="T984" s="49"/>
      <c r="U984" s="49"/>
      <c r="V984" s="49"/>
      <c r="W984" s="48" t="str">
        <f t="shared" si="118"/>
        <v/>
      </c>
      <c r="X984" s="48" t="str">
        <f t="shared" si="119"/>
        <v/>
      </c>
      <c r="Y984" s="49"/>
      <c r="Z984" s="49" t="str">
        <f>IF(M984="no_cargado",VLOOKUP(B984,NAfiliado_NFarmacia!A:H,8,0),"")</f>
        <v/>
      </c>
      <c r="AA984" s="49"/>
    </row>
    <row r="985" spans="7:27" x14ac:dyDescent="0.55000000000000004">
      <c r="G985" s="47" t="str">
        <f>+IF($B985="","",+IFERROR(+VLOOKUP(B985,padron!$A$2:$E$2,2,0),+IFERROR(VLOOKUP(B985,NAfiliado_NFarmacia!$A:$J,10,0),"Ingresar Nuevo Afiliado")))</f>
        <v/>
      </c>
      <c r="H985" s="49"/>
      <c r="I985" s="49"/>
      <c r="J985" s="49"/>
      <c r="K985" s="49"/>
      <c r="L985" s="48" t="str">
        <f>+IF(B985="","",IF(F985="No","84005541",+IFERROR(+VLOOKUP(inicio!B985,padron!$A$2:$H$2,8,0),"84005541")))</f>
        <v/>
      </c>
      <c r="M985" s="49"/>
      <c r="N985" s="49"/>
      <c r="O985" s="51"/>
      <c r="P985" s="49"/>
      <c r="Q985" s="49"/>
      <c r="R985" s="49"/>
      <c r="S985" s="49"/>
      <c r="T985" s="49"/>
      <c r="U985" s="49"/>
      <c r="V985" s="49"/>
      <c r="W985" s="48" t="str">
        <f t="shared" si="118"/>
        <v/>
      </c>
      <c r="X985" s="48" t="str">
        <f t="shared" si="119"/>
        <v/>
      </c>
      <c r="Y985" s="49"/>
      <c r="Z985" s="49" t="str">
        <f>IF(M985="no_cargado",VLOOKUP(B985,NAfiliado_NFarmacia!A:H,8,0),"")</f>
        <v/>
      </c>
      <c r="AA985" s="49"/>
    </row>
    <row r="986" spans="7:27" x14ac:dyDescent="0.55000000000000004">
      <c r="G986" s="47" t="str">
        <f>+IF($B986="","",+IFERROR(+VLOOKUP(B986,padron!$A$2:$E$2,2,0),+IFERROR(VLOOKUP(B986,NAfiliado_NFarmacia!$A:$J,10,0),"Ingresar Nuevo Afiliado")))</f>
        <v/>
      </c>
      <c r="H986" s="49"/>
      <c r="I986" s="49"/>
      <c r="J986" s="49"/>
      <c r="K986" s="49"/>
      <c r="L986" s="48" t="str">
        <f>+IF(B986="","",IF(F986="No","84005541",+IFERROR(+VLOOKUP(inicio!B986,padron!$A$2:$H$2,8,0),"84005541")))</f>
        <v/>
      </c>
      <c r="M986" s="49"/>
      <c r="N986" s="49"/>
      <c r="O986" s="51"/>
      <c r="P986" s="49"/>
      <c r="Q986" s="49"/>
      <c r="R986" s="49"/>
      <c r="S986" s="49"/>
      <c r="T986" s="49"/>
      <c r="U986" s="49"/>
      <c r="V986" s="49"/>
      <c r="W986" s="48" t="str">
        <f t="shared" si="118"/>
        <v/>
      </c>
      <c r="X986" s="48" t="str">
        <f t="shared" si="119"/>
        <v/>
      </c>
      <c r="Y986" s="49"/>
      <c r="Z986" s="49" t="str">
        <f>IF(M986="no_cargado",VLOOKUP(B986,NAfiliado_NFarmacia!A:H,8,0),"")</f>
        <v/>
      </c>
      <c r="AA986" s="49"/>
    </row>
    <row r="987" spans="7:27" x14ac:dyDescent="0.55000000000000004">
      <c r="G987" s="47" t="str">
        <f>+IF($B987="","",+IFERROR(+VLOOKUP(B987,padron!$A$2:$E$2,2,0),+IFERROR(VLOOKUP(B987,NAfiliado_NFarmacia!$A:$J,10,0),"Ingresar Nuevo Afiliado")))</f>
        <v/>
      </c>
      <c r="H987" s="49"/>
      <c r="I987" s="49"/>
      <c r="J987" s="49"/>
      <c r="K987" s="49"/>
      <c r="L987" s="48" t="str">
        <f>+IF(B987="","",IF(F987="No","84005541",+IFERROR(+VLOOKUP(inicio!B987,padron!$A$2:$H$2,8,0),"84005541")))</f>
        <v/>
      </c>
      <c r="M987" s="49"/>
      <c r="N987" s="49"/>
      <c r="O987" s="51"/>
      <c r="P987" s="49"/>
      <c r="Q987" s="49"/>
      <c r="R987" s="49"/>
      <c r="S987" s="49"/>
      <c r="T987" s="49"/>
      <c r="U987" s="49"/>
      <c r="V987" s="49"/>
      <c r="W987" s="48" t="str">
        <f t="shared" si="118"/>
        <v/>
      </c>
      <c r="X987" s="48" t="str">
        <f t="shared" si="119"/>
        <v/>
      </c>
      <c r="Y987" s="49"/>
      <c r="Z987" s="49" t="str">
        <f>IF(M987="no_cargado",VLOOKUP(B987,NAfiliado_NFarmacia!A:H,8,0),"")</f>
        <v/>
      </c>
      <c r="AA987" s="49"/>
    </row>
    <row r="988" spans="7:27" x14ac:dyDescent="0.55000000000000004">
      <c r="G988" s="47" t="str">
        <f>+IF($B988="","",+IFERROR(+VLOOKUP(B988,padron!$A$2:$E$2,2,0),+IFERROR(VLOOKUP(B988,NAfiliado_NFarmacia!$A:$J,10,0),"Ingresar Nuevo Afiliado")))</f>
        <v/>
      </c>
      <c r="H988" s="49"/>
      <c r="I988" s="49"/>
      <c r="J988" s="49"/>
      <c r="K988" s="49"/>
      <c r="L988" s="48" t="str">
        <f>+IF(B988="","",IF(F988="No","84005541",+IFERROR(+VLOOKUP(inicio!B988,padron!$A$2:$H$2,8,0),"84005541")))</f>
        <v/>
      </c>
      <c r="M988" s="49"/>
      <c r="N988" s="49"/>
      <c r="O988" s="51"/>
      <c r="P988" s="49"/>
      <c r="Q988" s="49"/>
      <c r="R988" s="49"/>
      <c r="S988" s="49"/>
      <c r="T988" s="49"/>
      <c r="U988" s="49"/>
      <c r="V988" s="49"/>
      <c r="W988" s="48" t="str">
        <f t="shared" si="118"/>
        <v/>
      </c>
      <c r="X988" s="48" t="str">
        <f t="shared" si="119"/>
        <v/>
      </c>
      <c r="Y988" s="49"/>
      <c r="Z988" s="49" t="str">
        <f>IF(M988="no_cargado",VLOOKUP(B988,NAfiliado_NFarmacia!A:H,8,0),"")</f>
        <v/>
      </c>
      <c r="AA988" s="49"/>
    </row>
    <row r="989" spans="7:27" x14ac:dyDescent="0.55000000000000004">
      <c r="G989" s="47" t="str">
        <f>+IF($B989="","",+IFERROR(+VLOOKUP(B989,padron!$A$2:$E$2,2,0),+IFERROR(VLOOKUP(B989,NAfiliado_NFarmacia!$A:$J,10,0),"Ingresar Nuevo Afiliado")))</f>
        <v/>
      </c>
      <c r="H989" s="49"/>
      <c r="I989" s="49"/>
      <c r="J989" s="49"/>
      <c r="K989" s="49"/>
      <c r="L989" s="48" t="str">
        <f>+IF(B989="","",IF(F989="No","84005541",+IFERROR(+VLOOKUP(inicio!B989,padron!$A$2:$H$2,8,0),"84005541")))</f>
        <v/>
      </c>
      <c r="M989" s="49"/>
      <c r="N989" s="49"/>
      <c r="O989" s="51"/>
      <c r="P989" s="49"/>
      <c r="Q989" s="49"/>
      <c r="R989" s="49"/>
      <c r="S989" s="49"/>
      <c r="T989" s="49"/>
      <c r="U989" s="49"/>
      <c r="V989" s="49"/>
      <c r="W989" s="48" t="str">
        <f t="shared" si="118"/>
        <v/>
      </c>
      <c r="X989" s="48" t="str">
        <f t="shared" si="119"/>
        <v/>
      </c>
      <c r="Y989" s="49"/>
      <c r="Z989" s="49" t="str">
        <f>IF(M989="no_cargado",VLOOKUP(B989,NAfiliado_NFarmacia!A:H,8,0),"")</f>
        <v/>
      </c>
      <c r="AA989" s="49"/>
    </row>
    <row r="990" spans="7:27" x14ac:dyDescent="0.55000000000000004">
      <c r="G990" s="47" t="str">
        <f>+IF($B990="","",+IFERROR(+VLOOKUP(B990,padron!$A$2:$E$2,2,0),+IFERROR(VLOOKUP(B990,NAfiliado_NFarmacia!$A:$J,10,0),"Ingresar Nuevo Afiliado")))</f>
        <v/>
      </c>
      <c r="H990" s="49"/>
      <c r="I990" s="49"/>
      <c r="J990" s="49"/>
      <c r="K990" s="49"/>
      <c r="L990" s="48" t="str">
        <f>+IF(B990="","",IF(F990="No","84005541",+IFERROR(+VLOOKUP(inicio!B990,padron!$A$2:$H$2,8,0),"84005541")))</f>
        <v/>
      </c>
      <c r="M990" s="49"/>
      <c r="N990" s="49"/>
      <c r="O990" s="51"/>
      <c r="P990" s="49"/>
      <c r="Q990" s="49"/>
      <c r="R990" s="49"/>
      <c r="S990" s="49"/>
      <c r="T990" s="49"/>
      <c r="U990" s="49"/>
      <c r="V990" s="49"/>
      <c r="W990" s="48" t="str">
        <f t="shared" si="118"/>
        <v/>
      </c>
      <c r="X990" s="48" t="str">
        <f t="shared" si="119"/>
        <v/>
      </c>
      <c r="Y990" s="49"/>
      <c r="Z990" s="49" t="str">
        <f>IF(M990="no_cargado",VLOOKUP(B990,NAfiliado_NFarmacia!A:H,8,0),"")</f>
        <v/>
      </c>
      <c r="AA990" s="49"/>
    </row>
    <row r="991" spans="7:27" x14ac:dyDescent="0.55000000000000004">
      <c r="G991" s="47" t="str">
        <f>+IF($B991="","",+IFERROR(+VLOOKUP(B991,padron!$A$2:$E$2,2,0),+IFERROR(VLOOKUP(B991,NAfiliado_NFarmacia!$A:$J,10,0),"Ingresar Nuevo Afiliado")))</f>
        <v/>
      </c>
      <c r="H991" s="49"/>
      <c r="I991" s="49"/>
      <c r="J991" s="49"/>
      <c r="K991" s="49"/>
      <c r="L991" s="48" t="str">
        <f>+IF(B991="","",IF(F991="No","84005541",+IFERROR(+VLOOKUP(inicio!B991,padron!$A$2:$H$2,8,0),"84005541")))</f>
        <v/>
      </c>
      <c r="M991" s="49"/>
      <c r="N991" s="49"/>
      <c r="O991" s="51"/>
      <c r="P991" s="49"/>
      <c r="Q991" s="49"/>
      <c r="R991" s="49"/>
      <c r="S991" s="49"/>
      <c r="T991" s="49"/>
      <c r="U991" s="49"/>
      <c r="V991" s="49"/>
      <c r="W991" s="48" t="str">
        <f t="shared" si="118"/>
        <v/>
      </c>
      <c r="X991" s="48" t="str">
        <f t="shared" si="119"/>
        <v/>
      </c>
      <c r="Y991" s="49"/>
      <c r="Z991" s="49" t="str">
        <f>IF(M991="no_cargado",VLOOKUP(B991,NAfiliado_NFarmacia!A:H,8,0),"")</f>
        <v/>
      </c>
      <c r="AA991" s="49"/>
    </row>
    <row r="992" spans="7:27" x14ac:dyDescent="0.55000000000000004">
      <c r="G992" s="47" t="str">
        <f>+IF($B992="","",+IFERROR(+VLOOKUP(B992,padron!$A$2:$E$2,2,0),+IFERROR(VLOOKUP(B992,NAfiliado_NFarmacia!$A:$J,10,0),"Ingresar Nuevo Afiliado")))</f>
        <v/>
      </c>
      <c r="H992" s="49"/>
      <c r="I992" s="49"/>
      <c r="J992" s="49"/>
      <c r="K992" s="49"/>
      <c r="L992" s="48" t="str">
        <f>+IF(B992="","",IF(F992="No","84005541",+IFERROR(+VLOOKUP(inicio!B992,padron!$A$2:$H$2,8,0),"84005541")))</f>
        <v/>
      </c>
      <c r="M992" s="49"/>
      <c r="N992" s="49"/>
      <c r="O992" s="51"/>
      <c r="P992" s="49"/>
      <c r="Q992" s="49"/>
      <c r="R992" s="49"/>
      <c r="S992" s="49"/>
      <c r="T992" s="49"/>
      <c r="U992" s="49"/>
      <c r="V992" s="49"/>
      <c r="W992" s="48" t="str">
        <f t="shared" si="118"/>
        <v/>
      </c>
      <c r="X992" s="48" t="str">
        <f t="shared" si="119"/>
        <v/>
      </c>
      <c r="Y992" s="49"/>
      <c r="Z992" s="49" t="str">
        <f>IF(M992="no_cargado",VLOOKUP(B992,NAfiliado_NFarmacia!A:H,8,0),"")</f>
        <v/>
      </c>
      <c r="AA992" s="49"/>
    </row>
    <row r="993" spans="7:27" x14ac:dyDescent="0.55000000000000004">
      <c r="G993" s="47" t="str">
        <f>+IF($B993="","",+IFERROR(+VLOOKUP(B993,padron!$A$2:$E$2,2,0),+IFERROR(VLOOKUP(B993,NAfiliado_NFarmacia!$A:$J,10,0),"Ingresar Nuevo Afiliado")))</f>
        <v/>
      </c>
      <c r="H993" s="49"/>
      <c r="I993" s="49"/>
      <c r="J993" s="49"/>
      <c r="K993" s="49"/>
      <c r="L993" s="48" t="str">
        <f>+IF(B993="","",IF(F993="No","84005541",+IFERROR(+VLOOKUP(inicio!B993,padron!$A$2:$H$2,8,0),"84005541")))</f>
        <v/>
      </c>
      <c r="M993" s="49"/>
      <c r="N993" s="49"/>
      <c r="O993" s="51"/>
      <c r="P993" s="49"/>
      <c r="Q993" s="49"/>
      <c r="R993" s="49"/>
      <c r="S993" s="49"/>
      <c r="T993" s="49"/>
      <c r="U993" s="49"/>
      <c r="V993" s="49"/>
      <c r="W993" s="48" t="str">
        <f t="shared" si="118"/>
        <v/>
      </c>
      <c r="X993" s="48" t="str">
        <f t="shared" si="119"/>
        <v/>
      </c>
      <c r="Y993" s="49"/>
      <c r="Z993" s="49" t="str">
        <f>IF(M993="no_cargado",VLOOKUP(B993,NAfiliado_NFarmacia!A:H,8,0),"")</f>
        <v/>
      </c>
      <c r="AA993" s="49"/>
    </row>
    <row r="994" spans="7:27" x14ac:dyDescent="0.55000000000000004">
      <c r="G994" s="47" t="str">
        <f>+IF($B994="","",+IFERROR(+VLOOKUP(B994,padron!$A$2:$E$2,2,0),+IFERROR(VLOOKUP(B994,NAfiliado_NFarmacia!$A:$J,10,0),"Ingresar Nuevo Afiliado")))</f>
        <v/>
      </c>
      <c r="H994" s="49"/>
      <c r="I994" s="49"/>
      <c r="J994" s="49"/>
      <c r="K994" s="49"/>
      <c r="L994" s="48" t="str">
        <f>+IF(B994="","",IF(F994="No","84005541",+IFERROR(+VLOOKUP(inicio!B994,padron!$A$2:$H$2,8,0),"84005541")))</f>
        <v/>
      </c>
      <c r="M994" s="49"/>
      <c r="N994" s="49"/>
      <c r="O994" s="51"/>
      <c r="P994" s="49"/>
      <c r="Q994" s="49"/>
      <c r="R994" s="49"/>
      <c r="S994" s="49"/>
      <c r="T994" s="49"/>
      <c r="U994" s="49"/>
      <c r="V994" s="49"/>
      <c r="W994" s="48" t="str">
        <f t="shared" si="118"/>
        <v/>
      </c>
      <c r="X994" s="48" t="str">
        <f t="shared" si="119"/>
        <v/>
      </c>
      <c r="Y994" s="49"/>
      <c r="Z994" s="49" t="str">
        <f>IF(M994="no_cargado",VLOOKUP(B994,NAfiliado_NFarmacia!A:H,8,0),"")</f>
        <v/>
      </c>
      <c r="AA994" s="49"/>
    </row>
    <row r="995" spans="7:27" x14ac:dyDescent="0.55000000000000004">
      <c r="G995" s="47" t="str">
        <f>+IF($B995="","",+IFERROR(+VLOOKUP(B995,padron!$A$2:$E$2,2,0),+IFERROR(VLOOKUP(B995,NAfiliado_NFarmacia!$A:$J,10,0),"Ingresar Nuevo Afiliado")))</f>
        <v/>
      </c>
      <c r="H995" s="49"/>
      <c r="I995" s="49"/>
      <c r="J995" s="49"/>
      <c r="K995" s="49"/>
      <c r="L995" s="48" t="str">
        <f>+IF(B995="","",IF(F995="No","84005541",+IFERROR(+VLOOKUP(inicio!B995,padron!$A$2:$H$2,8,0),"84005541")))</f>
        <v/>
      </c>
      <c r="M995" s="49"/>
      <c r="N995" s="49"/>
      <c r="O995" s="51"/>
      <c r="P995" s="49"/>
      <c r="Q995" s="49"/>
      <c r="R995" s="49"/>
      <c r="S995" s="49"/>
      <c r="T995" s="49"/>
      <c r="U995" s="49"/>
      <c r="V995" s="49"/>
      <c r="W995" s="48" t="str">
        <f t="shared" si="118"/>
        <v/>
      </c>
      <c r="X995" s="48" t="str">
        <f t="shared" si="119"/>
        <v/>
      </c>
      <c r="Y995" s="49"/>
      <c r="Z995" s="49" t="str">
        <f>IF(M995="no_cargado",VLOOKUP(B995,NAfiliado_NFarmacia!A:H,8,0),"")</f>
        <v/>
      </c>
      <c r="AA995" s="49"/>
    </row>
    <row r="996" spans="7:27" x14ac:dyDescent="0.55000000000000004">
      <c r="G996" s="47" t="str">
        <f>+IF($B996="","",+IFERROR(+VLOOKUP(B996,padron!$A$2:$E$2,2,0),+IFERROR(VLOOKUP(B996,NAfiliado_NFarmacia!$A:$J,10,0),"Ingresar Nuevo Afiliado")))</f>
        <v/>
      </c>
      <c r="H996" s="49"/>
      <c r="I996" s="49"/>
      <c r="J996" s="49"/>
      <c r="K996" s="49"/>
      <c r="L996" s="48" t="str">
        <f>+IF(B996="","",IF(F996="No","84005541",+IFERROR(+VLOOKUP(inicio!B996,padron!$A$2:$H$2,8,0),"84005541")))</f>
        <v/>
      </c>
      <c r="M996" s="49"/>
      <c r="N996" s="49"/>
      <c r="O996" s="51"/>
      <c r="P996" s="49"/>
      <c r="Q996" s="49"/>
      <c r="R996" s="49"/>
      <c r="S996" s="49"/>
      <c r="T996" s="49"/>
      <c r="U996" s="49"/>
      <c r="V996" s="49"/>
      <c r="W996" s="48" t="str">
        <f t="shared" si="118"/>
        <v/>
      </c>
      <c r="X996" s="48" t="str">
        <f t="shared" si="119"/>
        <v/>
      </c>
      <c r="Y996" s="49"/>
      <c r="Z996" s="49" t="str">
        <f>IF(M996="no_cargado",VLOOKUP(B996,NAfiliado_NFarmacia!A:H,8,0),"")</f>
        <v/>
      </c>
      <c r="AA996" s="49"/>
    </row>
    <row r="997" spans="7:27" x14ac:dyDescent="0.55000000000000004">
      <c r="G997" s="47" t="str">
        <f>+IF($B997="","",+IFERROR(+VLOOKUP(B997,padron!$A$2:$E$2,2,0),+IFERROR(VLOOKUP(B997,NAfiliado_NFarmacia!$A:$J,10,0),"Ingresar Nuevo Afiliado")))</f>
        <v/>
      </c>
      <c r="H997" s="49"/>
      <c r="I997" s="49"/>
      <c r="J997" s="49"/>
      <c r="K997" s="49"/>
      <c r="L997" s="48" t="str">
        <f>+IF(B997="","",IF(F997="No","84005541",+IFERROR(+VLOOKUP(inicio!B997,padron!$A$2:$H$2,8,0),"84005541")))</f>
        <v/>
      </c>
      <c r="M997" s="49"/>
      <c r="N997" s="49"/>
      <c r="O997" s="51"/>
      <c r="P997" s="49"/>
      <c r="Q997" s="49"/>
      <c r="R997" s="49"/>
      <c r="S997" s="49"/>
      <c r="T997" s="49"/>
      <c r="U997" s="49"/>
      <c r="V997" s="49"/>
      <c r="W997" s="48" t="str">
        <f t="shared" si="118"/>
        <v/>
      </c>
      <c r="X997" s="48" t="str">
        <f t="shared" si="119"/>
        <v/>
      </c>
      <c r="Y997" s="49"/>
      <c r="Z997" s="49" t="str">
        <f>IF(M997="no_cargado",VLOOKUP(B997,NAfiliado_NFarmacia!A:H,8,0),"")</f>
        <v/>
      </c>
      <c r="AA997" s="49"/>
    </row>
    <row r="998" spans="7:27" x14ac:dyDescent="0.55000000000000004">
      <c r="G998" s="47" t="str">
        <f>+IF($B998="","",+IFERROR(+VLOOKUP(B998,padron!$A$2:$E$2,2,0),+IFERROR(VLOOKUP(B998,NAfiliado_NFarmacia!$A:$J,10,0),"Ingresar Nuevo Afiliado")))</f>
        <v/>
      </c>
      <c r="H998" s="49"/>
      <c r="I998" s="49"/>
      <c r="J998" s="49"/>
      <c r="K998" s="49"/>
      <c r="L998" s="48" t="str">
        <f>+IF(B998="","",IF(F998="No","84005541",+IFERROR(+VLOOKUP(inicio!B998,padron!$A$2:$H$2,8,0),"84005541")))</f>
        <v/>
      </c>
      <c r="M998" s="49"/>
      <c r="N998" s="49"/>
      <c r="O998" s="51"/>
      <c r="P998" s="49"/>
      <c r="Q998" s="49"/>
      <c r="R998" s="49"/>
      <c r="S998" s="49"/>
      <c r="T998" s="49"/>
      <c r="U998" s="49"/>
      <c r="V998" s="49"/>
      <c r="W998" s="48" t="str">
        <f t="shared" si="118"/>
        <v/>
      </c>
      <c r="X998" s="48" t="str">
        <f t="shared" si="119"/>
        <v/>
      </c>
      <c r="Y998" s="49"/>
      <c r="Z998" s="49" t="str">
        <f>IF(M998="no_cargado",VLOOKUP(B998,NAfiliado_NFarmacia!A:H,8,0),"")</f>
        <v/>
      </c>
      <c r="AA998" s="49"/>
    </row>
    <row r="999" spans="7:27" x14ac:dyDescent="0.55000000000000004">
      <c r="G999" s="47" t="str">
        <f>+IF($B999="","",+IFERROR(+VLOOKUP(B999,padron!$A$2:$E$2,2,0),+IFERROR(VLOOKUP(B999,NAfiliado_NFarmacia!$A:$J,10,0),"Ingresar Nuevo Afiliado")))</f>
        <v/>
      </c>
      <c r="H999" s="49"/>
      <c r="I999" s="49"/>
      <c r="J999" s="49"/>
      <c r="K999" s="49"/>
      <c r="L999" s="48" t="str">
        <f>+IF(B999="","",IF(F999="No","84005541",+IFERROR(+VLOOKUP(inicio!B999,padron!$A$2:$H$2,8,0),"84005541")))</f>
        <v/>
      </c>
      <c r="M999" s="49"/>
      <c r="N999" s="49"/>
      <c r="O999" s="51"/>
      <c r="P999" s="49"/>
      <c r="Q999" s="49"/>
      <c r="R999" s="49"/>
      <c r="S999" s="49"/>
      <c r="T999" s="49"/>
      <c r="U999" s="49"/>
      <c r="V999" s="49"/>
      <c r="W999" s="48" t="str">
        <f t="shared" si="118"/>
        <v/>
      </c>
      <c r="X999" s="48" t="str">
        <f t="shared" si="119"/>
        <v/>
      </c>
      <c r="Y999" s="49"/>
      <c r="Z999" s="49" t="str">
        <f>IF(M999="no_cargado",VLOOKUP(B999,NAfiliado_NFarmacia!A:H,8,0),"")</f>
        <v/>
      </c>
      <c r="AA999" s="49"/>
    </row>
    <row r="1000" spans="7:27" x14ac:dyDescent="0.55000000000000004">
      <c r="G1000" s="47" t="str">
        <f>+IF($B1000="","",+IFERROR(+VLOOKUP(B1000,padron!$A$2:$E$2,2,0),+IFERROR(VLOOKUP(B1000,NAfiliado_NFarmacia!$A:$J,10,0),"Ingresar Nuevo Afiliado")))</f>
        <v/>
      </c>
      <c r="H1000" s="49"/>
      <c r="I1000" s="49"/>
      <c r="J1000" s="49"/>
      <c r="K1000" s="49"/>
      <c r="L1000" s="48" t="str">
        <f>+IF(B1000="","",IF(F1000="No","84005541",+IFERROR(+VLOOKUP(inicio!B1000,padron!$A$2:$H$2,8,0),"84005541")))</f>
        <v/>
      </c>
      <c r="M1000" s="49"/>
      <c r="N1000" s="49"/>
      <c r="O1000" s="51"/>
      <c r="P1000" s="49"/>
      <c r="Q1000" s="49"/>
      <c r="R1000" s="49"/>
      <c r="S1000" s="49"/>
      <c r="T1000" s="49"/>
      <c r="U1000" s="49"/>
      <c r="V1000" s="49"/>
      <c r="W1000" s="48" t="str">
        <f t="shared" si="118"/>
        <v/>
      </c>
      <c r="X1000" s="48" t="str">
        <f t="shared" si="119"/>
        <v/>
      </c>
      <c r="Y1000" s="49"/>
      <c r="Z1000" s="49" t="str">
        <f>IF(M1000="no_cargado",VLOOKUP(B1000,NAfiliado_NFarmacia!A:H,8,0),"")</f>
        <v/>
      </c>
      <c r="AA1000" s="49"/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380</v>
      </c>
      <c r="C1" s="8" t="s">
        <v>595</v>
      </c>
      <c r="D1" s="8" t="s">
        <v>596</v>
      </c>
      <c r="E1" s="7">
        <v>1</v>
      </c>
      <c r="F1" s="7">
        <v>0</v>
      </c>
      <c r="G1" s="8" t="s">
        <v>490</v>
      </c>
      <c r="H1" s="7">
        <v>11600537</v>
      </c>
      <c r="I1" t="s">
        <v>491</v>
      </c>
      <c r="J1" s="8" t="s">
        <v>492</v>
      </c>
      <c r="K1" t="e">
        <f>+VLOOKUP($C1,materiales!$B$2:$D$101,2,0)</f>
        <v>#N/A</v>
      </c>
      <c r="L1" s="25" t="s">
        <v>386</v>
      </c>
      <c r="M1" t="s">
        <v>387</v>
      </c>
      <c r="N1" t="s">
        <v>388</v>
      </c>
      <c r="O1">
        <v>2004</v>
      </c>
      <c r="P1" s="1">
        <v>20000306</v>
      </c>
      <c r="Q1" t="s">
        <v>424</v>
      </c>
      <c r="R1" t="s">
        <v>362</v>
      </c>
      <c r="S1" t="s">
        <v>361</v>
      </c>
      <c r="T1">
        <f t="shared" ref="T1:T16" si="0">+ROW()</f>
        <v>1</v>
      </c>
      <c r="U1" t="str">
        <f>+IFERROR(+VLOOKUP($G1,padron!#REF!,2,0),"no_cargado")</f>
        <v>no_cargado</v>
      </c>
      <c r="AA1" s="30"/>
    </row>
    <row r="2" spans="1:27" ht="16.5" customHeight="1" x14ac:dyDescent="0.3">
      <c r="A2" s="7">
        <v>202106091</v>
      </c>
      <c r="B2" s="8" t="s">
        <v>380</v>
      </c>
      <c r="C2" s="8" t="s">
        <v>597</v>
      </c>
      <c r="D2" s="8" t="s">
        <v>598</v>
      </c>
      <c r="E2" s="7">
        <v>1</v>
      </c>
      <c r="F2" s="7">
        <v>0</v>
      </c>
      <c r="G2" s="8" t="s">
        <v>485</v>
      </c>
      <c r="H2" s="7">
        <v>6807760</v>
      </c>
      <c r="I2" t="s">
        <v>486</v>
      </c>
      <c r="J2" t="s">
        <v>487</v>
      </c>
      <c r="K2" t="e">
        <f>+VLOOKUP($C2,materiales!$B$2:$D$101,2,0)</f>
        <v>#N/A</v>
      </c>
      <c r="L2" s="25" t="s">
        <v>386</v>
      </c>
      <c r="M2" t="s">
        <v>387</v>
      </c>
      <c r="N2" t="s">
        <v>388</v>
      </c>
      <c r="O2">
        <v>2004</v>
      </c>
      <c r="P2" s="1">
        <v>20000306</v>
      </c>
      <c r="Q2" t="s">
        <v>424</v>
      </c>
      <c r="R2" t="s">
        <v>362</v>
      </c>
      <c r="S2" t="s">
        <v>361</v>
      </c>
      <c r="T2">
        <f t="shared" si="0"/>
        <v>2</v>
      </c>
      <c r="U2" t="str">
        <f>+IFERROR(+VLOOKUP($G2,padron!#REF!,2,0),"no_cargado")</f>
        <v>no_cargado</v>
      </c>
      <c r="AA2" s="30"/>
    </row>
    <row r="3" spans="1:27" ht="16.5" customHeight="1" x14ac:dyDescent="0.3">
      <c r="A3" s="7">
        <v>202106091</v>
      </c>
      <c r="B3" s="8" t="s">
        <v>401</v>
      </c>
      <c r="C3" s="8" t="s">
        <v>599</v>
      </c>
      <c r="D3" s="8" t="s">
        <v>600</v>
      </c>
      <c r="E3" s="7">
        <v>2</v>
      </c>
      <c r="F3" s="7">
        <v>0</v>
      </c>
      <c r="G3" s="8" t="s">
        <v>513</v>
      </c>
      <c r="H3" s="7">
        <v>11310150</v>
      </c>
      <c r="I3" t="s">
        <v>514</v>
      </c>
      <c r="J3" s="8" t="s">
        <v>515</v>
      </c>
      <c r="K3" t="e">
        <f>+VLOOKUP($C3,materiales!$B$2:$D$101,2,0)</f>
        <v>#N/A</v>
      </c>
      <c r="L3" s="25" t="s">
        <v>386</v>
      </c>
      <c r="M3" t="s">
        <v>387</v>
      </c>
      <c r="N3" t="s">
        <v>388</v>
      </c>
      <c r="O3">
        <v>2004</v>
      </c>
      <c r="P3" s="1">
        <v>20000306</v>
      </c>
      <c r="Q3" t="s">
        <v>424</v>
      </c>
      <c r="R3" t="s">
        <v>362</v>
      </c>
      <c r="S3" t="s">
        <v>361</v>
      </c>
      <c r="T3">
        <f t="shared" si="0"/>
        <v>3</v>
      </c>
      <c r="U3" t="str">
        <f>+IFERROR(+VLOOKUP($G3,padron!#REF!,2,0),"no_cargado")</f>
        <v>no_cargado</v>
      </c>
      <c r="AA3" s="30"/>
    </row>
    <row r="4" spans="1:27" ht="16.5" customHeight="1" x14ac:dyDescent="0.3">
      <c r="A4" s="7">
        <v>202106091</v>
      </c>
      <c r="B4" s="8" t="s">
        <v>401</v>
      </c>
      <c r="C4" s="8" t="s">
        <v>601</v>
      </c>
      <c r="D4" s="8" t="s">
        <v>602</v>
      </c>
      <c r="E4" s="7">
        <v>1</v>
      </c>
      <c r="F4" s="7">
        <v>0</v>
      </c>
      <c r="G4" s="8" t="s">
        <v>513</v>
      </c>
      <c r="H4" s="7">
        <v>11310150</v>
      </c>
      <c r="I4" t="s">
        <v>514</v>
      </c>
      <c r="J4" s="8" t="s">
        <v>515</v>
      </c>
      <c r="K4" t="e">
        <f>+VLOOKUP($C4,materiales!$B$2:$D$101,2,0)</f>
        <v>#N/A</v>
      </c>
      <c r="L4" s="25" t="s">
        <v>386</v>
      </c>
      <c r="M4" t="s">
        <v>387</v>
      </c>
      <c r="N4" t="s">
        <v>388</v>
      </c>
      <c r="O4">
        <v>2004</v>
      </c>
      <c r="P4" s="1">
        <v>20000306</v>
      </c>
      <c r="Q4" t="s">
        <v>424</v>
      </c>
      <c r="R4" t="s">
        <v>362</v>
      </c>
      <c r="S4" t="s">
        <v>361</v>
      </c>
      <c r="T4">
        <f t="shared" si="0"/>
        <v>4</v>
      </c>
      <c r="U4" t="str">
        <f>+IFERROR(+VLOOKUP($G4,padron!#REF!,2,0),"no_cargado")</f>
        <v>no_cargado</v>
      </c>
      <c r="AA4" s="30"/>
    </row>
    <row r="5" spans="1:27" ht="16.5" customHeight="1" x14ac:dyDescent="0.3">
      <c r="A5" s="7">
        <v>202106091</v>
      </c>
      <c r="B5" s="8" t="s">
        <v>401</v>
      </c>
      <c r="C5" s="8" t="s">
        <v>603</v>
      </c>
      <c r="D5" s="8" t="s">
        <v>604</v>
      </c>
      <c r="E5" s="7">
        <v>1</v>
      </c>
      <c r="F5" s="7">
        <v>0</v>
      </c>
      <c r="G5" s="8" t="s">
        <v>513</v>
      </c>
      <c r="H5" s="7">
        <v>11310150</v>
      </c>
      <c r="I5" t="s">
        <v>514</v>
      </c>
      <c r="J5" s="8" t="s">
        <v>515</v>
      </c>
      <c r="K5" t="e">
        <f>+VLOOKUP($C5,materiales!$B$2:$D$101,2,0)</f>
        <v>#N/A</v>
      </c>
      <c r="L5" s="25" t="s">
        <v>386</v>
      </c>
      <c r="M5" t="s">
        <v>387</v>
      </c>
      <c r="N5" t="s">
        <v>388</v>
      </c>
      <c r="O5">
        <v>2004</v>
      </c>
      <c r="P5" s="1">
        <v>20000306</v>
      </c>
      <c r="Q5" t="s">
        <v>424</v>
      </c>
      <c r="R5" t="s">
        <v>362</v>
      </c>
      <c r="S5" t="s">
        <v>361</v>
      </c>
      <c r="T5">
        <f t="shared" si="0"/>
        <v>5</v>
      </c>
      <c r="U5" t="str">
        <f>+IFERROR(+VLOOKUP($G5,padron!#REF!,2,0),"no_cargado")</f>
        <v>no_cargado</v>
      </c>
      <c r="AA5" s="30"/>
    </row>
    <row r="6" spans="1:27" ht="16.5" customHeight="1" x14ac:dyDescent="0.3">
      <c r="A6" s="7">
        <v>202106091</v>
      </c>
      <c r="B6" s="8" t="s">
        <v>531</v>
      </c>
      <c r="C6" s="8" t="s">
        <v>597</v>
      </c>
      <c r="D6" s="8" t="s">
        <v>605</v>
      </c>
      <c r="E6" s="7">
        <v>1</v>
      </c>
      <c r="F6" s="7">
        <v>0</v>
      </c>
      <c r="G6" s="8" t="s">
        <v>533</v>
      </c>
      <c r="H6" s="7">
        <v>12547768</v>
      </c>
      <c r="I6" t="s">
        <v>534</v>
      </c>
      <c r="J6" s="8" t="s">
        <v>535</v>
      </c>
      <c r="K6" t="e">
        <f>+VLOOKUP($C6,materiales!$B$2:$D$101,2,0)</f>
        <v>#N/A</v>
      </c>
      <c r="L6" s="25" t="s">
        <v>386</v>
      </c>
      <c r="M6" t="s">
        <v>387</v>
      </c>
      <c r="N6" t="s">
        <v>388</v>
      </c>
      <c r="O6">
        <v>2004</v>
      </c>
      <c r="P6" s="1">
        <v>20000306</v>
      </c>
      <c r="Q6" t="s">
        <v>424</v>
      </c>
      <c r="R6" t="s">
        <v>362</v>
      </c>
      <c r="S6" t="s">
        <v>361</v>
      </c>
      <c r="T6">
        <f t="shared" si="0"/>
        <v>6</v>
      </c>
      <c r="U6" t="str">
        <f>+IFERROR(+VLOOKUP($G6,padron!#REF!,2,0),"no_cargado")</f>
        <v>no_cargado</v>
      </c>
      <c r="AA6" s="30"/>
    </row>
    <row r="7" spans="1:27" ht="16.5" customHeight="1" x14ac:dyDescent="0.3">
      <c r="A7" s="7">
        <v>202106091</v>
      </c>
      <c r="B7" s="8" t="s">
        <v>531</v>
      </c>
      <c r="C7" s="8" t="s">
        <v>601</v>
      </c>
      <c r="D7" s="8" t="s">
        <v>606</v>
      </c>
      <c r="E7" s="7">
        <v>1</v>
      </c>
      <c r="F7" s="7">
        <v>0</v>
      </c>
      <c r="G7" s="8" t="s">
        <v>533</v>
      </c>
      <c r="H7" s="7">
        <v>12547768</v>
      </c>
      <c r="I7" t="s">
        <v>534</v>
      </c>
      <c r="J7" s="8" t="s">
        <v>535</v>
      </c>
      <c r="K7" t="e">
        <f>+VLOOKUP($C7,materiales!$B$2:$D$101,2,0)</f>
        <v>#N/A</v>
      </c>
      <c r="L7" s="25" t="s">
        <v>386</v>
      </c>
      <c r="M7" t="s">
        <v>387</v>
      </c>
      <c r="N7" t="s">
        <v>388</v>
      </c>
      <c r="O7">
        <v>2004</v>
      </c>
      <c r="P7" s="1">
        <v>20000306</v>
      </c>
      <c r="Q7" t="s">
        <v>424</v>
      </c>
      <c r="R7" t="s">
        <v>362</v>
      </c>
      <c r="S7" t="s">
        <v>361</v>
      </c>
      <c r="T7">
        <f t="shared" si="0"/>
        <v>7</v>
      </c>
      <c r="U7" t="str">
        <f>+IFERROR(+VLOOKUP($G7,padron!#REF!,2,0),"no_cargado")</f>
        <v>no_cargado</v>
      </c>
      <c r="AA7" s="30"/>
    </row>
    <row r="8" spans="1:27" ht="16.5" customHeight="1" x14ac:dyDescent="0.3">
      <c r="A8" s="7">
        <v>202106091</v>
      </c>
      <c r="B8" s="8" t="s">
        <v>536</v>
      </c>
      <c r="C8" s="8" t="s">
        <v>607</v>
      </c>
      <c r="D8" s="8" t="s">
        <v>608</v>
      </c>
      <c r="E8" s="7">
        <v>1</v>
      </c>
      <c r="F8" s="7">
        <v>0</v>
      </c>
      <c r="G8" s="8" t="s">
        <v>538</v>
      </c>
      <c r="H8" s="7">
        <v>6814672</v>
      </c>
      <c r="I8" t="s">
        <v>539</v>
      </c>
      <c r="J8" s="8" t="s">
        <v>540</v>
      </c>
      <c r="K8" t="e">
        <f>+VLOOKUP($C8,materiales!$B$2:$D$101,2,0)</f>
        <v>#N/A</v>
      </c>
      <c r="L8" s="25" t="s">
        <v>386</v>
      </c>
      <c r="M8" t="s">
        <v>387</v>
      </c>
      <c r="N8" t="s">
        <v>388</v>
      </c>
      <c r="O8">
        <v>2004</v>
      </c>
      <c r="P8" s="1">
        <v>20000306</v>
      </c>
      <c r="Q8" t="s">
        <v>424</v>
      </c>
      <c r="R8" t="s">
        <v>362</v>
      </c>
      <c r="S8" t="s">
        <v>361</v>
      </c>
      <c r="T8">
        <f t="shared" si="0"/>
        <v>8</v>
      </c>
      <c r="U8" t="str">
        <f>+IFERROR(+VLOOKUP($G8,padron!#REF!,2,0),"no_cargado")</f>
        <v>no_cargado</v>
      </c>
      <c r="AA8" s="30"/>
    </row>
    <row r="9" spans="1:27" ht="16.5" customHeight="1" x14ac:dyDescent="0.3">
      <c r="A9" s="7">
        <v>202106091</v>
      </c>
      <c r="B9" s="8" t="s">
        <v>536</v>
      </c>
      <c r="C9" s="8" t="s">
        <v>607</v>
      </c>
      <c r="D9" s="8" t="s">
        <v>609</v>
      </c>
      <c r="E9" s="7">
        <v>1</v>
      </c>
      <c r="F9" s="7">
        <v>0</v>
      </c>
      <c r="G9" s="8" t="s">
        <v>553</v>
      </c>
      <c r="H9" s="7">
        <v>6374876</v>
      </c>
      <c r="I9" t="s">
        <v>554</v>
      </c>
      <c r="J9" s="8" t="s">
        <v>555</v>
      </c>
      <c r="K9" t="e">
        <f>+VLOOKUP($C9,materiales!$B$2:$D$101,2,0)</f>
        <v>#N/A</v>
      </c>
      <c r="L9" s="25" t="s">
        <v>386</v>
      </c>
      <c r="M9" t="s">
        <v>387</v>
      </c>
      <c r="N9" t="s">
        <v>388</v>
      </c>
      <c r="O9">
        <v>2004</v>
      </c>
      <c r="P9" s="1">
        <v>20000306</v>
      </c>
      <c r="Q9" t="s">
        <v>424</v>
      </c>
      <c r="R9" t="s">
        <v>362</v>
      </c>
      <c r="S9" t="s">
        <v>361</v>
      </c>
      <c r="T9">
        <f t="shared" si="0"/>
        <v>9</v>
      </c>
      <c r="U9" t="str">
        <f>+IFERROR(+VLOOKUP($G9,padron!#REF!,2,0),"no_cargado")</f>
        <v>no_cargado</v>
      </c>
      <c r="AA9" s="30"/>
    </row>
    <row r="10" spans="1:27" ht="16.5" customHeight="1" x14ac:dyDescent="0.3">
      <c r="A10" s="7">
        <v>202106091</v>
      </c>
      <c r="B10" s="8" t="s">
        <v>559</v>
      </c>
      <c r="C10" s="8" t="s">
        <v>595</v>
      </c>
      <c r="D10" s="8" t="s">
        <v>610</v>
      </c>
      <c r="E10" s="7">
        <v>1</v>
      </c>
      <c r="F10" s="7">
        <v>0</v>
      </c>
      <c r="G10" s="8" t="s">
        <v>611</v>
      </c>
      <c r="H10" s="7">
        <v>28091155</v>
      </c>
      <c r="I10" t="s">
        <v>612</v>
      </c>
      <c r="J10" s="8" t="s">
        <v>613</v>
      </c>
      <c r="K10" t="e">
        <f>+VLOOKUP($C10,materiales!$B$2:$D$101,2,0)</f>
        <v>#N/A</v>
      </c>
      <c r="L10" s="25" t="s">
        <v>386</v>
      </c>
      <c r="M10" t="s">
        <v>387</v>
      </c>
      <c r="N10" t="s">
        <v>388</v>
      </c>
      <c r="O10">
        <v>2004</v>
      </c>
      <c r="P10" s="1">
        <v>20000306</v>
      </c>
      <c r="Q10" t="s">
        <v>424</v>
      </c>
      <c r="R10" t="s">
        <v>362</v>
      </c>
      <c r="S10" t="s">
        <v>361</v>
      </c>
      <c r="T10">
        <f t="shared" si="0"/>
        <v>10</v>
      </c>
      <c r="U10" t="str">
        <f>+IFERROR(+VLOOKUP($G10,padron!#REF!,2,0),"no_cargado")</f>
        <v>no_cargado</v>
      </c>
      <c r="AA10" s="30"/>
    </row>
    <row r="11" spans="1:27" ht="16.5" customHeight="1" x14ac:dyDescent="0.3">
      <c r="A11" s="7">
        <v>202106091</v>
      </c>
      <c r="B11" s="8" t="s">
        <v>559</v>
      </c>
      <c r="C11" s="8" t="s">
        <v>601</v>
      </c>
      <c r="D11" s="8" t="s">
        <v>614</v>
      </c>
      <c r="E11" s="7">
        <v>1</v>
      </c>
      <c r="F11" s="7">
        <v>0</v>
      </c>
      <c r="G11" s="8" t="s">
        <v>611</v>
      </c>
      <c r="H11" s="7">
        <v>28091155</v>
      </c>
      <c r="I11" t="s">
        <v>612</v>
      </c>
      <c r="J11" s="8" t="s">
        <v>613</v>
      </c>
      <c r="K11" t="e">
        <f>+VLOOKUP($C11,materiales!$B$2:$D$101,2,0)</f>
        <v>#N/A</v>
      </c>
      <c r="L11" s="25" t="s">
        <v>386</v>
      </c>
      <c r="M11" t="s">
        <v>387</v>
      </c>
      <c r="N11" t="s">
        <v>388</v>
      </c>
      <c r="O11">
        <v>2004</v>
      </c>
      <c r="P11" s="1">
        <v>20000306</v>
      </c>
      <c r="Q11" t="s">
        <v>424</v>
      </c>
      <c r="R11" t="s">
        <v>362</v>
      </c>
      <c r="S11" t="s">
        <v>361</v>
      </c>
      <c r="T11">
        <f t="shared" si="0"/>
        <v>11</v>
      </c>
      <c r="U11" t="str">
        <f>+IFERROR(+VLOOKUP($G11,padron!#REF!,2,0),"no_cargado")</f>
        <v>no_cargado</v>
      </c>
      <c r="AA11" s="30"/>
    </row>
    <row r="12" spans="1:27" ht="16.5" customHeight="1" x14ac:dyDescent="0.3">
      <c r="A12" s="7">
        <v>202106091</v>
      </c>
      <c r="B12" s="8" t="s">
        <v>559</v>
      </c>
      <c r="C12" s="8" t="s">
        <v>603</v>
      </c>
      <c r="D12" s="8" t="s">
        <v>615</v>
      </c>
      <c r="E12" s="7">
        <v>1</v>
      </c>
      <c r="F12" s="7">
        <v>0</v>
      </c>
      <c r="G12" s="8" t="s">
        <v>561</v>
      </c>
      <c r="H12" s="7">
        <v>14405536</v>
      </c>
      <c r="I12" t="s">
        <v>562</v>
      </c>
      <c r="J12" s="8" t="s">
        <v>563</v>
      </c>
      <c r="K12" t="e">
        <f>+VLOOKUP($C12,materiales!$B$2:$D$101,2,0)</f>
        <v>#N/A</v>
      </c>
      <c r="L12" s="25" t="s">
        <v>386</v>
      </c>
      <c r="M12" t="s">
        <v>387</v>
      </c>
      <c r="N12" t="s">
        <v>388</v>
      </c>
      <c r="O12">
        <v>2004</v>
      </c>
      <c r="P12" s="1">
        <v>20000306</v>
      </c>
      <c r="Q12" t="s">
        <v>424</v>
      </c>
      <c r="R12" t="s">
        <v>362</v>
      </c>
      <c r="S12" t="s">
        <v>361</v>
      </c>
      <c r="T12">
        <f t="shared" si="0"/>
        <v>12</v>
      </c>
      <c r="U12" t="str">
        <f>+IFERROR(+VLOOKUP($G12,padron!#REF!,2,0),"no_cargado")</f>
        <v>no_cargado</v>
      </c>
      <c r="AA12" s="30"/>
    </row>
    <row r="13" spans="1:27" ht="16.5" customHeight="1" x14ac:dyDescent="0.3">
      <c r="A13" s="7">
        <v>202106091</v>
      </c>
      <c r="B13" s="8" t="s">
        <v>565</v>
      </c>
      <c r="C13" s="8" t="s">
        <v>607</v>
      </c>
      <c r="D13" s="8" t="s">
        <v>616</v>
      </c>
      <c r="E13" s="7">
        <v>1</v>
      </c>
      <c r="F13" s="7">
        <v>0</v>
      </c>
      <c r="G13" s="8" t="s">
        <v>617</v>
      </c>
      <c r="H13" s="7">
        <v>27376118</v>
      </c>
      <c r="I13" t="s">
        <v>618</v>
      </c>
      <c r="J13" s="8" t="s">
        <v>619</v>
      </c>
      <c r="K13" t="e">
        <f>+VLOOKUP($C13,materiales!$B$2:$D$101,2,0)</f>
        <v>#N/A</v>
      </c>
      <c r="L13" s="25" t="s">
        <v>386</v>
      </c>
      <c r="M13" t="s">
        <v>387</v>
      </c>
      <c r="N13" t="s">
        <v>388</v>
      </c>
      <c r="O13">
        <v>2004</v>
      </c>
      <c r="P13" s="1">
        <v>20000306</v>
      </c>
      <c r="Q13" t="s">
        <v>424</v>
      </c>
      <c r="R13" t="s">
        <v>362</v>
      </c>
      <c r="S13" t="s">
        <v>361</v>
      </c>
      <c r="T13">
        <f t="shared" si="0"/>
        <v>13</v>
      </c>
      <c r="U13" t="str">
        <f>+IFERROR(+VLOOKUP($G13,padron!#REF!,2,0),"no_cargado")</f>
        <v>no_cargado</v>
      </c>
      <c r="AA13" s="30"/>
    </row>
    <row r="14" spans="1:27" ht="16.5" customHeight="1" x14ac:dyDescent="0.3">
      <c r="A14" s="7">
        <v>202106091</v>
      </c>
      <c r="B14" s="8" t="s">
        <v>565</v>
      </c>
      <c r="C14" s="8" t="s">
        <v>603</v>
      </c>
      <c r="D14" s="8" t="s">
        <v>620</v>
      </c>
      <c r="E14" s="7">
        <v>1</v>
      </c>
      <c r="F14" s="7">
        <v>0</v>
      </c>
      <c r="G14" s="8" t="s">
        <v>617</v>
      </c>
      <c r="H14" s="7">
        <v>27376118</v>
      </c>
      <c r="I14" t="s">
        <v>618</v>
      </c>
      <c r="J14" s="8" t="s">
        <v>619</v>
      </c>
      <c r="K14" t="e">
        <f>+VLOOKUP($C14,materiales!$B$2:$D$101,2,0)</f>
        <v>#N/A</v>
      </c>
      <c r="L14" s="25" t="s">
        <v>386</v>
      </c>
      <c r="M14" t="s">
        <v>387</v>
      </c>
      <c r="N14" t="s">
        <v>388</v>
      </c>
      <c r="O14">
        <v>2004</v>
      </c>
      <c r="P14" s="1">
        <v>20000306</v>
      </c>
      <c r="Q14" t="s">
        <v>424</v>
      </c>
      <c r="R14" t="s">
        <v>362</v>
      </c>
      <c r="S14" t="s">
        <v>361</v>
      </c>
      <c r="T14">
        <f t="shared" si="0"/>
        <v>14</v>
      </c>
      <c r="U14" t="str">
        <f>+IFERROR(+VLOOKUP($G14,padron!#REF!,2,0),"no_cargado")</f>
        <v>no_cargado</v>
      </c>
      <c r="AA14" s="30"/>
    </row>
    <row r="15" spans="1:27" ht="16.5" customHeight="1" x14ac:dyDescent="0.3">
      <c r="A15" s="7">
        <v>202106091</v>
      </c>
      <c r="B15" s="8" t="s">
        <v>582</v>
      </c>
      <c r="C15" s="8" t="s">
        <v>607</v>
      </c>
      <c r="D15" s="8" t="s">
        <v>621</v>
      </c>
      <c r="E15" s="7">
        <v>1</v>
      </c>
      <c r="F15" s="7">
        <v>0</v>
      </c>
      <c r="G15" s="8" t="s">
        <v>584</v>
      </c>
      <c r="H15" s="7">
        <v>11731785</v>
      </c>
      <c r="I15" t="s">
        <v>585</v>
      </c>
      <c r="J15" s="8" t="s">
        <v>586</v>
      </c>
      <c r="K15" t="e">
        <f>+VLOOKUP($C15,materiales!$B$2:$D$101,2,0)</f>
        <v>#N/A</v>
      </c>
      <c r="L15" s="25" t="s">
        <v>386</v>
      </c>
      <c r="M15" t="s">
        <v>387</v>
      </c>
      <c r="N15" t="s">
        <v>388</v>
      </c>
      <c r="O15">
        <v>2004</v>
      </c>
      <c r="P15" s="1">
        <v>20000306</v>
      </c>
      <c r="Q15" t="s">
        <v>424</v>
      </c>
      <c r="R15" t="s">
        <v>362</v>
      </c>
      <c r="S15" t="s">
        <v>361</v>
      </c>
      <c r="T15">
        <f t="shared" si="0"/>
        <v>15</v>
      </c>
      <c r="U15" t="str">
        <f>+IFERROR(+VLOOKUP($G15,padron!#REF!,2,0),"no_cargado")</f>
        <v>no_cargado</v>
      </c>
      <c r="AA15" s="30"/>
    </row>
    <row r="16" spans="1:27" ht="16.5" customHeight="1" x14ac:dyDescent="0.3">
      <c r="A16" s="7">
        <v>202106091</v>
      </c>
      <c r="B16" s="8" t="s">
        <v>588</v>
      </c>
      <c r="C16" s="8" t="s">
        <v>599</v>
      </c>
      <c r="D16" s="8" t="s">
        <v>622</v>
      </c>
      <c r="E16" s="7">
        <v>2</v>
      </c>
      <c r="F16" s="7">
        <v>0</v>
      </c>
      <c r="G16" s="8" t="s">
        <v>590</v>
      </c>
      <c r="H16" s="7">
        <v>10945160</v>
      </c>
      <c r="I16" t="s">
        <v>591</v>
      </c>
      <c r="J16" s="8" t="s">
        <v>592</v>
      </c>
      <c r="K16" t="e">
        <f>+VLOOKUP($C16,materiales!$B$2:$D$101,2,0)</f>
        <v>#N/A</v>
      </c>
      <c r="L16" s="25" t="s">
        <v>386</v>
      </c>
      <c r="M16" t="s">
        <v>387</v>
      </c>
      <c r="N16" t="s">
        <v>388</v>
      </c>
      <c r="O16">
        <v>2004</v>
      </c>
      <c r="P16" s="1">
        <v>20000306</v>
      </c>
      <c r="Q16" t="s">
        <v>424</v>
      </c>
      <c r="R16" t="s">
        <v>362</v>
      </c>
      <c r="S16" t="s">
        <v>361</v>
      </c>
      <c r="T16">
        <f t="shared" si="0"/>
        <v>16</v>
      </c>
      <c r="U16" t="str">
        <f>+IFERROR(+VLOOKUP($G16,padron!#REF!,2,0),"no_cargado")</f>
        <v>no_cargado</v>
      </c>
      <c r="AA16" s="30"/>
    </row>
    <row r="17" spans="1:27" ht="16.5" customHeight="1" x14ac:dyDescent="0.3">
      <c r="A17" s="9">
        <v>202106091</v>
      </c>
      <c r="B17" s="10" t="s">
        <v>418</v>
      </c>
      <c r="C17" s="10" t="s">
        <v>419</v>
      </c>
      <c r="D17" s="10" t="s">
        <v>420</v>
      </c>
      <c r="E17" s="9">
        <v>1</v>
      </c>
      <c r="F17" s="9">
        <v>0</v>
      </c>
      <c r="G17" s="10" t="s">
        <v>421</v>
      </c>
      <c r="H17" s="9">
        <v>4193028</v>
      </c>
      <c r="I17" t="s">
        <v>422</v>
      </c>
      <c r="J17" s="10" t="s">
        <v>423</v>
      </c>
      <c r="K17" t="e">
        <f>+VLOOKUP($C17,materiales!$B$2:$D$101,2,0)</f>
        <v>#N/A</v>
      </c>
      <c r="L17" s="25" t="s">
        <v>386</v>
      </c>
      <c r="M17" t="s">
        <v>387</v>
      </c>
      <c r="N17" t="s">
        <v>388</v>
      </c>
      <c r="O17">
        <v>2004</v>
      </c>
      <c r="P17" s="1">
        <v>20000306</v>
      </c>
      <c r="Q17" t="s">
        <v>424</v>
      </c>
      <c r="R17" t="s">
        <v>362</v>
      </c>
      <c r="S17" t="s">
        <v>361</v>
      </c>
      <c r="T17">
        <v>7</v>
      </c>
      <c r="U17" t="s">
        <v>425</v>
      </c>
      <c r="AA17" s="30"/>
    </row>
    <row r="18" spans="1:27" ht="16.5" customHeight="1" x14ac:dyDescent="0.3">
      <c r="A18" s="9">
        <v>202106091</v>
      </c>
      <c r="B18" s="10" t="s">
        <v>418</v>
      </c>
      <c r="C18" s="10" t="s">
        <v>419</v>
      </c>
      <c r="D18" s="10" t="s">
        <v>426</v>
      </c>
      <c r="E18" s="9">
        <v>1</v>
      </c>
      <c r="F18" s="9">
        <v>0</v>
      </c>
      <c r="G18" s="10" t="s">
        <v>427</v>
      </c>
      <c r="H18" s="9">
        <v>5879156</v>
      </c>
      <c r="I18" t="s">
        <v>428</v>
      </c>
      <c r="J18" s="10" t="s">
        <v>429</v>
      </c>
      <c r="K18" t="e">
        <f>+VLOOKUP($C18,materiales!$B$2:$D$101,2,0)</f>
        <v>#N/A</v>
      </c>
      <c r="L18" s="25" t="s">
        <v>386</v>
      </c>
      <c r="M18" t="s">
        <v>387</v>
      </c>
      <c r="N18" t="s">
        <v>388</v>
      </c>
      <c r="O18">
        <v>2004</v>
      </c>
      <c r="P18" s="1">
        <v>20000306</v>
      </c>
      <c r="Q18" t="s">
        <v>424</v>
      </c>
      <c r="R18" t="s">
        <v>362</v>
      </c>
      <c r="S18" t="s">
        <v>361</v>
      </c>
      <c r="T18">
        <v>8</v>
      </c>
      <c r="U18" t="s">
        <v>430</v>
      </c>
      <c r="AA18" s="30"/>
    </row>
    <row r="19" spans="1:27" ht="16.5" customHeight="1" x14ac:dyDescent="0.3">
      <c r="A19" s="9">
        <v>202106091</v>
      </c>
      <c r="B19" s="10" t="s">
        <v>431</v>
      </c>
      <c r="C19" s="10" t="s">
        <v>432</v>
      </c>
      <c r="D19" s="10" t="s">
        <v>433</v>
      </c>
      <c r="E19" s="9">
        <v>1</v>
      </c>
      <c r="F19" s="9">
        <v>0</v>
      </c>
      <c r="G19" s="10" t="s">
        <v>434</v>
      </c>
      <c r="H19" s="9">
        <v>50087372</v>
      </c>
      <c r="I19" t="s">
        <v>435</v>
      </c>
      <c r="J19" s="10" t="s">
        <v>436</v>
      </c>
      <c r="K19" t="e">
        <f>+VLOOKUP($C19,materiales!$B$2:$D$101,2,0)</f>
        <v>#N/A</v>
      </c>
      <c r="L19" s="25" t="s">
        <v>386</v>
      </c>
      <c r="M19" t="s">
        <v>387</v>
      </c>
      <c r="N19" t="s">
        <v>388</v>
      </c>
      <c r="O19">
        <v>2004</v>
      </c>
      <c r="P19" s="1">
        <v>20000306</v>
      </c>
      <c r="Q19" t="s">
        <v>424</v>
      </c>
      <c r="R19" t="s">
        <v>362</v>
      </c>
      <c r="S19" t="s">
        <v>361</v>
      </c>
      <c r="T19">
        <v>10</v>
      </c>
      <c r="U19" t="s">
        <v>437</v>
      </c>
      <c r="AA19" s="30"/>
    </row>
    <row r="20" spans="1:27" ht="16.5" customHeight="1" x14ac:dyDescent="0.3">
      <c r="A20" s="9">
        <v>202106091</v>
      </c>
      <c r="B20" s="10" t="s">
        <v>431</v>
      </c>
      <c r="C20" s="10" t="s">
        <v>419</v>
      </c>
      <c r="D20" s="10" t="s">
        <v>438</v>
      </c>
      <c r="E20" s="9">
        <v>1</v>
      </c>
      <c r="F20" s="9">
        <v>0</v>
      </c>
      <c r="G20" s="10" t="s">
        <v>439</v>
      </c>
      <c r="H20" s="9">
        <v>16133334</v>
      </c>
      <c r="I20" t="s">
        <v>440</v>
      </c>
      <c r="J20" s="10" t="s">
        <v>441</v>
      </c>
      <c r="K20" t="e">
        <f>+VLOOKUP($C20,materiales!$B$2:$D$101,2,0)</f>
        <v>#N/A</v>
      </c>
      <c r="L20" s="25" t="s">
        <v>386</v>
      </c>
      <c r="M20" t="s">
        <v>387</v>
      </c>
      <c r="N20" t="s">
        <v>388</v>
      </c>
      <c r="O20">
        <v>2004</v>
      </c>
      <c r="P20" s="1">
        <v>20000306</v>
      </c>
      <c r="Q20" t="s">
        <v>424</v>
      </c>
      <c r="R20" t="s">
        <v>362</v>
      </c>
      <c r="S20" t="s">
        <v>361</v>
      </c>
      <c r="T20">
        <v>11</v>
      </c>
      <c r="U20" t="s">
        <v>442</v>
      </c>
      <c r="AA20" s="30"/>
    </row>
    <row r="21" spans="1:27" ht="16.5" customHeight="1" x14ac:dyDescent="0.3">
      <c r="A21" s="9">
        <v>202106091</v>
      </c>
      <c r="B21" s="10" t="s">
        <v>431</v>
      </c>
      <c r="C21" s="10" t="s">
        <v>419</v>
      </c>
      <c r="D21" s="10" t="s">
        <v>443</v>
      </c>
      <c r="E21" s="9">
        <v>1</v>
      </c>
      <c r="F21" s="9">
        <v>0</v>
      </c>
      <c r="G21" s="10" t="s">
        <v>444</v>
      </c>
      <c r="H21" s="9">
        <v>3805686</v>
      </c>
      <c r="I21" t="s">
        <v>445</v>
      </c>
      <c r="J21" s="10" t="s">
        <v>446</v>
      </c>
      <c r="K21" t="e">
        <f>+VLOOKUP($C21,materiales!$B$2:$D$101,2,0)</f>
        <v>#N/A</v>
      </c>
      <c r="L21" s="25" t="s">
        <v>386</v>
      </c>
      <c r="M21" t="s">
        <v>387</v>
      </c>
      <c r="N21" t="s">
        <v>388</v>
      </c>
      <c r="O21">
        <v>2004</v>
      </c>
      <c r="P21" s="1">
        <v>20000306</v>
      </c>
      <c r="Q21" t="s">
        <v>424</v>
      </c>
      <c r="R21" t="s">
        <v>362</v>
      </c>
      <c r="S21" t="s">
        <v>361</v>
      </c>
      <c r="T21">
        <v>12</v>
      </c>
      <c r="U21" t="s">
        <v>447</v>
      </c>
      <c r="AA21" s="30"/>
    </row>
    <row r="22" spans="1:27" ht="16.5" customHeight="1" x14ac:dyDescent="0.3">
      <c r="A22" s="7">
        <v>202106091</v>
      </c>
      <c r="B22" s="8" t="s">
        <v>431</v>
      </c>
      <c r="C22" s="8" t="s">
        <v>448</v>
      </c>
      <c r="D22" s="8" t="s">
        <v>449</v>
      </c>
      <c r="E22" s="7">
        <v>2</v>
      </c>
      <c r="F22" s="7">
        <v>0</v>
      </c>
      <c r="G22" s="8" t="s">
        <v>444</v>
      </c>
      <c r="H22" s="7">
        <v>3805686</v>
      </c>
      <c r="I22" t="s">
        <v>445</v>
      </c>
      <c r="J22" s="8" t="s">
        <v>446</v>
      </c>
      <c r="K22" t="e">
        <f>+VLOOKUP($C22,materiales!$B$2:$D$101,2,0)</f>
        <v>#N/A</v>
      </c>
      <c r="L22" s="25" t="s">
        <v>386</v>
      </c>
      <c r="M22" t="s">
        <v>387</v>
      </c>
      <c r="N22" t="s">
        <v>388</v>
      </c>
      <c r="O22">
        <v>2004</v>
      </c>
      <c r="P22" s="1">
        <v>20000306</v>
      </c>
      <c r="Q22" t="s">
        <v>424</v>
      </c>
      <c r="R22" t="s">
        <v>362</v>
      </c>
      <c r="S22" t="s">
        <v>361</v>
      </c>
      <c r="T22">
        <v>14</v>
      </c>
      <c r="U22" t="s">
        <v>447</v>
      </c>
      <c r="AA22" s="30"/>
    </row>
    <row r="23" spans="1:27" ht="16.5" customHeight="1" x14ac:dyDescent="0.3">
      <c r="A23" s="7">
        <v>202106091</v>
      </c>
      <c r="B23" s="8" t="s">
        <v>431</v>
      </c>
      <c r="C23" s="8" t="s">
        <v>450</v>
      </c>
      <c r="D23" s="8" t="s">
        <v>451</v>
      </c>
      <c r="E23" s="7">
        <v>1</v>
      </c>
      <c r="F23" s="7">
        <v>0</v>
      </c>
      <c r="G23" s="8" t="s">
        <v>434</v>
      </c>
      <c r="H23" s="7">
        <v>50087372</v>
      </c>
      <c r="I23" t="s">
        <v>435</v>
      </c>
      <c r="J23" s="8" t="s">
        <v>436</v>
      </c>
      <c r="K23" t="e">
        <f>+VLOOKUP($C23,materiales!$B$2:$D$101,2,0)</f>
        <v>#N/A</v>
      </c>
      <c r="L23" s="25" t="s">
        <v>386</v>
      </c>
      <c r="M23" t="s">
        <v>387</v>
      </c>
      <c r="N23" t="s">
        <v>388</v>
      </c>
      <c r="O23">
        <v>2004</v>
      </c>
      <c r="P23" s="1">
        <v>20000306</v>
      </c>
      <c r="Q23" t="s">
        <v>424</v>
      </c>
      <c r="R23" t="s">
        <v>362</v>
      </c>
      <c r="S23" t="s">
        <v>361</v>
      </c>
      <c r="T23">
        <v>15</v>
      </c>
      <c r="U23" t="s">
        <v>437</v>
      </c>
      <c r="AA23" s="30"/>
    </row>
    <row r="24" spans="1:27" ht="16.5" customHeight="1" x14ac:dyDescent="0.3">
      <c r="A24" s="7">
        <v>202106091</v>
      </c>
      <c r="B24" s="8" t="s">
        <v>452</v>
      </c>
      <c r="C24" s="8" t="s">
        <v>432</v>
      </c>
      <c r="D24" s="8" t="s">
        <v>453</v>
      </c>
      <c r="E24" s="7">
        <v>1</v>
      </c>
      <c r="F24" s="7">
        <v>0</v>
      </c>
      <c r="G24" s="8" t="s">
        <v>454</v>
      </c>
      <c r="H24" s="7">
        <v>11895225</v>
      </c>
      <c r="I24" t="s">
        <v>455</v>
      </c>
      <c r="J24" s="8" t="s">
        <v>456</v>
      </c>
      <c r="K24" t="e">
        <f>+VLOOKUP($C24,materiales!$B$2:$D$101,2,0)</f>
        <v>#N/A</v>
      </c>
      <c r="L24" s="25" t="s">
        <v>386</v>
      </c>
      <c r="M24" t="s">
        <v>387</v>
      </c>
      <c r="N24" t="s">
        <v>388</v>
      </c>
      <c r="O24">
        <v>2004</v>
      </c>
      <c r="P24" s="1">
        <v>20000306</v>
      </c>
      <c r="Q24" t="s">
        <v>424</v>
      </c>
      <c r="R24" t="s">
        <v>362</v>
      </c>
      <c r="S24" t="s">
        <v>361</v>
      </c>
      <c r="T24">
        <v>16</v>
      </c>
      <c r="U24" t="s">
        <v>457</v>
      </c>
      <c r="AA24" s="30"/>
    </row>
    <row r="25" spans="1:27" ht="16.5" customHeight="1" x14ac:dyDescent="0.3">
      <c r="A25" s="7">
        <v>202106091</v>
      </c>
      <c r="B25" s="8" t="s">
        <v>458</v>
      </c>
      <c r="C25" s="8" t="s">
        <v>419</v>
      </c>
      <c r="D25" s="8" t="s">
        <v>459</v>
      </c>
      <c r="E25" s="7">
        <v>1</v>
      </c>
      <c r="F25" s="7">
        <v>0</v>
      </c>
      <c r="G25" s="8" t="s">
        <v>460</v>
      </c>
      <c r="H25" s="7">
        <v>24087027</v>
      </c>
      <c r="I25" t="s">
        <v>461</v>
      </c>
      <c r="J25" s="8" t="s">
        <v>462</v>
      </c>
      <c r="K25" t="e">
        <f>+VLOOKUP($C25,materiales!$B$2:$D$101,2,0)</f>
        <v>#N/A</v>
      </c>
      <c r="L25" s="25" t="s">
        <v>386</v>
      </c>
      <c r="M25" t="s">
        <v>387</v>
      </c>
      <c r="N25" t="s">
        <v>388</v>
      </c>
      <c r="O25">
        <v>2004</v>
      </c>
      <c r="P25" s="1">
        <v>20000306</v>
      </c>
      <c r="Q25" t="s">
        <v>424</v>
      </c>
      <c r="R25" t="s">
        <v>362</v>
      </c>
      <c r="S25" t="s">
        <v>361</v>
      </c>
      <c r="T25">
        <v>17</v>
      </c>
      <c r="U25" t="s">
        <v>463</v>
      </c>
      <c r="AA25" s="30"/>
    </row>
    <row r="26" spans="1:27" ht="16.5" customHeight="1" x14ac:dyDescent="0.3">
      <c r="A26" s="7">
        <v>202106091</v>
      </c>
      <c r="B26" s="8" t="s">
        <v>380</v>
      </c>
      <c r="C26" s="8" t="s">
        <v>432</v>
      </c>
      <c r="D26" s="8" t="s">
        <v>464</v>
      </c>
      <c r="E26" s="7">
        <v>1</v>
      </c>
      <c r="F26" s="7">
        <v>0</v>
      </c>
      <c r="G26" s="8" t="s">
        <v>465</v>
      </c>
      <c r="H26" s="7">
        <v>32038644</v>
      </c>
      <c r="I26" t="s">
        <v>466</v>
      </c>
      <c r="J26" s="8" t="s">
        <v>467</v>
      </c>
      <c r="K26" t="e">
        <f>+VLOOKUP($C26,materiales!$B$2:$D$101,2,0)</f>
        <v>#N/A</v>
      </c>
      <c r="L26" s="25" t="s">
        <v>386</v>
      </c>
      <c r="M26" t="s">
        <v>387</v>
      </c>
      <c r="N26" t="s">
        <v>388</v>
      </c>
      <c r="O26">
        <v>2004</v>
      </c>
      <c r="P26" s="1">
        <v>20000306</v>
      </c>
      <c r="Q26" t="s">
        <v>424</v>
      </c>
      <c r="R26" t="s">
        <v>362</v>
      </c>
      <c r="S26" t="s">
        <v>361</v>
      </c>
      <c r="T26">
        <v>20</v>
      </c>
      <c r="U26" t="s">
        <v>468</v>
      </c>
      <c r="AA26" s="30"/>
    </row>
    <row r="27" spans="1:27" ht="16.5" customHeight="1" x14ac:dyDescent="0.3">
      <c r="A27" s="7">
        <v>202106091</v>
      </c>
      <c r="B27" s="8" t="s">
        <v>380</v>
      </c>
      <c r="C27" s="8" t="s">
        <v>432</v>
      </c>
      <c r="D27" s="8" t="s">
        <v>469</v>
      </c>
      <c r="E27" s="7">
        <v>1</v>
      </c>
      <c r="F27" s="7">
        <v>0</v>
      </c>
      <c r="G27" s="8" t="s">
        <v>470</v>
      </c>
      <c r="H27" s="7">
        <v>8369271</v>
      </c>
      <c r="I27" t="s">
        <v>471</v>
      </c>
      <c r="J27" s="8" t="s">
        <v>472</v>
      </c>
      <c r="K27" t="e">
        <f>+VLOOKUP($C27,materiales!$B$2:$D$101,2,0)</f>
        <v>#N/A</v>
      </c>
      <c r="L27" s="25" t="s">
        <v>386</v>
      </c>
      <c r="M27" t="s">
        <v>387</v>
      </c>
      <c r="N27" t="s">
        <v>388</v>
      </c>
      <c r="O27">
        <v>2004</v>
      </c>
      <c r="P27" s="1">
        <v>20000306</v>
      </c>
      <c r="Q27" t="s">
        <v>424</v>
      </c>
      <c r="R27" t="s">
        <v>362</v>
      </c>
      <c r="S27" t="s">
        <v>361</v>
      </c>
      <c r="T27">
        <v>21</v>
      </c>
      <c r="U27" t="s">
        <v>473</v>
      </c>
      <c r="AA27" s="30"/>
    </row>
    <row r="28" spans="1:27" ht="16.5" customHeight="1" x14ac:dyDescent="0.3">
      <c r="A28" s="7">
        <v>202106091</v>
      </c>
      <c r="B28" s="8" t="s">
        <v>380</v>
      </c>
      <c r="C28" s="8" t="s">
        <v>432</v>
      </c>
      <c r="D28" s="8" t="s">
        <v>474</v>
      </c>
      <c r="E28" s="7">
        <v>1</v>
      </c>
      <c r="F28" s="7">
        <v>0</v>
      </c>
      <c r="G28" s="8" t="s">
        <v>475</v>
      </c>
      <c r="H28" s="7">
        <v>12550216</v>
      </c>
      <c r="I28" t="s">
        <v>476</v>
      </c>
      <c r="J28" s="8" t="s">
        <v>477</v>
      </c>
      <c r="K28" t="e">
        <f>+VLOOKUP($C28,materiales!$B$2:$D$101,2,0)</f>
        <v>#N/A</v>
      </c>
      <c r="L28" s="25" t="s">
        <v>386</v>
      </c>
      <c r="M28" t="s">
        <v>387</v>
      </c>
      <c r="N28" t="s">
        <v>388</v>
      </c>
      <c r="O28">
        <v>2004</v>
      </c>
      <c r="P28" s="1">
        <v>20000306</v>
      </c>
      <c r="Q28" t="s">
        <v>424</v>
      </c>
      <c r="R28" t="s">
        <v>362</v>
      </c>
      <c r="S28" t="s">
        <v>361</v>
      </c>
      <c r="T28">
        <v>22</v>
      </c>
      <c r="U28" t="s">
        <v>478</v>
      </c>
      <c r="AA28" s="30"/>
    </row>
    <row r="29" spans="1:27" ht="16.5" customHeight="1" x14ac:dyDescent="0.3">
      <c r="A29" s="7">
        <v>202106091</v>
      </c>
      <c r="B29" s="8" t="s">
        <v>380</v>
      </c>
      <c r="C29" s="8" t="s">
        <v>419</v>
      </c>
      <c r="D29" s="8" t="s">
        <v>479</v>
      </c>
      <c r="E29" s="7">
        <v>1</v>
      </c>
      <c r="F29" s="7">
        <v>0</v>
      </c>
      <c r="G29" s="8" t="s">
        <v>480</v>
      </c>
      <c r="H29" s="7">
        <v>5920086</v>
      </c>
      <c r="I29" t="s">
        <v>481</v>
      </c>
      <c r="J29" s="8" t="s">
        <v>482</v>
      </c>
      <c r="K29" t="e">
        <f>+VLOOKUP($C29,materiales!$B$2:$D$101,2,0)</f>
        <v>#N/A</v>
      </c>
      <c r="L29" s="25" t="s">
        <v>386</v>
      </c>
      <c r="M29" t="s">
        <v>387</v>
      </c>
      <c r="N29" t="s">
        <v>388</v>
      </c>
      <c r="O29">
        <v>2004</v>
      </c>
      <c r="P29" s="1">
        <v>20000306</v>
      </c>
      <c r="Q29" t="s">
        <v>424</v>
      </c>
      <c r="R29" t="s">
        <v>362</v>
      </c>
      <c r="S29" t="s">
        <v>361</v>
      </c>
      <c r="T29">
        <v>23</v>
      </c>
      <c r="U29" t="s">
        <v>483</v>
      </c>
      <c r="AA29" s="30"/>
    </row>
    <row r="30" spans="1:27" ht="16.5" customHeight="1" x14ac:dyDescent="0.3">
      <c r="A30" s="7">
        <v>202106091</v>
      </c>
      <c r="B30" s="8" t="s">
        <v>380</v>
      </c>
      <c r="C30" s="8" t="s">
        <v>419</v>
      </c>
      <c r="D30" s="8" t="s">
        <v>484</v>
      </c>
      <c r="E30" s="7">
        <v>2</v>
      </c>
      <c r="F30" s="7">
        <v>0</v>
      </c>
      <c r="G30" s="8" t="s">
        <v>485</v>
      </c>
      <c r="H30" s="7">
        <v>6807760</v>
      </c>
      <c r="I30" t="s">
        <v>486</v>
      </c>
      <c r="J30" t="s">
        <v>487</v>
      </c>
      <c r="K30" t="e">
        <f>+VLOOKUP($C30,materiales!$B$2:$D$101,2,0)</f>
        <v>#N/A</v>
      </c>
      <c r="L30" s="25" t="s">
        <v>386</v>
      </c>
      <c r="M30" t="s">
        <v>387</v>
      </c>
      <c r="N30" t="s">
        <v>388</v>
      </c>
      <c r="O30">
        <v>2004</v>
      </c>
      <c r="P30" s="1">
        <v>20000306</v>
      </c>
      <c r="Q30" t="s">
        <v>424</v>
      </c>
      <c r="R30" t="s">
        <v>362</v>
      </c>
      <c r="S30" t="s">
        <v>361</v>
      </c>
      <c r="T30">
        <v>24</v>
      </c>
      <c r="U30" t="s">
        <v>488</v>
      </c>
      <c r="AA30" s="30"/>
    </row>
    <row r="31" spans="1:27" ht="16.5" customHeight="1" x14ac:dyDescent="0.3">
      <c r="A31" s="7">
        <v>202106091</v>
      </c>
      <c r="B31" s="8" t="s">
        <v>380</v>
      </c>
      <c r="C31" s="8" t="s">
        <v>419</v>
      </c>
      <c r="D31" s="8" t="s">
        <v>489</v>
      </c>
      <c r="E31" s="7">
        <v>1</v>
      </c>
      <c r="F31" s="7">
        <v>0</v>
      </c>
      <c r="G31" s="8" t="s">
        <v>490</v>
      </c>
      <c r="H31" s="7">
        <v>11600537</v>
      </c>
      <c r="I31" t="s">
        <v>491</v>
      </c>
      <c r="J31" s="8" t="s">
        <v>492</v>
      </c>
      <c r="K31" t="e">
        <f>+VLOOKUP($C31,materiales!$B$2:$D$101,2,0)</f>
        <v>#N/A</v>
      </c>
      <c r="L31" s="25" t="s">
        <v>386</v>
      </c>
      <c r="M31" t="s">
        <v>387</v>
      </c>
      <c r="N31" t="s">
        <v>388</v>
      </c>
      <c r="O31">
        <v>2004</v>
      </c>
      <c r="P31" s="1">
        <v>20000306</v>
      </c>
      <c r="Q31" t="s">
        <v>424</v>
      </c>
      <c r="R31" t="s">
        <v>362</v>
      </c>
      <c r="S31" t="s">
        <v>361</v>
      </c>
      <c r="T31">
        <v>25</v>
      </c>
      <c r="U31" t="s">
        <v>493</v>
      </c>
      <c r="AA31" s="30"/>
    </row>
    <row r="32" spans="1:27" ht="16.5" customHeight="1" x14ac:dyDescent="0.3">
      <c r="A32" s="7">
        <v>202106091</v>
      </c>
      <c r="B32" s="8" t="s">
        <v>380</v>
      </c>
      <c r="C32" s="8" t="s">
        <v>419</v>
      </c>
      <c r="D32" s="8" t="s">
        <v>494</v>
      </c>
      <c r="E32" s="7">
        <v>1</v>
      </c>
      <c r="F32" s="7">
        <v>0</v>
      </c>
      <c r="G32" s="8" t="s">
        <v>490</v>
      </c>
      <c r="H32" s="7">
        <v>11600537</v>
      </c>
      <c r="I32" t="s">
        <v>491</v>
      </c>
      <c r="J32" s="8" t="s">
        <v>492</v>
      </c>
      <c r="K32" t="e">
        <f>+VLOOKUP($C32,materiales!$B$2:$D$101,2,0)</f>
        <v>#N/A</v>
      </c>
      <c r="L32" s="25" t="s">
        <v>386</v>
      </c>
      <c r="M32" t="s">
        <v>387</v>
      </c>
      <c r="N32" t="s">
        <v>388</v>
      </c>
      <c r="O32">
        <v>2004</v>
      </c>
      <c r="P32" s="1">
        <v>20000306</v>
      </c>
      <c r="Q32" t="s">
        <v>424</v>
      </c>
      <c r="R32" t="s">
        <v>362</v>
      </c>
      <c r="S32" t="s">
        <v>361</v>
      </c>
      <c r="T32">
        <v>26</v>
      </c>
      <c r="U32" t="s">
        <v>493</v>
      </c>
      <c r="AA32" s="30"/>
    </row>
    <row r="33" spans="1:27" ht="16.5" customHeight="1" x14ac:dyDescent="0.3">
      <c r="A33" s="7">
        <v>202106091</v>
      </c>
      <c r="B33" s="8" t="s">
        <v>380</v>
      </c>
      <c r="C33" s="8" t="s">
        <v>419</v>
      </c>
      <c r="D33" s="8" t="s">
        <v>495</v>
      </c>
      <c r="E33" s="7">
        <v>1</v>
      </c>
      <c r="F33" s="7">
        <v>0</v>
      </c>
      <c r="G33" s="8" t="s">
        <v>496</v>
      </c>
      <c r="H33" s="7">
        <v>24681538</v>
      </c>
      <c r="I33" t="s">
        <v>497</v>
      </c>
      <c r="J33" s="8" t="s">
        <v>498</v>
      </c>
      <c r="K33" t="e">
        <f>+VLOOKUP($C33,materiales!$B$2:$D$101,2,0)</f>
        <v>#N/A</v>
      </c>
      <c r="L33" s="25" t="s">
        <v>386</v>
      </c>
      <c r="M33" t="s">
        <v>387</v>
      </c>
      <c r="N33" t="s">
        <v>388</v>
      </c>
      <c r="O33">
        <v>2004</v>
      </c>
      <c r="P33" s="1">
        <v>20000306</v>
      </c>
      <c r="Q33" t="s">
        <v>424</v>
      </c>
      <c r="R33" t="s">
        <v>362</v>
      </c>
      <c r="S33" t="s">
        <v>361</v>
      </c>
      <c r="T33">
        <v>27</v>
      </c>
      <c r="U33" t="s">
        <v>499</v>
      </c>
      <c r="AA33" s="30"/>
    </row>
    <row r="34" spans="1:27" ht="16.5" customHeight="1" x14ac:dyDescent="0.3">
      <c r="A34" s="7">
        <v>202106091</v>
      </c>
      <c r="B34" s="8" t="s">
        <v>380</v>
      </c>
      <c r="C34" s="8" t="s">
        <v>419</v>
      </c>
      <c r="D34" s="8" t="s">
        <v>500</v>
      </c>
      <c r="E34" s="7">
        <v>1</v>
      </c>
      <c r="F34" s="7">
        <v>0</v>
      </c>
      <c r="G34" s="8" t="s">
        <v>501</v>
      </c>
      <c r="H34" s="7">
        <v>12920008</v>
      </c>
      <c r="I34" t="s">
        <v>502</v>
      </c>
      <c r="J34" s="8" t="s">
        <v>503</v>
      </c>
      <c r="K34" t="e">
        <f>+VLOOKUP($C34,materiales!$B$2:$D$101,2,0)</f>
        <v>#N/A</v>
      </c>
      <c r="L34" s="25" t="s">
        <v>386</v>
      </c>
      <c r="M34" t="s">
        <v>387</v>
      </c>
      <c r="N34" t="s">
        <v>388</v>
      </c>
      <c r="O34">
        <v>2004</v>
      </c>
      <c r="P34" s="1">
        <v>20000306</v>
      </c>
      <c r="Q34" t="s">
        <v>424</v>
      </c>
      <c r="R34" t="s">
        <v>362</v>
      </c>
      <c r="S34" t="s">
        <v>361</v>
      </c>
      <c r="T34">
        <v>28</v>
      </c>
      <c r="U34" t="s">
        <v>504</v>
      </c>
      <c r="AA34" s="30"/>
    </row>
    <row r="35" spans="1:27" ht="16.5" customHeight="1" x14ac:dyDescent="0.3">
      <c r="A35" s="7">
        <v>202106091</v>
      </c>
      <c r="B35" s="8" t="s">
        <v>380</v>
      </c>
      <c r="C35" s="8" t="s">
        <v>505</v>
      </c>
      <c r="D35" s="8" t="s">
        <v>506</v>
      </c>
      <c r="E35" s="7">
        <v>1</v>
      </c>
      <c r="F35" s="7">
        <v>0</v>
      </c>
      <c r="G35" s="8" t="s">
        <v>490</v>
      </c>
      <c r="H35" s="7">
        <v>11600537</v>
      </c>
      <c r="I35" t="s">
        <v>491</v>
      </c>
      <c r="J35" s="8" t="s">
        <v>492</v>
      </c>
      <c r="K35" t="e">
        <f>+VLOOKUP($C35,materiales!$B$2:$D$101,2,0)</f>
        <v>#N/A</v>
      </c>
      <c r="L35" s="25" t="s">
        <v>386</v>
      </c>
      <c r="M35" t="s">
        <v>387</v>
      </c>
      <c r="N35" t="s">
        <v>388</v>
      </c>
      <c r="O35">
        <v>2004</v>
      </c>
      <c r="P35" s="1">
        <v>20000306</v>
      </c>
      <c r="Q35" t="s">
        <v>424</v>
      </c>
      <c r="R35" t="s">
        <v>362</v>
      </c>
      <c r="S35" t="s">
        <v>361</v>
      </c>
      <c r="T35">
        <v>31</v>
      </c>
      <c r="U35" t="s">
        <v>493</v>
      </c>
      <c r="AA35" s="30"/>
    </row>
    <row r="36" spans="1:27" ht="16.5" customHeight="1" x14ac:dyDescent="0.3">
      <c r="A36" s="7">
        <v>202106091</v>
      </c>
      <c r="B36" s="8" t="s">
        <v>401</v>
      </c>
      <c r="C36" s="8" t="s">
        <v>432</v>
      </c>
      <c r="D36" s="8" t="s">
        <v>507</v>
      </c>
      <c r="E36" s="7">
        <v>1</v>
      </c>
      <c r="F36" s="7">
        <v>0</v>
      </c>
      <c r="G36" s="8" t="s">
        <v>508</v>
      </c>
      <c r="H36" s="7">
        <v>12550026</v>
      </c>
      <c r="I36" t="s">
        <v>509</v>
      </c>
      <c r="J36" s="8" t="s">
        <v>510</v>
      </c>
      <c r="K36" t="e">
        <f>+VLOOKUP($C36,materiales!$B$2:$D$101,2,0)</f>
        <v>#N/A</v>
      </c>
      <c r="L36" s="25" t="s">
        <v>386</v>
      </c>
      <c r="M36" t="s">
        <v>387</v>
      </c>
      <c r="N36" t="s">
        <v>388</v>
      </c>
      <c r="O36">
        <v>2004</v>
      </c>
      <c r="P36" s="1">
        <v>20000306</v>
      </c>
      <c r="Q36" t="s">
        <v>424</v>
      </c>
      <c r="R36" t="s">
        <v>362</v>
      </c>
      <c r="S36" t="s">
        <v>361</v>
      </c>
      <c r="T36">
        <v>32</v>
      </c>
      <c r="U36" t="s">
        <v>511</v>
      </c>
      <c r="AA36" s="30"/>
    </row>
    <row r="37" spans="1:27" ht="16.5" customHeight="1" x14ac:dyDescent="0.3">
      <c r="A37" s="7">
        <v>202106091</v>
      </c>
      <c r="B37" s="8" t="s">
        <v>401</v>
      </c>
      <c r="C37" s="8" t="s">
        <v>432</v>
      </c>
      <c r="D37" s="8" t="s">
        <v>512</v>
      </c>
      <c r="E37" s="7">
        <v>2</v>
      </c>
      <c r="F37" s="7">
        <v>0</v>
      </c>
      <c r="G37" s="8" t="s">
        <v>513</v>
      </c>
      <c r="H37" s="7">
        <v>11310150</v>
      </c>
      <c r="I37" t="s">
        <v>514</v>
      </c>
      <c r="J37" s="8" t="s">
        <v>515</v>
      </c>
      <c r="K37" t="e">
        <f>+VLOOKUP($C37,materiales!$B$2:$D$101,2,0)</f>
        <v>#N/A</v>
      </c>
      <c r="L37" s="25" t="s">
        <v>386</v>
      </c>
      <c r="M37" t="s">
        <v>387</v>
      </c>
      <c r="N37" t="s">
        <v>388</v>
      </c>
      <c r="O37">
        <v>2004</v>
      </c>
      <c r="P37" s="1">
        <v>20000306</v>
      </c>
      <c r="Q37" t="s">
        <v>424</v>
      </c>
      <c r="R37" t="s">
        <v>362</v>
      </c>
      <c r="S37" t="s">
        <v>361</v>
      </c>
      <c r="T37">
        <v>33</v>
      </c>
      <c r="U37" t="s">
        <v>516</v>
      </c>
      <c r="AA37" s="30"/>
    </row>
    <row r="38" spans="1:27" ht="16.5" customHeight="1" x14ac:dyDescent="0.3">
      <c r="A38" s="7">
        <v>202106091</v>
      </c>
      <c r="B38" s="8" t="s">
        <v>401</v>
      </c>
      <c r="C38" s="8" t="s">
        <v>505</v>
      </c>
      <c r="D38" s="8" t="s">
        <v>517</v>
      </c>
      <c r="E38" s="7">
        <v>1</v>
      </c>
      <c r="F38" s="7">
        <v>0</v>
      </c>
      <c r="G38" s="8" t="s">
        <v>508</v>
      </c>
      <c r="H38" s="7">
        <v>12550026</v>
      </c>
      <c r="I38" t="s">
        <v>509</v>
      </c>
      <c r="J38" s="8" t="s">
        <v>510</v>
      </c>
      <c r="K38" t="e">
        <f>+VLOOKUP($C38,materiales!$B$2:$D$101,2,0)</f>
        <v>#N/A</v>
      </c>
      <c r="L38" s="25" t="s">
        <v>386</v>
      </c>
      <c r="M38" t="s">
        <v>387</v>
      </c>
      <c r="N38" t="s">
        <v>388</v>
      </c>
      <c r="O38">
        <v>2004</v>
      </c>
      <c r="P38" s="1">
        <v>20000306</v>
      </c>
      <c r="Q38" t="s">
        <v>424</v>
      </c>
      <c r="R38" t="s">
        <v>362</v>
      </c>
      <c r="S38" t="s">
        <v>361</v>
      </c>
      <c r="T38">
        <v>36</v>
      </c>
      <c r="U38" t="s">
        <v>511</v>
      </c>
      <c r="AA38" s="30"/>
    </row>
    <row r="39" spans="1:27" ht="16.5" customHeight="1" x14ac:dyDescent="0.3">
      <c r="A39" s="7">
        <v>202106091</v>
      </c>
      <c r="B39" s="8" t="s">
        <v>518</v>
      </c>
      <c r="C39" s="8" t="s">
        <v>419</v>
      </c>
      <c r="D39" s="8" t="s">
        <v>519</v>
      </c>
      <c r="E39" s="7">
        <v>1</v>
      </c>
      <c r="F39" s="7">
        <v>0</v>
      </c>
      <c r="G39" s="8" t="s">
        <v>520</v>
      </c>
      <c r="H39" s="7">
        <v>2505970</v>
      </c>
      <c r="I39" t="s">
        <v>521</v>
      </c>
      <c r="J39" s="8" t="s">
        <v>522</v>
      </c>
      <c r="K39" t="e">
        <f>+VLOOKUP($C39,materiales!$B$2:$D$101,2,0)</f>
        <v>#N/A</v>
      </c>
      <c r="L39" s="25" t="s">
        <v>386</v>
      </c>
      <c r="M39" t="s">
        <v>387</v>
      </c>
      <c r="N39" t="s">
        <v>388</v>
      </c>
      <c r="O39">
        <v>2004</v>
      </c>
      <c r="P39" s="1">
        <v>20000306</v>
      </c>
      <c r="Q39" t="s">
        <v>424</v>
      </c>
      <c r="R39" t="s">
        <v>362</v>
      </c>
      <c r="S39" t="s">
        <v>361</v>
      </c>
      <c r="T39">
        <v>38</v>
      </c>
      <c r="U39" t="s">
        <v>523</v>
      </c>
      <c r="AA39" s="30"/>
    </row>
    <row r="40" spans="1:27" ht="16.5" customHeight="1" x14ac:dyDescent="0.3">
      <c r="A40" s="7">
        <v>202106091</v>
      </c>
      <c r="B40" s="8" t="s">
        <v>524</v>
      </c>
      <c r="C40" s="8" t="s">
        <v>419</v>
      </c>
      <c r="D40" s="8" t="s">
        <v>525</v>
      </c>
      <c r="E40" s="7">
        <v>2</v>
      </c>
      <c r="F40" s="7">
        <v>0</v>
      </c>
      <c r="G40" s="8" t="s">
        <v>526</v>
      </c>
      <c r="H40" s="7">
        <v>28091677</v>
      </c>
      <c r="I40" t="s">
        <v>527</v>
      </c>
      <c r="J40" s="8" t="s">
        <v>528</v>
      </c>
      <c r="K40" t="e">
        <f>+VLOOKUP($C40,materiales!$B$2:$D$101,2,0)</f>
        <v>#N/A</v>
      </c>
      <c r="L40" s="25" t="s">
        <v>386</v>
      </c>
      <c r="M40" t="s">
        <v>387</v>
      </c>
      <c r="N40" t="s">
        <v>388</v>
      </c>
      <c r="O40">
        <v>2004</v>
      </c>
      <c r="P40" s="1">
        <v>20000306</v>
      </c>
      <c r="Q40" t="s">
        <v>424</v>
      </c>
      <c r="R40" t="s">
        <v>362</v>
      </c>
      <c r="S40" t="s">
        <v>361</v>
      </c>
      <c r="T40">
        <v>39</v>
      </c>
      <c r="U40" t="s">
        <v>529</v>
      </c>
      <c r="AA40" s="30"/>
    </row>
    <row r="41" spans="1:27" ht="16.5" customHeight="1" x14ac:dyDescent="0.3">
      <c r="A41" s="7">
        <v>202106091</v>
      </c>
      <c r="B41" s="8" t="s">
        <v>524</v>
      </c>
      <c r="C41" s="8" t="s">
        <v>448</v>
      </c>
      <c r="D41" s="8" t="s">
        <v>530</v>
      </c>
      <c r="E41" s="7">
        <v>2</v>
      </c>
      <c r="F41" s="7">
        <v>0</v>
      </c>
      <c r="G41" s="8" t="s">
        <v>526</v>
      </c>
      <c r="H41" s="7">
        <v>28091677</v>
      </c>
      <c r="I41" t="s">
        <v>527</v>
      </c>
      <c r="J41" s="8" t="s">
        <v>528</v>
      </c>
      <c r="K41" t="e">
        <f>+VLOOKUP($C41,materiales!$B$2:$D$101,2,0)</f>
        <v>#N/A</v>
      </c>
      <c r="L41" s="25" t="s">
        <v>386</v>
      </c>
      <c r="M41" t="s">
        <v>387</v>
      </c>
      <c r="N41" t="s">
        <v>388</v>
      </c>
      <c r="O41">
        <v>2004</v>
      </c>
      <c r="P41" s="1">
        <v>20000306</v>
      </c>
      <c r="Q41" t="s">
        <v>424</v>
      </c>
      <c r="R41" t="s">
        <v>362</v>
      </c>
      <c r="S41" t="s">
        <v>361</v>
      </c>
      <c r="T41">
        <v>40</v>
      </c>
      <c r="U41" t="s">
        <v>529</v>
      </c>
      <c r="AA41" s="30"/>
    </row>
    <row r="42" spans="1:27" ht="16.5" customHeight="1" x14ac:dyDescent="0.3">
      <c r="A42" s="7">
        <v>202106091</v>
      </c>
      <c r="B42" s="8" t="s">
        <v>531</v>
      </c>
      <c r="C42" s="8" t="s">
        <v>419</v>
      </c>
      <c r="D42" s="8" t="s">
        <v>532</v>
      </c>
      <c r="E42" s="7">
        <v>1</v>
      </c>
      <c r="F42" s="7">
        <v>0</v>
      </c>
      <c r="G42" s="8" t="s">
        <v>533</v>
      </c>
      <c r="H42" s="7">
        <v>12547768</v>
      </c>
      <c r="I42" t="s">
        <v>534</v>
      </c>
      <c r="J42" s="8" t="s">
        <v>535</v>
      </c>
      <c r="K42" t="e">
        <f>+VLOOKUP($C42,materiales!$B$2:$D$101,2,0)</f>
        <v>#N/A</v>
      </c>
      <c r="L42" s="25" t="s">
        <v>386</v>
      </c>
      <c r="M42" t="s">
        <v>387</v>
      </c>
      <c r="N42" t="s">
        <v>388</v>
      </c>
      <c r="O42">
        <v>2004</v>
      </c>
      <c r="P42" s="1">
        <v>20000306</v>
      </c>
      <c r="Q42" t="s">
        <v>424</v>
      </c>
      <c r="R42" t="s">
        <v>362</v>
      </c>
      <c r="S42" t="s">
        <v>361</v>
      </c>
      <c r="T42">
        <v>41</v>
      </c>
      <c r="U42" t="s">
        <v>390</v>
      </c>
      <c r="AA42" s="30"/>
    </row>
    <row r="43" spans="1:27" ht="16.5" customHeight="1" x14ac:dyDescent="0.3">
      <c r="A43" s="7">
        <v>202106091</v>
      </c>
      <c r="B43" s="8" t="s">
        <v>536</v>
      </c>
      <c r="C43" s="8" t="s">
        <v>432</v>
      </c>
      <c r="D43" s="8" t="s">
        <v>537</v>
      </c>
      <c r="E43" s="7">
        <v>1</v>
      </c>
      <c r="F43" s="7">
        <v>0</v>
      </c>
      <c r="G43" s="8" t="s">
        <v>538</v>
      </c>
      <c r="H43" s="7">
        <v>6814672</v>
      </c>
      <c r="I43" t="s">
        <v>539</v>
      </c>
      <c r="J43" s="8" t="s">
        <v>540</v>
      </c>
      <c r="K43" t="e">
        <f>+VLOOKUP($C43,materiales!$B$2:$D$101,2,0)</f>
        <v>#N/A</v>
      </c>
      <c r="L43" s="25" t="s">
        <v>386</v>
      </c>
      <c r="M43" t="s">
        <v>387</v>
      </c>
      <c r="N43" t="s">
        <v>388</v>
      </c>
      <c r="O43">
        <v>2004</v>
      </c>
      <c r="P43" s="1">
        <v>20000306</v>
      </c>
      <c r="Q43" t="s">
        <v>424</v>
      </c>
      <c r="R43" t="s">
        <v>362</v>
      </c>
      <c r="S43" t="s">
        <v>361</v>
      </c>
      <c r="T43">
        <v>46</v>
      </c>
      <c r="U43" t="s">
        <v>541</v>
      </c>
      <c r="AA43" s="30"/>
    </row>
    <row r="44" spans="1:27" ht="16.5" customHeight="1" x14ac:dyDescent="0.3">
      <c r="A44" s="7">
        <v>202106091</v>
      </c>
      <c r="B44" s="8" t="s">
        <v>536</v>
      </c>
      <c r="C44" s="8" t="s">
        <v>432</v>
      </c>
      <c r="D44" s="8" t="s">
        <v>542</v>
      </c>
      <c r="E44" s="7">
        <v>3</v>
      </c>
      <c r="F44" s="7">
        <v>0</v>
      </c>
      <c r="G44" s="8" t="s">
        <v>543</v>
      </c>
      <c r="H44" s="7">
        <v>45382523</v>
      </c>
      <c r="I44" t="s">
        <v>544</v>
      </c>
      <c r="J44" s="8" t="s">
        <v>545</v>
      </c>
      <c r="K44" t="e">
        <f>+VLOOKUP($C44,materiales!$B$2:$D$101,2,0)</f>
        <v>#N/A</v>
      </c>
      <c r="L44" s="25" t="s">
        <v>386</v>
      </c>
      <c r="M44" t="s">
        <v>387</v>
      </c>
      <c r="N44" t="s">
        <v>388</v>
      </c>
      <c r="O44">
        <v>2004</v>
      </c>
      <c r="P44" s="1">
        <v>20000306</v>
      </c>
      <c r="Q44" t="s">
        <v>424</v>
      </c>
      <c r="R44" t="s">
        <v>362</v>
      </c>
      <c r="S44" t="s">
        <v>361</v>
      </c>
      <c r="T44">
        <v>47</v>
      </c>
      <c r="U44" t="s">
        <v>546</v>
      </c>
      <c r="AA44" s="30"/>
    </row>
    <row r="45" spans="1:27" ht="16.5" customHeight="1" x14ac:dyDescent="0.3">
      <c r="A45" s="7">
        <v>202106091</v>
      </c>
      <c r="B45" s="8" t="s">
        <v>536</v>
      </c>
      <c r="C45" s="8" t="s">
        <v>432</v>
      </c>
      <c r="D45" s="8" t="s">
        <v>547</v>
      </c>
      <c r="E45" s="7">
        <v>1</v>
      </c>
      <c r="F45" s="7">
        <v>0</v>
      </c>
      <c r="G45" s="8" t="s">
        <v>548</v>
      </c>
      <c r="H45" s="7">
        <v>25565975</v>
      </c>
      <c r="I45" t="s">
        <v>549</v>
      </c>
      <c r="J45" s="8" t="s">
        <v>550</v>
      </c>
      <c r="K45" t="e">
        <f>+VLOOKUP($C45,materiales!$B$2:$D$101,2,0)</f>
        <v>#N/A</v>
      </c>
      <c r="L45" s="25" t="s">
        <v>386</v>
      </c>
      <c r="M45" t="s">
        <v>387</v>
      </c>
      <c r="N45" t="s">
        <v>388</v>
      </c>
      <c r="O45">
        <v>2004</v>
      </c>
      <c r="P45" s="1">
        <v>20000306</v>
      </c>
      <c r="Q45" t="s">
        <v>424</v>
      </c>
      <c r="R45" t="s">
        <v>362</v>
      </c>
      <c r="S45" t="s">
        <v>361</v>
      </c>
      <c r="T45">
        <v>48</v>
      </c>
      <c r="U45" t="s">
        <v>551</v>
      </c>
      <c r="AA45" s="30"/>
    </row>
    <row r="46" spans="1:27" ht="16.5" customHeight="1" x14ac:dyDescent="0.3">
      <c r="A46" s="7">
        <v>202106091</v>
      </c>
      <c r="B46" s="8" t="s">
        <v>536</v>
      </c>
      <c r="C46" s="8" t="s">
        <v>419</v>
      </c>
      <c r="D46" s="8" t="s">
        <v>552</v>
      </c>
      <c r="E46" s="7">
        <v>1</v>
      </c>
      <c r="F46" s="7">
        <v>0</v>
      </c>
      <c r="G46" s="8" t="s">
        <v>553</v>
      </c>
      <c r="H46" s="7">
        <v>6374876</v>
      </c>
      <c r="I46" t="s">
        <v>554</v>
      </c>
      <c r="J46" s="8" t="s">
        <v>555</v>
      </c>
      <c r="K46" t="e">
        <f>+VLOOKUP($C46,materiales!$B$2:$D$101,2,0)</f>
        <v>#N/A</v>
      </c>
      <c r="L46" s="25" t="s">
        <v>386</v>
      </c>
      <c r="M46" t="s">
        <v>387</v>
      </c>
      <c r="N46" t="s">
        <v>388</v>
      </c>
      <c r="O46">
        <v>2004</v>
      </c>
      <c r="P46" s="1">
        <v>20000306</v>
      </c>
      <c r="Q46" t="s">
        <v>424</v>
      </c>
      <c r="R46" t="s">
        <v>362</v>
      </c>
      <c r="S46" t="s">
        <v>361</v>
      </c>
      <c r="T46">
        <v>49</v>
      </c>
      <c r="U46" t="s">
        <v>556</v>
      </c>
      <c r="AA46" s="30"/>
    </row>
    <row r="47" spans="1:27" ht="16.5" customHeight="1" x14ac:dyDescent="0.3">
      <c r="A47" s="7">
        <v>202106091</v>
      </c>
      <c r="B47" s="8" t="s">
        <v>536</v>
      </c>
      <c r="C47" s="8" t="s">
        <v>419</v>
      </c>
      <c r="D47" s="8" t="s">
        <v>557</v>
      </c>
      <c r="E47" s="7">
        <v>1</v>
      </c>
      <c r="F47" s="7">
        <v>0</v>
      </c>
      <c r="G47" s="8" t="s">
        <v>553</v>
      </c>
      <c r="H47" s="7">
        <v>6374876</v>
      </c>
      <c r="I47" t="s">
        <v>554</v>
      </c>
      <c r="J47" s="8" t="s">
        <v>555</v>
      </c>
      <c r="K47" t="e">
        <f>+VLOOKUP($C47,materiales!$B$2:$D$101,2,0)</f>
        <v>#N/A</v>
      </c>
      <c r="L47" s="25" t="s">
        <v>386</v>
      </c>
      <c r="M47" t="s">
        <v>387</v>
      </c>
      <c r="N47" t="s">
        <v>388</v>
      </c>
      <c r="O47">
        <v>2004</v>
      </c>
      <c r="P47" s="1">
        <v>20000306</v>
      </c>
      <c r="Q47" t="s">
        <v>424</v>
      </c>
      <c r="R47" t="s">
        <v>362</v>
      </c>
      <c r="S47" t="s">
        <v>361</v>
      </c>
      <c r="T47">
        <v>50</v>
      </c>
      <c r="U47" t="s">
        <v>556</v>
      </c>
      <c r="AA47" s="30"/>
    </row>
    <row r="48" spans="1:27" ht="16.5" customHeight="1" x14ac:dyDescent="0.3">
      <c r="A48" s="7">
        <v>202106091</v>
      </c>
      <c r="B48" s="8" t="s">
        <v>536</v>
      </c>
      <c r="C48" s="8" t="s">
        <v>505</v>
      </c>
      <c r="D48" s="8" t="s">
        <v>558</v>
      </c>
      <c r="E48" s="7">
        <v>1</v>
      </c>
      <c r="F48" s="7">
        <v>0</v>
      </c>
      <c r="G48" s="8" t="s">
        <v>543</v>
      </c>
      <c r="H48" s="7">
        <v>45382523</v>
      </c>
      <c r="I48" t="s">
        <v>544</v>
      </c>
      <c r="J48" s="8" t="s">
        <v>545</v>
      </c>
      <c r="K48" t="e">
        <f>+VLOOKUP($C48,materiales!$B$2:$D$101,2,0)</f>
        <v>#N/A</v>
      </c>
      <c r="L48" s="25" t="s">
        <v>386</v>
      </c>
      <c r="M48" t="s">
        <v>387</v>
      </c>
      <c r="N48" t="s">
        <v>388</v>
      </c>
      <c r="O48">
        <v>2004</v>
      </c>
      <c r="P48" s="1">
        <v>20000306</v>
      </c>
      <c r="Q48" t="s">
        <v>424</v>
      </c>
      <c r="R48" t="s">
        <v>362</v>
      </c>
      <c r="S48" t="s">
        <v>361</v>
      </c>
      <c r="T48">
        <v>51</v>
      </c>
      <c r="U48" t="s">
        <v>546</v>
      </c>
      <c r="AA48" s="30"/>
    </row>
    <row r="49" spans="1:27" ht="16.5" customHeight="1" x14ac:dyDescent="0.3">
      <c r="A49" s="7">
        <v>202106091</v>
      </c>
      <c r="B49" s="8" t="s">
        <v>559</v>
      </c>
      <c r="C49" s="8" t="s">
        <v>432</v>
      </c>
      <c r="D49" s="8" t="s">
        <v>560</v>
      </c>
      <c r="E49" s="7">
        <v>1</v>
      </c>
      <c r="F49" s="7">
        <v>0</v>
      </c>
      <c r="G49" s="8" t="s">
        <v>561</v>
      </c>
      <c r="H49" s="7">
        <v>14405536</v>
      </c>
      <c r="I49" t="s">
        <v>562</v>
      </c>
      <c r="J49" s="8" t="s">
        <v>563</v>
      </c>
      <c r="K49" t="e">
        <f>+VLOOKUP($C49,materiales!$B$2:$D$101,2,0)</f>
        <v>#N/A</v>
      </c>
      <c r="L49" s="25" t="s">
        <v>386</v>
      </c>
      <c r="M49" t="s">
        <v>387</v>
      </c>
      <c r="N49" t="s">
        <v>388</v>
      </c>
      <c r="O49">
        <v>2004</v>
      </c>
      <c r="P49" s="1">
        <v>20000306</v>
      </c>
      <c r="Q49" t="s">
        <v>424</v>
      </c>
      <c r="R49" t="s">
        <v>362</v>
      </c>
      <c r="S49" t="s">
        <v>361</v>
      </c>
      <c r="T49">
        <v>52</v>
      </c>
      <c r="U49" t="s">
        <v>564</v>
      </c>
      <c r="AA49" s="30"/>
    </row>
    <row r="50" spans="1:27" ht="16.5" customHeight="1" x14ac:dyDescent="0.3">
      <c r="A50" s="7">
        <v>202106091</v>
      </c>
      <c r="B50" s="8" t="s">
        <v>565</v>
      </c>
      <c r="C50" s="8" t="s">
        <v>432</v>
      </c>
      <c r="D50" s="8" t="s">
        <v>566</v>
      </c>
      <c r="E50" s="7">
        <v>1</v>
      </c>
      <c r="F50" s="7">
        <v>0</v>
      </c>
      <c r="G50" s="8" t="s">
        <v>567</v>
      </c>
      <c r="H50" s="7">
        <v>18630544</v>
      </c>
      <c r="I50" t="s">
        <v>568</v>
      </c>
      <c r="J50" s="8" t="s">
        <v>569</v>
      </c>
      <c r="K50" t="e">
        <f>+VLOOKUP($C50,materiales!$B$2:$D$101,2,0)</f>
        <v>#N/A</v>
      </c>
      <c r="L50" s="25" t="s">
        <v>386</v>
      </c>
      <c r="M50" t="s">
        <v>387</v>
      </c>
      <c r="N50" t="s">
        <v>388</v>
      </c>
      <c r="O50">
        <v>2004</v>
      </c>
      <c r="P50" s="1">
        <v>20000306</v>
      </c>
      <c r="Q50" t="s">
        <v>424</v>
      </c>
      <c r="R50" t="s">
        <v>362</v>
      </c>
      <c r="S50" t="s">
        <v>361</v>
      </c>
      <c r="T50">
        <v>57</v>
      </c>
      <c r="U50" t="s">
        <v>570</v>
      </c>
      <c r="AA50" s="30"/>
    </row>
    <row r="51" spans="1:27" ht="16.5" customHeight="1" x14ac:dyDescent="0.3">
      <c r="A51" s="7">
        <v>202106091</v>
      </c>
      <c r="B51" s="8" t="s">
        <v>565</v>
      </c>
      <c r="C51" s="8" t="s">
        <v>432</v>
      </c>
      <c r="D51" s="8" t="s">
        <v>571</v>
      </c>
      <c r="E51" s="7">
        <v>1</v>
      </c>
      <c r="F51" s="7">
        <v>0</v>
      </c>
      <c r="G51" s="8" t="s">
        <v>572</v>
      </c>
      <c r="H51" s="7">
        <v>5080361</v>
      </c>
      <c r="I51" t="s">
        <v>573</v>
      </c>
      <c r="J51" s="8" t="s">
        <v>574</v>
      </c>
      <c r="K51" t="e">
        <f>+VLOOKUP($C51,materiales!$B$2:$D$101,2,0)</f>
        <v>#N/A</v>
      </c>
      <c r="L51" s="25" t="s">
        <v>386</v>
      </c>
      <c r="M51" t="s">
        <v>387</v>
      </c>
      <c r="N51" t="s">
        <v>388</v>
      </c>
      <c r="O51">
        <v>2004</v>
      </c>
      <c r="P51" s="1">
        <v>20000306</v>
      </c>
      <c r="Q51" t="s">
        <v>424</v>
      </c>
      <c r="R51" t="s">
        <v>362</v>
      </c>
      <c r="S51" t="s">
        <v>361</v>
      </c>
      <c r="T51">
        <v>58</v>
      </c>
      <c r="U51" t="s">
        <v>575</v>
      </c>
      <c r="AA51" s="30"/>
    </row>
    <row r="52" spans="1:27" ht="16.5" customHeight="1" x14ac:dyDescent="0.3">
      <c r="A52" s="7">
        <v>202106091</v>
      </c>
      <c r="B52" s="8" t="s">
        <v>576</v>
      </c>
      <c r="C52" s="8" t="s">
        <v>432</v>
      </c>
      <c r="D52" s="8" t="s">
        <v>577</v>
      </c>
      <c r="E52" s="7">
        <v>1</v>
      </c>
      <c r="F52" s="7">
        <v>0</v>
      </c>
      <c r="G52" s="8" t="s">
        <v>578</v>
      </c>
      <c r="H52" s="7">
        <v>14171071</v>
      </c>
      <c r="I52" t="s">
        <v>579</v>
      </c>
      <c r="J52" s="8" t="s">
        <v>580</v>
      </c>
      <c r="K52" t="e">
        <f>+VLOOKUP($C52,materiales!$B$2:$D$101,2,0)</f>
        <v>#N/A</v>
      </c>
      <c r="L52" s="25" t="s">
        <v>386</v>
      </c>
      <c r="M52" t="s">
        <v>387</v>
      </c>
      <c r="N52" t="s">
        <v>388</v>
      </c>
      <c r="O52">
        <v>2004</v>
      </c>
      <c r="P52" s="1">
        <v>20000306</v>
      </c>
      <c r="Q52" t="s">
        <v>424</v>
      </c>
      <c r="R52" t="s">
        <v>362</v>
      </c>
      <c r="S52" t="s">
        <v>361</v>
      </c>
      <c r="T52">
        <v>60</v>
      </c>
      <c r="U52" t="s">
        <v>581</v>
      </c>
      <c r="AA52" s="30"/>
    </row>
    <row r="53" spans="1:27" ht="16.5" customHeight="1" x14ac:dyDescent="0.3">
      <c r="A53" s="7">
        <v>202106091</v>
      </c>
      <c r="B53" s="8" t="s">
        <v>582</v>
      </c>
      <c r="C53" s="8" t="s">
        <v>419</v>
      </c>
      <c r="D53" s="8" t="s">
        <v>583</v>
      </c>
      <c r="E53" s="7">
        <v>1</v>
      </c>
      <c r="F53" s="7">
        <v>0</v>
      </c>
      <c r="G53" s="8" t="s">
        <v>584</v>
      </c>
      <c r="H53" s="7">
        <v>11731785</v>
      </c>
      <c r="I53" t="s">
        <v>585</v>
      </c>
      <c r="J53" s="8" t="s">
        <v>586</v>
      </c>
      <c r="K53" t="e">
        <f>+VLOOKUP($C53,materiales!$B$2:$D$101,2,0)</f>
        <v>#N/A</v>
      </c>
      <c r="L53" s="25" t="s">
        <v>386</v>
      </c>
      <c r="M53" t="s">
        <v>387</v>
      </c>
      <c r="N53" t="s">
        <v>388</v>
      </c>
      <c r="O53">
        <v>2004</v>
      </c>
      <c r="P53" s="1">
        <v>20000306</v>
      </c>
      <c r="Q53" t="s">
        <v>424</v>
      </c>
      <c r="R53" t="s">
        <v>362</v>
      </c>
      <c r="S53" t="s">
        <v>361</v>
      </c>
      <c r="T53">
        <v>62</v>
      </c>
      <c r="U53" t="s">
        <v>587</v>
      </c>
      <c r="AA53" s="30"/>
    </row>
    <row r="54" spans="1:27" ht="16.5" customHeight="1" x14ac:dyDescent="0.3">
      <c r="A54" s="7">
        <v>202106091</v>
      </c>
      <c r="B54" s="8" t="s">
        <v>588</v>
      </c>
      <c r="C54" s="8" t="s">
        <v>505</v>
      </c>
      <c r="D54" s="8" t="s">
        <v>589</v>
      </c>
      <c r="E54" s="7">
        <v>2</v>
      </c>
      <c r="F54" s="7">
        <v>0</v>
      </c>
      <c r="G54" s="8" t="s">
        <v>590</v>
      </c>
      <c r="H54" s="7">
        <v>10945160</v>
      </c>
      <c r="I54" t="s">
        <v>591</v>
      </c>
      <c r="J54" s="8" t="s">
        <v>592</v>
      </c>
      <c r="K54" t="e">
        <f>+VLOOKUP($C54,materiales!$B$2:$D$101,2,0)</f>
        <v>#N/A</v>
      </c>
      <c r="L54" s="25" t="s">
        <v>386</v>
      </c>
      <c r="M54" t="s">
        <v>387</v>
      </c>
      <c r="N54" t="s">
        <v>388</v>
      </c>
      <c r="O54">
        <v>2004</v>
      </c>
      <c r="P54" s="1">
        <v>20000306</v>
      </c>
      <c r="Q54" t="s">
        <v>424</v>
      </c>
      <c r="R54" t="s">
        <v>362</v>
      </c>
      <c r="S54" t="s">
        <v>361</v>
      </c>
      <c r="T54">
        <v>64</v>
      </c>
      <c r="U54" t="s">
        <v>593</v>
      </c>
      <c r="AA54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A2" sqref="A2:H2"/>
    </sheetView>
  </sheetViews>
  <sheetFormatPr baseColWidth="10" defaultRowHeight="18.75" x14ac:dyDescent="0.55000000000000004"/>
  <cols>
    <col min="1" max="1" width="21.5703125" style="46" bestFit="1" customWidth="1"/>
    <col min="2" max="2" width="20.85546875" style="46" customWidth="1"/>
    <col min="3" max="3" width="16.85546875" style="46" customWidth="1"/>
    <col min="4" max="4" width="12.42578125" style="46" bestFit="1" customWidth="1"/>
    <col min="5" max="5" width="15.85546875" style="46" bestFit="1" customWidth="1"/>
    <col min="6" max="6" width="16.28515625" style="46" bestFit="1" customWidth="1"/>
    <col min="7" max="7" width="14.5703125" style="46" bestFit="1" customWidth="1"/>
    <col min="8" max="8" width="15" style="46" customWidth="1"/>
    <col min="9" max="9" width="15.5703125" style="46" customWidth="1"/>
    <col min="10" max="10" width="22.7109375" style="46" customWidth="1"/>
    <col min="11" max="13" width="11.42578125" style="46" customWidth="1"/>
    <col min="14" max="16384" width="11.42578125" style="46"/>
  </cols>
  <sheetData>
    <row r="1" spans="1:10" ht="21.75" customHeight="1" x14ac:dyDescent="0.55000000000000004">
      <c r="A1" s="54" t="s">
        <v>34</v>
      </c>
      <c r="B1" s="54" t="s">
        <v>35</v>
      </c>
      <c r="C1" s="54" t="s">
        <v>36</v>
      </c>
      <c r="D1" s="54" t="s">
        <v>37</v>
      </c>
      <c r="E1" s="54" t="s">
        <v>11</v>
      </c>
      <c r="F1" s="54" t="s">
        <v>12</v>
      </c>
      <c r="G1" s="54" t="s">
        <v>13</v>
      </c>
      <c r="H1" s="54" t="s">
        <v>38</v>
      </c>
      <c r="I1" s="55" t="s">
        <v>39</v>
      </c>
      <c r="J1" s="55" t="s">
        <v>40</v>
      </c>
    </row>
    <row r="2" spans="1:10" ht="19.5" customHeight="1" x14ac:dyDescent="0.55000000000000004">
      <c r="A2" s="48"/>
      <c r="E2" s="48"/>
      <c r="F2" s="48"/>
      <c r="G2" s="48"/>
      <c r="I2" s="46" t="s">
        <v>41</v>
      </c>
      <c r="J2" s="46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48"/>
      <c r="B3" s="48"/>
      <c r="C3" s="48"/>
      <c r="E3" s="48"/>
      <c r="F3" s="48"/>
      <c r="G3" s="48"/>
      <c r="I3" s="46" t="s">
        <v>41</v>
      </c>
      <c r="J3" s="46" t="str">
        <f t="shared" si="0"/>
        <v xml:space="preserve"> </v>
      </c>
    </row>
    <row r="4" spans="1:10" ht="19.5" customHeight="1" x14ac:dyDescent="0.55000000000000004">
      <c r="A4" s="48"/>
      <c r="I4" s="46" t="s">
        <v>41</v>
      </c>
      <c r="J4" s="46" t="str">
        <f t="shared" si="0"/>
        <v xml:space="preserve"> </v>
      </c>
    </row>
    <row r="5" spans="1:10" ht="19.5" customHeight="1" x14ac:dyDescent="0.55000000000000004">
      <c r="A5" s="48"/>
      <c r="I5" s="46" t="s">
        <v>41</v>
      </c>
      <c r="J5" s="46" t="str">
        <f t="shared" si="0"/>
        <v xml:space="preserve"> </v>
      </c>
    </row>
    <row r="6" spans="1:10" x14ac:dyDescent="0.55000000000000004">
      <c r="I6" s="46" t="s">
        <v>41</v>
      </c>
      <c r="J6" s="46" t="str">
        <f t="shared" si="0"/>
        <v xml:space="preserve"> </v>
      </c>
    </row>
    <row r="7" spans="1:10" x14ac:dyDescent="0.55000000000000004">
      <c r="A7" s="46" t="str">
        <f>+IF(inicio!M17="no_cargado",inicio!B17,"")</f>
        <v/>
      </c>
      <c r="I7" s="46" t="s">
        <v>41</v>
      </c>
      <c r="J7" s="46" t="str">
        <f t="shared" si="0"/>
        <v xml:space="preserve"> </v>
      </c>
    </row>
    <row r="8" spans="1:10" x14ac:dyDescent="0.55000000000000004">
      <c r="A8" s="46" t="str">
        <f>+IF(inicio!M18="no_cargado",inicio!B18,"")</f>
        <v/>
      </c>
      <c r="I8" s="46" t="s">
        <v>41</v>
      </c>
      <c r="J8" s="46" t="str">
        <f t="shared" si="0"/>
        <v xml:space="preserve"> </v>
      </c>
    </row>
    <row r="9" spans="1:10" x14ac:dyDescent="0.55000000000000004">
      <c r="A9" s="46" t="str">
        <f>+IF(inicio!M19="no_cargado",inicio!B19,"")</f>
        <v/>
      </c>
      <c r="I9" s="46" t="s">
        <v>41</v>
      </c>
      <c r="J9" s="46" t="str">
        <f t="shared" si="0"/>
        <v xml:space="preserve"> </v>
      </c>
    </row>
    <row r="10" spans="1:10" x14ac:dyDescent="0.55000000000000004">
      <c r="A10" s="46" t="str">
        <f>+IF(inicio!M20="no_cargado",inicio!B20,"")</f>
        <v/>
      </c>
      <c r="I10" s="46" t="s">
        <v>41</v>
      </c>
      <c r="J10" s="46" t="str">
        <f t="shared" si="0"/>
        <v xml:space="preserve"> </v>
      </c>
    </row>
    <row r="11" spans="1:10" x14ac:dyDescent="0.55000000000000004">
      <c r="A11" s="46" t="str">
        <f>+IF(inicio!M21="no_cargado",inicio!B21,"")</f>
        <v/>
      </c>
      <c r="I11" s="46" t="s">
        <v>41</v>
      </c>
      <c r="J11" s="46" t="str">
        <f t="shared" si="0"/>
        <v xml:space="preserve"> </v>
      </c>
    </row>
    <row r="12" spans="1:10" x14ac:dyDescent="0.55000000000000004">
      <c r="A12" s="46" t="str">
        <f>+IF(inicio!M22="no_cargado",inicio!B22,"")</f>
        <v/>
      </c>
      <c r="I12" s="46" t="s">
        <v>41</v>
      </c>
      <c r="J12" s="46" t="str">
        <f t="shared" si="0"/>
        <v xml:space="preserve"> </v>
      </c>
    </row>
    <row r="13" spans="1:10" x14ac:dyDescent="0.55000000000000004">
      <c r="A13" s="46" t="str">
        <f>+IF(inicio!M23="no_cargado",inicio!B23,"")</f>
        <v/>
      </c>
      <c r="I13" s="46" t="s">
        <v>41</v>
      </c>
      <c r="J13" s="46" t="str">
        <f t="shared" si="0"/>
        <v xml:space="preserve"> </v>
      </c>
    </row>
    <row r="14" spans="1:10" x14ac:dyDescent="0.55000000000000004">
      <c r="A14" s="46" t="str">
        <f>+IF(inicio!M24="no_cargado",inicio!B24,"")</f>
        <v/>
      </c>
      <c r="B14" s="52"/>
      <c r="I14" s="46" t="s">
        <v>41</v>
      </c>
      <c r="J14" s="46" t="str">
        <f t="shared" si="0"/>
        <v xml:space="preserve"> </v>
      </c>
    </row>
    <row r="15" spans="1:10" x14ac:dyDescent="0.55000000000000004">
      <c r="A15" s="46" t="str">
        <f>+IF(inicio!M25="no_cargado",inicio!B25,"")</f>
        <v/>
      </c>
      <c r="I15" s="46" t="s">
        <v>41</v>
      </c>
      <c r="J15" s="46" t="str">
        <f t="shared" si="0"/>
        <v xml:space="preserve"> </v>
      </c>
    </row>
    <row r="16" spans="1:10" x14ac:dyDescent="0.55000000000000004">
      <c r="A16" s="46" t="str">
        <f>+IF(inicio!M26="no_cargado",inicio!B26,"")</f>
        <v/>
      </c>
      <c r="I16" s="46" t="s">
        <v>41</v>
      </c>
      <c r="J16" s="46" t="str">
        <f t="shared" si="0"/>
        <v xml:space="preserve"> </v>
      </c>
    </row>
    <row r="17" spans="1:10" x14ac:dyDescent="0.55000000000000004">
      <c r="A17" s="46" t="str">
        <f>+IF(inicio!M27="no_cargado",inicio!B27,"")</f>
        <v/>
      </c>
      <c r="I17" s="46" t="s">
        <v>41</v>
      </c>
      <c r="J17" s="46" t="str">
        <f t="shared" si="0"/>
        <v xml:space="preserve"> </v>
      </c>
    </row>
    <row r="18" spans="1:10" x14ac:dyDescent="0.55000000000000004">
      <c r="A18" s="46" t="str">
        <f>+IF(inicio!M28="no_cargado",inicio!B28,"")</f>
        <v/>
      </c>
      <c r="I18" s="46" t="s">
        <v>41</v>
      </c>
      <c r="J18" s="46" t="str">
        <f t="shared" si="0"/>
        <v xml:space="preserve"> </v>
      </c>
    </row>
    <row r="19" spans="1:10" x14ac:dyDescent="0.55000000000000004">
      <c r="A19" s="46" t="str">
        <f>+IF(inicio!M29="no_cargado",inicio!B29,"")</f>
        <v/>
      </c>
      <c r="I19" s="46" t="s">
        <v>42</v>
      </c>
      <c r="J19" s="46" t="str">
        <f t="shared" si="0"/>
        <v xml:space="preserve"> </v>
      </c>
    </row>
    <row r="20" spans="1:10" x14ac:dyDescent="0.55000000000000004">
      <c r="A20" s="46" t="str">
        <f>+IF(inicio!M30="no_cargado",inicio!B30,"")</f>
        <v/>
      </c>
      <c r="I20" s="46" t="s">
        <v>43</v>
      </c>
      <c r="J20" s="46" t="str">
        <f t="shared" si="0"/>
        <v xml:space="preserve"> </v>
      </c>
    </row>
    <row r="21" spans="1:10" x14ac:dyDescent="0.55000000000000004">
      <c r="A21" s="46" t="str">
        <f>+IF(inicio!M31="no_cargado",inicio!B31,"")</f>
        <v/>
      </c>
      <c r="I21" s="46" t="s">
        <v>44</v>
      </c>
      <c r="J21" s="46" t="str">
        <f t="shared" si="0"/>
        <v xml:space="preserve"> </v>
      </c>
    </row>
    <row r="22" spans="1:10" x14ac:dyDescent="0.55000000000000004">
      <c r="A22" s="46" t="str">
        <f>+IF(inicio!M32="no_cargado",inicio!B32,"")</f>
        <v/>
      </c>
      <c r="I22" s="46" t="s">
        <v>45</v>
      </c>
      <c r="J22" s="46" t="str">
        <f t="shared" si="0"/>
        <v xml:space="preserve"> </v>
      </c>
    </row>
    <row r="23" spans="1:10" x14ac:dyDescent="0.55000000000000004">
      <c r="A23" s="46" t="str">
        <f>+IF(inicio!M33="no_cargado",inicio!B33,"")</f>
        <v/>
      </c>
      <c r="I23" s="46" t="s">
        <v>46</v>
      </c>
      <c r="J23" s="46" t="str">
        <f t="shared" si="0"/>
        <v xml:space="preserve"> </v>
      </c>
    </row>
    <row r="24" spans="1:10" x14ac:dyDescent="0.55000000000000004">
      <c r="A24" s="46" t="str">
        <f>+IF(inicio!M34="no_cargado",inicio!B34,"")</f>
        <v/>
      </c>
      <c r="I24" s="46" t="s">
        <v>47</v>
      </c>
      <c r="J24" s="46" t="str">
        <f t="shared" si="0"/>
        <v xml:space="preserve"> </v>
      </c>
    </row>
    <row r="25" spans="1:10" x14ac:dyDescent="0.55000000000000004">
      <c r="A25" s="46" t="str">
        <f>+IF(inicio!M35="no_cargado",inicio!B35,"")</f>
        <v/>
      </c>
      <c r="I25" s="46" t="s">
        <v>48</v>
      </c>
      <c r="J25" s="46" t="str">
        <f t="shared" si="0"/>
        <v xml:space="preserve"> </v>
      </c>
    </row>
    <row r="26" spans="1:10" x14ac:dyDescent="0.55000000000000004">
      <c r="A26" s="46" t="str">
        <f>+IF(inicio!M36="no_cargado",inicio!B36,"")</f>
        <v/>
      </c>
      <c r="I26" s="46" t="s">
        <v>49</v>
      </c>
      <c r="J26" s="46" t="str">
        <f t="shared" si="0"/>
        <v xml:space="preserve"> </v>
      </c>
    </row>
    <row r="27" spans="1:10" x14ac:dyDescent="0.55000000000000004">
      <c r="A27" s="46" t="str">
        <f>+IF(inicio!M37="no_cargado",inicio!B37,"")</f>
        <v/>
      </c>
      <c r="I27" s="46" t="s">
        <v>50</v>
      </c>
      <c r="J27" s="46" t="str">
        <f t="shared" si="0"/>
        <v xml:space="preserve"> </v>
      </c>
    </row>
    <row r="28" spans="1:10" x14ac:dyDescent="0.55000000000000004">
      <c r="A28" s="46" t="str">
        <f>+IF(inicio!M38="no_cargado",inicio!B38,"")</f>
        <v/>
      </c>
      <c r="I28" s="46" t="s">
        <v>51</v>
      </c>
      <c r="J28" s="46" t="str">
        <f t="shared" si="0"/>
        <v xml:space="preserve"> </v>
      </c>
    </row>
    <row r="29" spans="1:10" x14ac:dyDescent="0.55000000000000004">
      <c r="A29" s="46" t="str">
        <f>+IF(inicio!M39="no_cargado",inicio!B39,"")</f>
        <v/>
      </c>
      <c r="I29" s="46" t="s">
        <v>52</v>
      </c>
      <c r="J29" s="46" t="str">
        <f t="shared" si="0"/>
        <v xml:space="preserve"> </v>
      </c>
    </row>
    <row r="30" spans="1:10" x14ac:dyDescent="0.55000000000000004">
      <c r="A30" s="46" t="str">
        <f>+IF(inicio!M40="no_cargado",inicio!B40,"")</f>
        <v/>
      </c>
      <c r="I30" s="46" t="s">
        <v>53</v>
      </c>
      <c r="J30" s="46" t="str">
        <f t="shared" si="0"/>
        <v xml:space="preserve"> </v>
      </c>
    </row>
    <row r="31" spans="1:10" x14ac:dyDescent="0.55000000000000004">
      <c r="A31" s="46" t="str">
        <f>+IF(inicio!M41="no_cargado",inicio!B41,"")</f>
        <v/>
      </c>
      <c r="I31" s="46" t="s">
        <v>54</v>
      </c>
      <c r="J31" s="46" t="str">
        <f t="shared" si="0"/>
        <v xml:space="preserve"> </v>
      </c>
    </row>
    <row r="32" spans="1:10" x14ac:dyDescent="0.55000000000000004">
      <c r="A32" s="46" t="str">
        <f>+IF(inicio!M42="no_cargado",inicio!B42,"")</f>
        <v/>
      </c>
      <c r="I32" s="46" t="s">
        <v>55</v>
      </c>
      <c r="J32" s="46" t="str">
        <f t="shared" si="0"/>
        <v xml:space="preserve"> </v>
      </c>
    </row>
    <row r="33" spans="1:10" x14ac:dyDescent="0.55000000000000004">
      <c r="A33" s="46" t="str">
        <f>+IF(inicio!M43="no_cargado",inicio!B43,"")</f>
        <v/>
      </c>
      <c r="I33" s="46" t="s">
        <v>56</v>
      </c>
      <c r="J33" s="46" t="str">
        <f t="shared" si="0"/>
        <v xml:space="preserve"> </v>
      </c>
    </row>
    <row r="34" spans="1:10" x14ac:dyDescent="0.55000000000000004">
      <c r="A34" s="46" t="str">
        <f>+IF(inicio!M44="no_cargado",inicio!B44,"")</f>
        <v/>
      </c>
      <c r="I34" s="46" t="s">
        <v>57</v>
      </c>
      <c r="J34" s="46" t="str">
        <f t="shared" si="0"/>
        <v xml:space="preserve"> </v>
      </c>
    </row>
    <row r="35" spans="1:10" x14ac:dyDescent="0.55000000000000004">
      <c r="A35" s="46" t="str">
        <f>+IF(inicio!M45="no_cargado",inicio!B45,"")</f>
        <v/>
      </c>
      <c r="I35" s="46" t="s">
        <v>58</v>
      </c>
      <c r="J35" s="46" t="str">
        <f t="shared" si="0"/>
        <v xml:space="preserve"> </v>
      </c>
    </row>
    <row r="36" spans="1:10" x14ac:dyDescent="0.55000000000000004">
      <c r="A36" s="46" t="str">
        <f>+IF(inicio!M46="no_cargado",inicio!B46,"")</f>
        <v/>
      </c>
      <c r="I36" s="46" t="s">
        <v>59</v>
      </c>
      <c r="J36" s="46" t="str">
        <f t="shared" si="0"/>
        <v xml:space="preserve"> </v>
      </c>
    </row>
    <row r="37" spans="1:10" x14ac:dyDescent="0.55000000000000004">
      <c r="A37" s="46" t="str">
        <f>+IF(inicio!M47="no_cargado",inicio!B47,"")</f>
        <v/>
      </c>
      <c r="I37" s="46" t="s">
        <v>60</v>
      </c>
      <c r="J37" s="46" t="str">
        <f t="shared" si="0"/>
        <v xml:space="preserve"> </v>
      </c>
    </row>
    <row r="38" spans="1:10" x14ac:dyDescent="0.55000000000000004">
      <c r="A38" s="46" t="str">
        <f>+IF(inicio!M48="no_cargado",inicio!B48,"")</f>
        <v/>
      </c>
      <c r="I38" s="46" t="s">
        <v>61</v>
      </c>
      <c r="J38" s="46" t="str">
        <f t="shared" si="0"/>
        <v xml:space="preserve"> </v>
      </c>
    </row>
    <row r="39" spans="1:10" x14ac:dyDescent="0.55000000000000004">
      <c r="A39" s="46" t="str">
        <f>+IF(inicio!M49="no_cargado",inicio!B49,"")</f>
        <v/>
      </c>
      <c r="I39" s="46" t="s">
        <v>62</v>
      </c>
      <c r="J39" s="46" t="str">
        <f t="shared" si="0"/>
        <v xml:space="preserve"> </v>
      </c>
    </row>
    <row r="40" spans="1:10" x14ac:dyDescent="0.55000000000000004">
      <c r="A40" s="46" t="str">
        <f>+IF(inicio!M50="no_cargado",inicio!B50,"")</f>
        <v/>
      </c>
      <c r="I40" s="46" t="s">
        <v>63</v>
      </c>
      <c r="J40" s="46" t="str">
        <f t="shared" si="0"/>
        <v xml:space="preserve"> </v>
      </c>
    </row>
    <row r="41" spans="1:10" x14ac:dyDescent="0.55000000000000004">
      <c r="A41" s="46" t="str">
        <f>+IF(inicio!M51="no_cargado",inicio!B51,"")</f>
        <v/>
      </c>
      <c r="I41" s="46" t="s">
        <v>64</v>
      </c>
      <c r="J41" s="46" t="str">
        <f t="shared" si="0"/>
        <v xml:space="preserve"> </v>
      </c>
    </row>
    <row r="42" spans="1:10" x14ac:dyDescent="0.55000000000000004">
      <c r="A42" s="46" t="str">
        <f>+IF(inicio!M52="no_cargado",inicio!B52,"")</f>
        <v/>
      </c>
      <c r="I42" s="46" t="s">
        <v>65</v>
      </c>
      <c r="J42" s="46" t="str">
        <f t="shared" si="0"/>
        <v xml:space="preserve"> </v>
      </c>
    </row>
    <row r="43" spans="1:10" x14ac:dyDescent="0.55000000000000004">
      <c r="A43" s="46" t="str">
        <f>+IF(inicio!M53="no_cargado",inicio!B53,"")</f>
        <v/>
      </c>
      <c r="I43" s="46" t="s">
        <v>66</v>
      </c>
      <c r="J43" s="46" t="str">
        <f t="shared" si="0"/>
        <v xml:space="preserve"> </v>
      </c>
    </row>
    <row r="44" spans="1:10" x14ac:dyDescent="0.55000000000000004">
      <c r="A44" s="46" t="str">
        <f>+IF(inicio!M54="no_cargado",inicio!B54,"")</f>
        <v/>
      </c>
      <c r="I44" s="46" t="s">
        <v>67</v>
      </c>
      <c r="J44" s="46" t="str">
        <f t="shared" si="0"/>
        <v xml:space="preserve"> </v>
      </c>
    </row>
    <row r="45" spans="1:10" x14ac:dyDescent="0.55000000000000004">
      <c r="A45" s="46" t="str">
        <f>+IF(inicio!M55="no_cargado",inicio!B55,"")</f>
        <v/>
      </c>
      <c r="I45" s="46" t="s">
        <v>68</v>
      </c>
      <c r="J45" s="46" t="str">
        <f t="shared" si="0"/>
        <v xml:space="preserve"> </v>
      </c>
    </row>
    <row r="46" spans="1:10" x14ac:dyDescent="0.55000000000000004">
      <c r="A46" s="46" t="str">
        <f>+IF(inicio!M56="no_cargado",inicio!B56,"")</f>
        <v/>
      </c>
      <c r="I46" s="46" t="s">
        <v>69</v>
      </c>
      <c r="J46" s="46" t="str">
        <f t="shared" si="0"/>
        <v xml:space="preserve"> </v>
      </c>
    </row>
    <row r="47" spans="1:10" x14ac:dyDescent="0.55000000000000004">
      <c r="A47" s="46" t="str">
        <f>+IF(inicio!M57="no_cargado",inicio!B57,"")</f>
        <v/>
      </c>
      <c r="I47" s="46" t="s">
        <v>70</v>
      </c>
      <c r="J47" s="46" t="str">
        <f t="shared" si="0"/>
        <v xml:space="preserve"> </v>
      </c>
    </row>
    <row r="48" spans="1:10" x14ac:dyDescent="0.55000000000000004">
      <c r="A48" s="46" t="str">
        <f>+IF(inicio!M58="no_cargado",inicio!B58,"")</f>
        <v/>
      </c>
      <c r="I48" s="46" t="s">
        <v>71</v>
      </c>
      <c r="J48" s="46" t="str">
        <f t="shared" si="0"/>
        <v xml:space="preserve"> </v>
      </c>
    </row>
    <row r="49" spans="1:10" x14ac:dyDescent="0.55000000000000004">
      <c r="A49" s="46" t="str">
        <f>+IF(inicio!M59="no_cargado",inicio!B59,"")</f>
        <v/>
      </c>
      <c r="I49" s="46" t="s">
        <v>72</v>
      </c>
      <c r="J49" s="46" t="str">
        <f t="shared" si="0"/>
        <v xml:space="preserve"> </v>
      </c>
    </row>
    <row r="50" spans="1:10" x14ac:dyDescent="0.55000000000000004">
      <c r="A50" s="46" t="str">
        <f>+IF(inicio!M60="no_cargado",inicio!B60,"")</f>
        <v/>
      </c>
      <c r="I50" s="46" t="s">
        <v>73</v>
      </c>
      <c r="J50" s="46" t="str">
        <f t="shared" si="0"/>
        <v xml:space="preserve"> </v>
      </c>
    </row>
    <row r="51" spans="1:10" x14ac:dyDescent="0.55000000000000004">
      <c r="A51" s="46" t="str">
        <f>+IF(inicio!M61="no_cargado",inicio!B61,"")</f>
        <v/>
      </c>
      <c r="I51" s="46" t="s">
        <v>74</v>
      </c>
      <c r="J51" s="46" t="str">
        <f t="shared" si="0"/>
        <v xml:space="preserve"> </v>
      </c>
    </row>
    <row r="52" spans="1:10" x14ac:dyDescent="0.55000000000000004">
      <c r="A52" s="46" t="str">
        <f>+IF(inicio!M62="no_cargado",inicio!B62,"")</f>
        <v/>
      </c>
      <c r="I52" s="46" t="s">
        <v>75</v>
      </c>
      <c r="J52" s="46" t="str">
        <f t="shared" si="0"/>
        <v xml:space="preserve"> </v>
      </c>
    </row>
    <row r="53" spans="1:10" x14ac:dyDescent="0.55000000000000004">
      <c r="A53" s="46" t="str">
        <f>+IF(inicio!M63="no_cargado",inicio!B63,"")</f>
        <v/>
      </c>
      <c r="I53" s="46" t="s">
        <v>76</v>
      </c>
      <c r="J53" s="46" t="str">
        <f t="shared" si="0"/>
        <v xml:space="preserve"> </v>
      </c>
    </row>
    <row r="54" spans="1:10" x14ac:dyDescent="0.55000000000000004">
      <c r="A54" s="46" t="str">
        <f>+IF(inicio!M64="no_cargado",inicio!B64,"")</f>
        <v/>
      </c>
      <c r="I54" s="46" t="s">
        <v>77</v>
      </c>
      <c r="J54" s="46" t="str">
        <f t="shared" si="0"/>
        <v xml:space="preserve"> </v>
      </c>
    </row>
    <row r="55" spans="1:10" x14ac:dyDescent="0.55000000000000004">
      <c r="A55" s="46" t="str">
        <f>+IF(inicio!M65="no_cargado",inicio!B65,"")</f>
        <v/>
      </c>
      <c r="I55" s="46" t="s">
        <v>78</v>
      </c>
      <c r="J55" s="46" t="str">
        <f t="shared" si="0"/>
        <v xml:space="preserve"> </v>
      </c>
    </row>
    <row r="56" spans="1:10" x14ac:dyDescent="0.55000000000000004">
      <c r="A56" s="46" t="str">
        <f>+IF(inicio!M66="no_cargado",inicio!B66,"")</f>
        <v/>
      </c>
      <c r="I56" s="46" t="s">
        <v>79</v>
      </c>
      <c r="J56" s="46" t="str">
        <f t="shared" si="0"/>
        <v xml:space="preserve"> </v>
      </c>
    </row>
    <row r="57" spans="1:10" x14ac:dyDescent="0.55000000000000004">
      <c r="A57" s="46" t="str">
        <f>+IF(inicio!M67="no_cargado",inicio!B67,"")</f>
        <v/>
      </c>
      <c r="I57" s="46" t="s">
        <v>80</v>
      </c>
      <c r="J57" s="46" t="str">
        <f t="shared" si="0"/>
        <v xml:space="preserve"> </v>
      </c>
    </row>
    <row r="58" spans="1:10" x14ac:dyDescent="0.55000000000000004">
      <c r="A58" s="46" t="str">
        <f>+IF(inicio!M68="no_cargado",inicio!B68,"")</f>
        <v/>
      </c>
      <c r="I58" s="46" t="s">
        <v>81</v>
      </c>
      <c r="J58" s="46" t="str">
        <f t="shared" si="0"/>
        <v xml:space="preserve"> </v>
      </c>
    </row>
    <row r="59" spans="1:10" x14ac:dyDescent="0.55000000000000004">
      <c r="A59" s="46" t="str">
        <f>+IF(inicio!M69="no_cargado",inicio!B69,"")</f>
        <v/>
      </c>
      <c r="I59" s="46" t="s">
        <v>82</v>
      </c>
      <c r="J59" s="46" t="str">
        <f t="shared" si="0"/>
        <v xml:space="preserve"> </v>
      </c>
    </row>
    <row r="60" spans="1:10" x14ac:dyDescent="0.55000000000000004">
      <c r="A60" s="46" t="str">
        <f>+IF(inicio!M70="no_cargado",inicio!B70,"")</f>
        <v/>
      </c>
      <c r="I60" s="46" t="s">
        <v>83</v>
      </c>
      <c r="J60" s="46" t="str">
        <f t="shared" si="0"/>
        <v xml:space="preserve"> </v>
      </c>
    </row>
    <row r="61" spans="1:10" x14ac:dyDescent="0.55000000000000004">
      <c r="A61" s="46" t="str">
        <f>+IF(inicio!M71="no_cargado",inicio!B71,"")</f>
        <v/>
      </c>
      <c r="I61" s="46" t="s">
        <v>84</v>
      </c>
      <c r="J61" s="46" t="str">
        <f t="shared" si="0"/>
        <v xml:space="preserve"> </v>
      </c>
    </row>
    <row r="62" spans="1:10" x14ac:dyDescent="0.55000000000000004">
      <c r="A62" s="46" t="str">
        <f>+IF(inicio!M72="no_cargado",inicio!B72,"")</f>
        <v/>
      </c>
      <c r="I62" s="46" t="s">
        <v>85</v>
      </c>
      <c r="J62" s="46" t="str">
        <f t="shared" si="0"/>
        <v xml:space="preserve"> </v>
      </c>
    </row>
    <row r="63" spans="1:10" x14ac:dyDescent="0.55000000000000004">
      <c r="A63" s="46" t="str">
        <f>+IF(inicio!M73="no_cargado",inicio!B73,"")</f>
        <v/>
      </c>
      <c r="I63" s="46" t="s">
        <v>86</v>
      </c>
      <c r="J63" s="46" t="str">
        <f t="shared" si="0"/>
        <v xml:space="preserve"> </v>
      </c>
    </row>
    <row r="64" spans="1:10" x14ac:dyDescent="0.55000000000000004">
      <c r="A64" s="46" t="str">
        <f>+IF(inicio!M74="no_cargado",inicio!B74,"")</f>
        <v/>
      </c>
      <c r="I64" s="46" t="s">
        <v>87</v>
      </c>
      <c r="J64" s="46" t="str">
        <f t="shared" si="0"/>
        <v xml:space="preserve"> </v>
      </c>
    </row>
    <row r="65" spans="1:10" x14ac:dyDescent="0.55000000000000004">
      <c r="A65" s="46" t="str">
        <f>+IF(inicio!M75="no_cargado",inicio!B75,"")</f>
        <v/>
      </c>
      <c r="I65" s="46" t="s">
        <v>88</v>
      </c>
      <c r="J65" s="46" t="str">
        <f t="shared" si="0"/>
        <v xml:space="preserve"> </v>
      </c>
    </row>
    <row r="66" spans="1:10" x14ac:dyDescent="0.55000000000000004">
      <c r="A66" s="46" t="str">
        <f>+IF(inicio!M76="no_cargado",inicio!B76,"")</f>
        <v/>
      </c>
      <c r="I66" s="46" t="s">
        <v>89</v>
      </c>
      <c r="J66" s="46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6" t="str">
        <f>+IF(inicio!M77="no_cargado",inicio!B77,"")</f>
        <v/>
      </c>
      <c r="I67" s="46" t="s">
        <v>90</v>
      </c>
      <c r="J67" s="46" t="str">
        <f t="shared" si="1"/>
        <v xml:space="preserve"> </v>
      </c>
    </row>
    <row r="68" spans="1:10" x14ac:dyDescent="0.55000000000000004">
      <c r="A68" s="46" t="str">
        <f>+IF(inicio!M78="no_cargado",inicio!B78,"")</f>
        <v/>
      </c>
      <c r="I68" s="46" t="s">
        <v>91</v>
      </c>
      <c r="J68" s="46" t="str">
        <f t="shared" si="1"/>
        <v xml:space="preserve"> </v>
      </c>
    </row>
    <row r="69" spans="1:10" x14ac:dyDescent="0.55000000000000004">
      <c r="A69" s="46" t="str">
        <f>+IF(inicio!M79="no_cargado",inicio!B79,"")</f>
        <v/>
      </c>
      <c r="I69" s="46" t="s">
        <v>92</v>
      </c>
      <c r="J69" s="46" t="str">
        <f t="shared" si="1"/>
        <v xml:space="preserve"> </v>
      </c>
    </row>
    <row r="70" spans="1:10" x14ac:dyDescent="0.55000000000000004">
      <c r="A70" s="46" t="str">
        <f>+IF(inicio!M80="no_cargado",inicio!B80,"")</f>
        <v/>
      </c>
      <c r="I70" s="46" t="s">
        <v>93</v>
      </c>
      <c r="J70" s="46" t="str">
        <f t="shared" si="1"/>
        <v xml:space="preserve"> </v>
      </c>
    </row>
    <row r="71" spans="1:10" x14ac:dyDescent="0.55000000000000004">
      <c r="A71" s="46" t="str">
        <f>+IF(inicio!M81="no_cargado",inicio!B81,"")</f>
        <v/>
      </c>
      <c r="I71" s="46" t="s">
        <v>94</v>
      </c>
      <c r="J71" s="46" t="str">
        <f t="shared" si="1"/>
        <v xml:space="preserve"> </v>
      </c>
    </row>
    <row r="72" spans="1:10" x14ac:dyDescent="0.55000000000000004">
      <c r="A72" s="46" t="str">
        <f>+IF(inicio!M82="no_cargado",inicio!B82,"")</f>
        <v/>
      </c>
      <c r="I72" s="46" t="s">
        <v>95</v>
      </c>
      <c r="J72" s="46" t="str">
        <f t="shared" si="1"/>
        <v xml:space="preserve"> </v>
      </c>
    </row>
    <row r="73" spans="1:10" x14ac:dyDescent="0.55000000000000004">
      <c r="A73" s="46" t="str">
        <f>+IF(inicio!M83="no_cargado",inicio!B83,"")</f>
        <v/>
      </c>
      <c r="I73" s="46" t="s">
        <v>96</v>
      </c>
      <c r="J73" s="46" t="str">
        <f t="shared" si="1"/>
        <v xml:space="preserve"> </v>
      </c>
    </row>
    <row r="74" spans="1:10" x14ac:dyDescent="0.55000000000000004">
      <c r="A74" s="46" t="str">
        <f>+IF(inicio!M84="no_cargado",inicio!B84,"")</f>
        <v/>
      </c>
      <c r="I74" s="46" t="s">
        <v>97</v>
      </c>
      <c r="J74" s="46" t="str">
        <f t="shared" si="1"/>
        <v xml:space="preserve"> </v>
      </c>
    </row>
    <row r="75" spans="1:10" x14ac:dyDescent="0.55000000000000004">
      <c r="A75" s="46" t="str">
        <f>+IF(inicio!M85="no_cargado",inicio!B85,"")</f>
        <v/>
      </c>
      <c r="I75" s="46" t="s">
        <v>98</v>
      </c>
      <c r="J75" s="46" t="str">
        <f t="shared" si="1"/>
        <v xml:space="preserve"> </v>
      </c>
    </row>
    <row r="76" spans="1:10" x14ac:dyDescent="0.55000000000000004">
      <c r="A76" s="46" t="str">
        <f>+IF(inicio!M86="no_cargado",inicio!B86,"")</f>
        <v/>
      </c>
      <c r="I76" s="46" t="s">
        <v>99</v>
      </c>
      <c r="J76" s="46" t="str">
        <f t="shared" si="1"/>
        <v xml:space="preserve"> </v>
      </c>
    </row>
    <row r="77" spans="1:10" x14ac:dyDescent="0.55000000000000004">
      <c r="A77" s="46" t="str">
        <f>+IF(inicio!M87="no_cargado",inicio!B87,"")</f>
        <v/>
      </c>
      <c r="I77" s="46" t="s">
        <v>100</v>
      </c>
      <c r="J77" s="46" t="str">
        <f t="shared" si="1"/>
        <v xml:space="preserve"> </v>
      </c>
    </row>
    <row r="78" spans="1:10" x14ac:dyDescent="0.55000000000000004">
      <c r="A78" s="46" t="str">
        <f>+IF(inicio!M88="no_cargado",inicio!B88,"")</f>
        <v/>
      </c>
      <c r="I78" s="46" t="s">
        <v>101</v>
      </c>
      <c r="J78" s="46" t="str">
        <f t="shared" si="1"/>
        <v xml:space="preserve"> </v>
      </c>
    </row>
    <row r="79" spans="1:10" x14ac:dyDescent="0.55000000000000004">
      <c r="A79" s="46" t="str">
        <f>+IF(inicio!M89="no_cargado",inicio!B89,"")</f>
        <v/>
      </c>
      <c r="I79" s="46" t="s">
        <v>102</v>
      </c>
      <c r="J79" s="46" t="str">
        <f t="shared" si="1"/>
        <v xml:space="preserve"> </v>
      </c>
    </row>
    <row r="80" spans="1:10" x14ac:dyDescent="0.55000000000000004">
      <c r="A80" s="46" t="str">
        <f>+IF(inicio!M90="no_cargado",inicio!B90,"")</f>
        <v/>
      </c>
      <c r="I80" s="46" t="s">
        <v>103</v>
      </c>
      <c r="J80" s="46" t="str">
        <f t="shared" si="1"/>
        <v xml:space="preserve"> </v>
      </c>
    </row>
    <row r="81" spans="1:10" x14ac:dyDescent="0.55000000000000004">
      <c r="A81" s="46" t="str">
        <f>+IF(inicio!M91="no_cargado",inicio!B91,"")</f>
        <v/>
      </c>
      <c r="I81" s="46" t="s">
        <v>104</v>
      </c>
      <c r="J81" s="46" t="str">
        <f t="shared" si="1"/>
        <v xml:space="preserve"> </v>
      </c>
    </row>
    <row r="82" spans="1:10" x14ac:dyDescent="0.55000000000000004">
      <c r="A82" s="46" t="str">
        <f>+IF(inicio!M92="no_cargado",inicio!B92,"")</f>
        <v/>
      </c>
      <c r="I82" s="46" t="s">
        <v>105</v>
      </c>
      <c r="J82" s="46" t="str">
        <f t="shared" si="1"/>
        <v xml:space="preserve"> </v>
      </c>
    </row>
    <row r="83" spans="1:10" x14ac:dyDescent="0.55000000000000004">
      <c r="A83" s="46" t="str">
        <f>+IF(inicio!M93="no_cargado",inicio!B93,"")</f>
        <v/>
      </c>
      <c r="I83" s="46" t="s">
        <v>106</v>
      </c>
      <c r="J83" s="46" t="str">
        <f t="shared" si="1"/>
        <v xml:space="preserve"> </v>
      </c>
    </row>
    <row r="84" spans="1:10" x14ac:dyDescent="0.55000000000000004">
      <c r="A84" s="46" t="str">
        <f>+IF(inicio!M94="no_cargado",inicio!B94,"")</f>
        <v/>
      </c>
      <c r="I84" s="46" t="s">
        <v>107</v>
      </c>
      <c r="J84" s="46" t="str">
        <f t="shared" si="1"/>
        <v xml:space="preserve"> </v>
      </c>
    </row>
    <row r="85" spans="1:10" x14ac:dyDescent="0.55000000000000004">
      <c r="A85" s="46" t="str">
        <f>+IF(inicio!M95="no_cargado",inicio!B95,"")</f>
        <v/>
      </c>
      <c r="I85" s="46" t="s">
        <v>108</v>
      </c>
      <c r="J85" s="46" t="str">
        <f t="shared" si="1"/>
        <v xml:space="preserve"> </v>
      </c>
    </row>
    <row r="86" spans="1:10" x14ac:dyDescent="0.55000000000000004">
      <c r="A86" s="46" t="str">
        <f>+IF(inicio!M96="no_cargado",inicio!B96,"")</f>
        <v/>
      </c>
      <c r="I86" s="46" t="s">
        <v>109</v>
      </c>
      <c r="J86" s="46" t="str">
        <f t="shared" si="1"/>
        <v xml:space="preserve"> </v>
      </c>
    </row>
    <row r="87" spans="1:10" x14ac:dyDescent="0.55000000000000004">
      <c r="A87" s="46" t="str">
        <f>+IF(inicio!M97="no_cargado",inicio!B97,"")</f>
        <v/>
      </c>
      <c r="I87" s="46" t="s">
        <v>110</v>
      </c>
      <c r="J87" s="46" t="str">
        <f t="shared" si="1"/>
        <v xml:space="preserve"> </v>
      </c>
    </row>
    <row r="88" spans="1:10" x14ac:dyDescent="0.55000000000000004">
      <c r="A88" s="46" t="str">
        <f>+IF(inicio!M98="no_cargado",inicio!B98,"")</f>
        <v/>
      </c>
      <c r="I88" s="46" t="s">
        <v>111</v>
      </c>
      <c r="J88" s="46" t="str">
        <f t="shared" si="1"/>
        <v xml:space="preserve"> </v>
      </c>
    </row>
    <row r="89" spans="1:10" x14ac:dyDescent="0.55000000000000004">
      <c r="A89" s="46" t="str">
        <f>+IF(inicio!M99="no_cargado",inicio!B99,"")</f>
        <v/>
      </c>
      <c r="I89" s="46" t="s">
        <v>112</v>
      </c>
      <c r="J89" s="46" t="str">
        <f t="shared" si="1"/>
        <v xml:space="preserve"> </v>
      </c>
    </row>
    <row r="90" spans="1:10" x14ac:dyDescent="0.55000000000000004">
      <c r="A90" s="46" t="str">
        <f>+IF(inicio!M100="no_cargado",inicio!B100,"")</f>
        <v/>
      </c>
      <c r="I90" s="46" t="s">
        <v>113</v>
      </c>
      <c r="J90" s="46" t="str">
        <f t="shared" si="1"/>
        <v xml:space="preserve"> </v>
      </c>
    </row>
    <row r="91" spans="1:10" x14ac:dyDescent="0.55000000000000004">
      <c r="A91" s="46" t="str">
        <f>+IF(inicio!M101="no_cargado",inicio!B101,"")</f>
        <v/>
      </c>
      <c r="I91" s="46" t="s">
        <v>114</v>
      </c>
      <c r="J91" s="46" t="str">
        <f t="shared" si="1"/>
        <v xml:space="preserve"> </v>
      </c>
    </row>
    <row r="92" spans="1:10" x14ac:dyDescent="0.55000000000000004">
      <c r="A92" s="46" t="str">
        <f>+IF(inicio!M102="no_cargado",inicio!B102,"")</f>
        <v/>
      </c>
      <c r="I92" s="46" t="s">
        <v>115</v>
      </c>
      <c r="J92" s="46" t="str">
        <f t="shared" si="1"/>
        <v xml:space="preserve"> </v>
      </c>
    </row>
    <row r="93" spans="1:10" x14ac:dyDescent="0.55000000000000004">
      <c r="A93" s="46" t="str">
        <f>+IF(inicio!M103="no_cargado",inicio!B103,"")</f>
        <v/>
      </c>
      <c r="I93" s="46" t="s">
        <v>116</v>
      </c>
      <c r="J93" s="46" t="str">
        <f t="shared" si="1"/>
        <v xml:space="preserve"> </v>
      </c>
    </row>
    <row r="94" spans="1:10" x14ac:dyDescent="0.55000000000000004">
      <c r="A94" s="46" t="str">
        <f>+IF(inicio!M104="no_cargado",inicio!B104,"")</f>
        <v/>
      </c>
      <c r="I94" s="46" t="s">
        <v>117</v>
      </c>
      <c r="J94" s="46" t="str">
        <f t="shared" si="1"/>
        <v xml:space="preserve"> </v>
      </c>
    </row>
    <row r="95" spans="1:10" x14ac:dyDescent="0.55000000000000004">
      <c r="A95" s="46" t="str">
        <f>+IF(inicio!M105="no_cargado",inicio!B105,"")</f>
        <v/>
      </c>
      <c r="I95" s="46" t="s">
        <v>118</v>
      </c>
      <c r="J95" s="46" t="str">
        <f t="shared" si="1"/>
        <v xml:space="preserve"> </v>
      </c>
    </row>
    <row r="96" spans="1:10" x14ac:dyDescent="0.55000000000000004">
      <c r="A96" s="46" t="str">
        <f>+IF(inicio!M106="no_cargado",inicio!B106,"")</f>
        <v/>
      </c>
      <c r="I96" s="46" t="s">
        <v>119</v>
      </c>
      <c r="J96" s="46" t="str">
        <f t="shared" si="1"/>
        <v xml:space="preserve"> </v>
      </c>
    </row>
    <row r="97" spans="1:10" x14ac:dyDescent="0.55000000000000004">
      <c r="A97" s="46" t="str">
        <f>+IF(inicio!M107="no_cargado",inicio!B107,"")</f>
        <v/>
      </c>
      <c r="I97" s="46" t="s">
        <v>120</v>
      </c>
      <c r="J97" s="46" t="str">
        <f t="shared" si="1"/>
        <v xml:space="preserve"> </v>
      </c>
    </row>
    <row r="98" spans="1:10" x14ac:dyDescent="0.55000000000000004">
      <c r="A98" s="46" t="str">
        <f>+IF(inicio!M108="no_cargado",inicio!B108,"")</f>
        <v/>
      </c>
      <c r="I98" s="46" t="s">
        <v>121</v>
      </c>
      <c r="J98" s="46" t="str">
        <f t="shared" si="1"/>
        <v xml:space="preserve"> </v>
      </c>
    </row>
    <row r="99" spans="1:10" x14ac:dyDescent="0.55000000000000004">
      <c r="A99" s="46" t="str">
        <f>+IF(inicio!M109="no_cargado",inicio!B109,"")</f>
        <v/>
      </c>
      <c r="I99" s="46" t="s">
        <v>122</v>
      </c>
      <c r="J99" s="46" t="str">
        <f t="shared" si="1"/>
        <v xml:space="preserve"> </v>
      </c>
    </row>
    <row r="100" spans="1:10" x14ac:dyDescent="0.55000000000000004">
      <c r="A100" s="46" t="str">
        <f>+IF(inicio!M110="no_cargado",inicio!B110,"")</f>
        <v/>
      </c>
      <c r="I100" s="46" t="s">
        <v>123</v>
      </c>
      <c r="J100" s="46" t="str">
        <f t="shared" si="1"/>
        <v xml:space="preserve"> </v>
      </c>
    </row>
    <row r="101" spans="1:10" x14ac:dyDescent="0.55000000000000004">
      <c r="A101" s="46" t="str">
        <f>+IF(inicio!M111="no_cargado",inicio!B111,"")</f>
        <v/>
      </c>
      <c r="I101" s="46" t="s">
        <v>124</v>
      </c>
      <c r="J101" s="46" t="str">
        <f t="shared" si="1"/>
        <v xml:space="preserve"> </v>
      </c>
    </row>
    <row r="102" spans="1:10" x14ac:dyDescent="0.55000000000000004">
      <c r="A102" s="46" t="str">
        <f>+IF(inicio!M112="no_cargado",inicio!B112,"")</f>
        <v/>
      </c>
      <c r="I102" s="46" t="s">
        <v>125</v>
      </c>
      <c r="J102" s="46" t="str">
        <f t="shared" si="1"/>
        <v xml:space="preserve"> </v>
      </c>
    </row>
    <row r="103" spans="1:10" x14ac:dyDescent="0.55000000000000004">
      <c r="A103" s="46" t="str">
        <f>+IF(inicio!M113="no_cargado",inicio!B113,"")</f>
        <v/>
      </c>
      <c r="I103" s="46" t="s">
        <v>126</v>
      </c>
      <c r="J103" s="46" t="str">
        <f t="shared" si="1"/>
        <v xml:space="preserve"> </v>
      </c>
    </row>
    <row r="104" spans="1:10" x14ac:dyDescent="0.55000000000000004">
      <c r="A104" s="46" t="str">
        <f>+IF(inicio!M114="no_cargado",inicio!B114,"")</f>
        <v/>
      </c>
      <c r="I104" s="46" t="s">
        <v>127</v>
      </c>
      <c r="J104" s="46" t="str">
        <f t="shared" si="1"/>
        <v xml:space="preserve"> </v>
      </c>
    </row>
    <row r="105" spans="1:10" x14ac:dyDescent="0.55000000000000004">
      <c r="A105" s="46" t="str">
        <f>+IF(inicio!M115="no_cargado",inicio!B115,"")</f>
        <v/>
      </c>
      <c r="I105" s="46" t="s">
        <v>128</v>
      </c>
      <c r="J105" s="46" t="str">
        <f t="shared" si="1"/>
        <v xml:space="preserve"> </v>
      </c>
    </row>
    <row r="106" spans="1:10" x14ac:dyDescent="0.55000000000000004">
      <c r="A106" s="46" t="str">
        <f>+IF(inicio!M116="no_cargado",inicio!B116,"")</f>
        <v/>
      </c>
      <c r="I106" s="46" t="s">
        <v>129</v>
      </c>
      <c r="J106" s="46" t="str">
        <f t="shared" si="1"/>
        <v xml:space="preserve"> </v>
      </c>
    </row>
    <row r="107" spans="1:10" x14ac:dyDescent="0.55000000000000004">
      <c r="A107" s="46" t="str">
        <f>+IF(inicio!M117="no_cargado",inicio!B117,"")</f>
        <v/>
      </c>
      <c r="I107" s="46" t="s">
        <v>130</v>
      </c>
      <c r="J107" s="46" t="str">
        <f t="shared" si="1"/>
        <v xml:space="preserve"> </v>
      </c>
    </row>
    <row r="108" spans="1:10" x14ac:dyDescent="0.55000000000000004">
      <c r="A108" s="46" t="str">
        <f>+IF(inicio!M118="no_cargado",inicio!B118,"")</f>
        <v/>
      </c>
      <c r="I108" s="46" t="s">
        <v>131</v>
      </c>
      <c r="J108" s="46" t="str">
        <f t="shared" si="1"/>
        <v xml:space="preserve"> </v>
      </c>
    </row>
    <row r="109" spans="1:10" x14ac:dyDescent="0.55000000000000004">
      <c r="A109" s="46" t="str">
        <f>+IF(inicio!M119="no_cargado",inicio!B119,"")</f>
        <v/>
      </c>
      <c r="I109" s="46" t="s">
        <v>132</v>
      </c>
      <c r="J109" s="46" t="str">
        <f t="shared" si="1"/>
        <v xml:space="preserve"> </v>
      </c>
    </row>
    <row r="110" spans="1:10" x14ac:dyDescent="0.55000000000000004">
      <c r="A110" s="46" t="str">
        <f>+IF(inicio!M120="no_cargado",inicio!B120,"")</f>
        <v/>
      </c>
      <c r="I110" s="46" t="s">
        <v>133</v>
      </c>
      <c r="J110" s="46" t="str">
        <f t="shared" si="1"/>
        <v xml:space="preserve"> </v>
      </c>
    </row>
    <row r="111" spans="1:10" x14ac:dyDescent="0.55000000000000004">
      <c r="A111" s="46" t="str">
        <f>+IF(inicio!M121="no_cargado",inicio!B121,"")</f>
        <v/>
      </c>
      <c r="I111" s="46" t="s">
        <v>134</v>
      </c>
      <c r="J111" s="46" t="str">
        <f t="shared" si="1"/>
        <v xml:space="preserve"> </v>
      </c>
    </row>
    <row r="112" spans="1:10" x14ac:dyDescent="0.55000000000000004">
      <c r="A112" s="46" t="str">
        <f>+IF(inicio!M122="no_cargado",inicio!B122,"")</f>
        <v/>
      </c>
      <c r="I112" s="46" t="s">
        <v>135</v>
      </c>
      <c r="J112" s="46" t="str">
        <f t="shared" si="1"/>
        <v xml:space="preserve"> </v>
      </c>
    </row>
    <row r="113" spans="1:10" x14ac:dyDescent="0.55000000000000004">
      <c r="A113" s="46" t="str">
        <f>+IF(inicio!M123="no_cargado",inicio!B123,"")</f>
        <v/>
      </c>
      <c r="I113" s="46" t="s">
        <v>136</v>
      </c>
      <c r="J113" s="46" t="str">
        <f t="shared" si="1"/>
        <v xml:space="preserve"> </v>
      </c>
    </row>
    <row r="114" spans="1:10" x14ac:dyDescent="0.55000000000000004">
      <c r="A114" s="46" t="str">
        <f>+IF(inicio!M124="no_cargado",inicio!B124,"")</f>
        <v/>
      </c>
      <c r="I114" s="46" t="s">
        <v>137</v>
      </c>
      <c r="J114" s="46" t="str">
        <f t="shared" si="1"/>
        <v xml:space="preserve"> </v>
      </c>
    </row>
    <row r="115" spans="1:10" x14ac:dyDescent="0.55000000000000004">
      <c r="A115" s="46" t="str">
        <f>+IF(inicio!M125="no_cargado",inicio!B125,"")</f>
        <v/>
      </c>
      <c r="I115" s="46" t="s">
        <v>138</v>
      </c>
      <c r="J115" s="46" t="str">
        <f t="shared" si="1"/>
        <v xml:space="preserve"> </v>
      </c>
    </row>
    <row r="116" spans="1:10" x14ac:dyDescent="0.55000000000000004">
      <c r="A116" s="46" t="str">
        <f>+IF(inicio!M126="no_cargado",inicio!B126,"")</f>
        <v/>
      </c>
      <c r="I116" s="46" t="s">
        <v>139</v>
      </c>
      <c r="J116" s="46" t="str">
        <f t="shared" si="1"/>
        <v xml:space="preserve"> </v>
      </c>
    </row>
    <row r="117" spans="1:10" x14ac:dyDescent="0.55000000000000004">
      <c r="A117" s="46" t="str">
        <f>+IF(inicio!M127="no_cargado",inicio!B127,"")</f>
        <v/>
      </c>
      <c r="I117" s="46" t="s">
        <v>140</v>
      </c>
      <c r="J117" s="46" t="str">
        <f t="shared" si="1"/>
        <v xml:space="preserve"> </v>
      </c>
    </row>
    <row r="118" spans="1:10" x14ac:dyDescent="0.55000000000000004">
      <c r="A118" s="46" t="str">
        <f>+IF(inicio!M128="no_cargado",inicio!B128,"")</f>
        <v/>
      </c>
      <c r="I118" s="46" t="s">
        <v>141</v>
      </c>
      <c r="J118" s="46" t="str">
        <f t="shared" si="1"/>
        <v xml:space="preserve"> </v>
      </c>
    </row>
    <row r="119" spans="1:10" x14ac:dyDescent="0.55000000000000004">
      <c r="A119" s="46" t="str">
        <f>+IF(inicio!M129="no_cargado",inicio!B129,"")</f>
        <v/>
      </c>
      <c r="I119" s="46" t="s">
        <v>142</v>
      </c>
      <c r="J119" s="46" t="str">
        <f t="shared" si="1"/>
        <v xml:space="preserve"> </v>
      </c>
    </row>
    <row r="120" spans="1:10" x14ac:dyDescent="0.55000000000000004">
      <c r="A120" s="46" t="str">
        <f>+IF(inicio!M130="no_cargado",inicio!B130,"")</f>
        <v/>
      </c>
      <c r="I120" s="46" t="s">
        <v>143</v>
      </c>
      <c r="J120" s="46" t="str">
        <f t="shared" si="1"/>
        <v xml:space="preserve"> </v>
      </c>
    </row>
    <row r="121" spans="1:10" x14ac:dyDescent="0.55000000000000004">
      <c r="A121" s="46" t="str">
        <f>+IF(inicio!M131="no_cargado",inicio!B131,"")</f>
        <v/>
      </c>
      <c r="I121" s="46" t="s">
        <v>144</v>
      </c>
      <c r="J121" s="46" t="str">
        <f t="shared" si="1"/>
        <v xml:space="preserve"> </v>
      </c>
    </row>
    <row r="122" spans="1:10" x14ac:dyDescent="0.55000000000000004">
      <c r="A122" s="46" t="str">
        <f>+IF(inicio!M132="no_cargado",inicio!B132,"")</f>
        <v/>
      </c>
      <c r="I122" s="46" t="s">
        <v>145</v>
      </c>
      <c r="J122" s="46" t="str">
        <f t="shared" si="1"/>
        <v xml:space="preserve"> </v>
      </c>
    </row>
    <row r="123" spans="1:10" x14ac:dyDescent="0.55000000000000004">
      <c r="A123" s="46" t="str">
        <f>+IF(inicio!M133="no_cargado",inicio!B133,"")</f>
        <v/>
      </c>
      <c r="I123" s="46" t="s">
        <v>146</v>
      </c>
      <c r="J123" s="46" t="str">
        <f t="shared" si="1"/>
        <v xml:space="preserve"> </v>
      </c>
    </row>
    <row r="124" spans="1:10" x14ac:dyDescent="0.55000000000000004">
      <c r="A124" s="46" t="str">
        <f>+IF(inicio!M134="no_cargado",inicio!B134,"")</f>
        <v/>
      </c>
      <c r="I124" s="46" t="s">
        <v>147</v>
      </c>
      <c r="J124" s="46" t="str">
        <f t="shared" si="1"/>
        <v xml:space="preserve"> </v>
      </c>
    </row>
    <row r="125" spans="1:10" x14ac:dyDescent="0.55000000000000004">
      <c r="A125" s="46" t="str">
        <f>+IF(inicio!M135="no_cargado",inicio!B135,"")</f>
        <v/>
      </c>
      <c r="I125" s="46" t="s">
        <v>148</v>
      </c>
      <c r="J125" s="46" t="str">
        <f t="shared" si="1"/>
        <v xml:space="preserve"> </v>
      </c>
    </row>
    <row r="126" spans="1:10" x14ac:dyDescent="0.55000000000000004">
      <c r="A126" s="46" t="str">
        <f>+IF(inicio!M136="no_cargado",inicio!B136,"")</f>
        <v/>
      </c>
      <c r="I126" s="46" t="s">
        <v>149</v>
      </c>
      <c r="J126" s="46" t="str">
        <f t="shared" si="1"/>
        <v xml:space="preserve"> </v>
      </c>
    </row>
    <row r="127" spans="1:10" x14ac:dyDescent="0.55000000000000004">
      <c r="A127" s="46" t="str">
        <f>+IF(inicio!M137="no_cargado",inicio!B137,"")</f>
        <v/>
      </c>
      <c r="I127" s="46" t="s">
        <v>150</v>
      </c>
      <c r="J127" s="46" t="str">
        <f t="shared" si="1"/>
        <v xml:space="preserve"> </v>
      </c>
    </row>
    <row r="128" spans="1:10" x14ac:dyDescent="0.55000000000000004">
      <c r="A128" s="46" t="str">
        <f>+IF(inicio!M138="no_cargado",inicio!B138,"")</f>
        <v/>
      </c>
      <c r="I128" s="46" t="s">
        <v>151</v>
      </c>
      <c r="J128" s="46" t="str">
        <f t="shared" si="1"/>
        <v xml:space="preserve"> </v>
      </c>
    </row>
    <row r="129" spans="1:10" x14ac:dyDescent="0.55000000000000004">
      <c r="A129" s="46" t="str">
        <f>+IF(inicio!M139="no_cargado",inicio!B139,"")</f>
        <v/>
      </c>
      <c r="I129" s="46" t="s">
        <v>152</v>
      </c>
      <c r="J129" s="46" t="str">
        <f t="shared" si="1"/>
        <v xml:space="preserve"> </v>
      </c>
    </row>
    <row r="130" spans="1:10" x14ac:dyDescent="0.55000000000000004">
      <c r="A130" s="46" t="str">
        <f>+IF(inicio!M140="no_cargado",inicio!B140,"")</f>
        <v/>
      </c>
      <c r="I130" s="46" t="s">
        <v>153</v>
      </c>
      <c r="J130" s="46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6" t="str">
        <f>+IF(inicio!M141="no_cargado",inicio!B141,"")</f>
        <v/>
      </c>
      <c r="I131" s="46" t="s">
        <v>154</v>
      </c>
      <c r="J131" s="46" t="str">
        <f t="shared" si="2"/>
        <v xml:space="preserve"> </v>
      </c>
    </row>
    <row r="132" spans="1:10" x14ac:dyDescent="0.55000000000000004">
      <c r="A132" s="46" t="str">
        <f>+IF(inicio!M142="no_cargado",inicio!B142,"")</f>
        <v/>
      </c>
      <c r="I132" s="46" t="s">
        <v>155</v>
      </c>
      <c r="J132" s="46" t="str">
        <f t="shared" si="2"/>
        <v xml:space="preserve"> </v>
      </c>
    </row>
    <row r="133" spans="1:10" x14ac:dyDescent="0.55000000000000004">
      <c r="A133" s="46" t="str">
        <f>+IF(inicio!M143="no_cargado",inicio!B143,"")</f>
        <v/>
      </c>
      <c r="I133" s="46" t="s">
        <v>156</v>
      </c>
      <c r="J133" s="46" t="str">
        <f t="shared" si="2"/>
        <v xml:space="preserve"> </v>
      </c>
    </row>
    <row r="134" spans="1:10" x14ac:dyDescent="0.55000000000000004">
      <c r="A134" s="46" t="str">
        <f>+IF(inicio!M144="no_cargado",inicio!B144,"")</f>
        <v/>
      </c>
      <c r="I134" s="46" t="s">
        <v>157</v>
      </c>
      <c r="J134" s="46" t="str">
        <f t="shared" si="2"/>
        <v xml:space="preserve"> </v>
      </c>
    </row>
    <row r="135" spans="1:10" x14ac:dyDescent="0.55000000000000004">
      <c r="A135" s="46" t="str">
        <f>+IF(inicio!M145="no_cargado",inicio!B145,"")</f>
        <v/>
      </c>
      <c r="I135" s="46" t="s">
        <v>158</v>
      </c>
      <c r="J135" s="46" t="str">
        <f t="shared" si="2"/>
        <v xml:space="preserve"> </v>
      </c>
    </row>
    <row r="136" spans="1:10" x14ac:dyDescent="0.55000000000000004">
      <c r="A136" s="46" t="str">
        <f>+IF(inicio!M146="no_cargado",inicio!B146,"")</f>
        <v/>
      </c>
      <c r="I136" s="46" t="s">
        <v>159</v>
      </c>
      <c r="J136" s="46" t="str">
        <f t="shared" si="2"/>
        <v xml:space="preserve"> </v>
      </c>
    </row>
    <row r="137" spans="1:10" x14ac:dyDescent="0.55000000000000004">
      <c r="A137" s="46" t="str">
        <f>+IF(inicio!M147="no_cargado",inicio!B147,"")</f>
        <v/>
      </c>
      <c r="I137" s="46" t="s">
        <v>160</v>
      </c>
      <c r="J137" s="46" t="str">
        <f t="shared" si="2"/>
        <v xml:space="preserve"> </v>
      </c>
    </row>
    <row r="138" spans="1:10" x14ac:dyDescent="0.55000000000000004">
      <c r="A138" s="46" t="str">
        <f>+IF(inicio!M148="no_cargado",inicio!B148,"")</f>
        <v/>
      </c>
      <c r="I138" s="46" t="s">
        <v>161</v>
      </c>
      <c r="J138" s="46" t="str">
        <f t="shared" si="2"/>
        <v xml:space="preserve"> </v>
      </c>
    </row>
    <row r="139" spans="1:10" x14ac:dyDescent="0.55000000000000004">
      <c r="A139" s="46" t="str">
        <f>+IF(inicio!M149="no_cargado",inicio!B149,"")</f>
        <v/>
      </c>
      <c r="I139" s="46" t="s">
        <v>162</v>
      </c>
      <c r="J139" s="46" t="str">
        <f t="shared" si="2"/>
        <v xml:space="preserve"> </v>
      </c>
    </row>
    <row r="140" spans="1:10" x14ac:dyDescent="0.55000000000000004">
      <c r="A140" s="46" t="str">
        <f>+IF(inicio!M150="no_cargado",inicio!B150,"")</f>
        <v/>
      </c>
      <c r="I140" s="46" t="s">
        <v>163</v>
      </c>
      <c r="J140" s="46" t="str">
        <f t="shared" si="2"/>
        <v xml:space="preserve"> </v>
      </c>
    </row>
    <row r="141" spans="1:10" x14ac:dyDescent="0.55000000000000004">
      <c r="A141" s="46" t="str">
        <f>+IF(inicio!M151="no_cargado",inicio!B151,"")</f>
        <v/>
      </c>
      <c r="I141" s="46" t="s">
        <v>164</v>
      </c>
      <c r="J141" s="46" t="str">
        <f t="shared" si="2"/>
        <v xml:space="preserve"> </v>
      </c>
    </row>
    <row r="142" spans="1:10" x14ac:dyDescent="0.55000000000000004">
      <c r="A142" s="46" t="str">
        <f>+IF(inicio!M152="no_cargado",inicio!B152,"")</f>
        <v/>
      </c>
      <c r="I142" s="46" t="s">
        <v>165</v>
      </c>
      <c r="J142" s="46" t="str">
        <f t="shared" si="2"/>
        <v xml:space="preserve"> </v>
      </c>
    </row>
    <row r="143" spans="1:10" x14ac:dyDescent="0.55000000000000004">
      <c r="A143" s="46" t="str">
        <f>+IF(inicio!M153="no_cargado",inicio!B153,"")</f>
        <v/>
      </c>
      <c r="I143" s="46" t="s">
        <v>166</v>
      </c>
      <c r="J143" s="46" t="str">
        <f t="shared" si="2"/>
        <v xml:space="preserve"> </v>
      </c>
    </row>
    <row r="144" spans="1:10" x14ac:dyDescent="0.55000000000000004">
      <c r="A144" s="46" t="str">
        <f>+IF(inicio!M154="no_cargado",inicio!B154,"")</f>
        <v/>
      </c>
      <c r="I144" s="46" t="s">
        <v>167</v>
      </c>
      <c r="J144" s="46" t="str">
        <f t="shared" si="2"/>
        <v xml:space="preserve"> </v>
      </c>
    </row>
    <row r="145" spans="1:10" x14ac:dyDescent="0.55000000000000004">
      <c r="A145" s="46" t="str">
        <f>+IF(inicio!M155="no_cargado",inicio!B155,"")</f>
        <v/>
      </c>
      <c r="I145" s="46" t="s">
        <v>168</v>
      </c>
      <c r="J145" s="46" t="str">
        <f t="shared" si="2"/>
        <v xml:space="preserve"> </v>
      </c>
    </row>
    <row r="146" spans="1:10" x14ac:dyDescent="0.55000000000000004">
      <c r="A146" s="46" t="str">
        <f>+IF(inicio!M156="no_cargado",inicio!B156,"")</f>
        <v/>
      </c>
      <c r="I146" s="46" t="s">
        <v>169</v>
      </c>
      <c r="J146" s="46" t="str">
        <f t="shared" si="2"/>
        <v xml:space="preserve"> </v>
      </c>
    </row>
    <row r="147" spans="1:10" x14ac:dyDescent="0.55000000000000004">
      <c r="A147" s="46" t="str">
        <f>+IF(inicio!M157="no_cargado",inicio!B157,"")</f>
        <v/>
      </c>
      <c r="I147" s="46" t="s">
        <v>170</v>
      </c>
      <c r="J147" s="46" t="str">
        <f t="shared" si="2"/>
        <v xml:space="preserve"> </v>
      </c>
    </row>
    <row r="148" spans="1:10" x14ac:dyDescent="0.55000000000000004">
      <c r="A148" s="46" t="str">
        <f>+IF(inicio!M158="no_cargado",inicio!B158,"")</f>
        <v/>
      </c>
      <c r="I148" s="46" t="s">
        <v>171</v>
      </c>
      <c r="J148" s="46" t="str">
        <f t="shared" si="2"/>
        <v xml:space="preserve"> </v>
      </c>
    </row>
    <row r="149" spans="1:10" x14ac:dyDescent="0.55000000000000004">
      <c r="A149" s="46" t="str">
        <f>+IF(inicio!M159="no_cargado",inicio!B159,"")</f>
        <v/>
      </c>
      <c r="I149" s="46" t="s">
        <v>172</v>
      </c>
      <c r="J149" s="46" t="str">
        <f t="shared" si="2"/>
        <v xml:space="preserve"> </v>
      </c>
    </row>
    <row r="150" spans="1:10" x14ac:dyDescent="0.55000000000000004">
      <c r="A150" s="46" t="str">
        <f>+IF(inicio!M160="no_cargado",inicio!B160,"")</f>
        <v/>
      </c>
      <c r="I150" s="46" t="s">
        <v>173</v>
      </c>
      <c r="J150" s="46" t="str">
        <f t="shared" si="2"/>
        <v xml:space="preserve"> </v>
      </c>
    </row>
    <row r="151" spans="1:10" x14ac:dyDescent="0.55000000000000004">
      <c r="A151" s="46" t="str">
        <f>+IF(inicio!M161="no_cargado",inicio!B161,"")</f>
        <v/>
      </c>
      <c r="I151" s="46" t="s">
        <v>174</v>
      </c>
      <c r="J151" s="46" t="str">
        <f t="shared" si="2"/>
        <v xml:space="preserve"> </v>
      </c>
    </row>
    <row r="152" spans="1:10" x14ac:dyDescent="0.55000000000000004">
      <c r="A152" s="46" t="str">
        <f>+IF(inicio!M162="no_cargado",inicio!B162,"")</f>
        <v/>
      </c>
      <c r="I152" s="46" t="s">
        <v>175</v>
      </c>
      <c r="J152" s="46" t="str">
        <f t="shared" si="2"/>
        <v xml:space="preserve"> </v>
      </c>
    </row>
    <row r="153" spans="1:10" x14ac:dyDescent="0.55000000000000004">
      <c r="A153" s="46" t="str">
        <f>+IF(inicio!M163="no_cargado",inicio!B163,"")</f>
        <v/>
      </c>
      <c r="I153" s="46" t="s">
        <v>176</v>
      </c>
      <c r="J153" s="46" t="str">
        <f t="shared" si="2"/>
        <v xml:space="preserve"> </v>
      </c>
    </row>
    <row r="154" spans="1:10" x14ac:dyDescent="0.55000000000000004">
      <c r="A154" s="46" t="str">
        <f>+IF(inicio!M164="no_cargado",inicio!B164,"")</f>
        <v/>
      </c>
      <c r="I154" s="46" t="s">
        <v>177</v>
      </c>
      <c r="J154" s="46" t="str">
        <f t="shared" si="2"/>
        <v xml:space="preserve"> </v>
      </c>
    </row>
    <row r="155" spans="1:10" x14ac:dyDescent="0.55000000000000004">
      <c r="A155" s="46" t="str">
        <f>+IF(inicio!M165="no_cargado",inicio!B165,"")</f>
        <v/>
      </c>
      <c r="I155" s="46" t="s">
        <v>178</v>
      </c>
      <c r="J155" s="46" t="str">
        <f t="shared" si="2"/>
        <v xml:space="preserve"> </v>
      </c>
    </row>
    <row r="156" spans="1:10" x14ac:dyDescent="0.55000000000000004">
      <c r="A156" s="46" t="str">
        <f>+IF(inicio!M166="no_cargado",inicio!B166,"")</f>
        <v/>
      </c>
      <c r="I156" s="46" t="s">
        <v>179</v>
      </c>
      <c r="J156" s="46" t="str">
        <f t="shared" si="2"/>
        <v xml:space="preserve"> </v>
      </c>
    </row>
    <row r="157" spans="1:10" x14ac:dyDescent="0.55000000000000004">
      <c r="A157" s="46" t="str">
        <f>+IF(inicio!M167="no_cargado",inicio!B167,"")</f>
        <v/>
      </c>
      <c r="I157" s="46" t="s">
        <v>180</v>
      </c>
      <c r="J157" s="46" t="str">
        <f t="shared" si="2"/>
        <v xml:space="preserve"> </v>
      </c>
    </row>
    <row r="158" spans="1:10" x14ac:dyDescent="0.55000000000000004">
      <c r="A158" s="46" t="str">
        <f>+IF(inicio!M168="no_cargado",inicio!B168,"")</f>
        <v/>
      </c>
      <c r="I158" s="46" t="s">
        <v>181</v>
      </c>
      <c r="J158" s="46" t="str">
        <f t="shared" si="2"/>
        <v xml:space="preserve"> </v>
      </c>
    </row>
    <row r="159" spans="1:10" x14ac:dyDescent="0.55000000000000004">
      <c r="A159" s="46" t="str">
        <f>+IF(inicio!M169="no_cargado",inicio!B169,"")</f>
        <v/>
      </c>
      <c r="I159" s="46" t="s">
        <v>182</v>
      </c>
      <c r="J159" s="46" t="str">
        <f t="shared" si="2"/>
        <v xml:space="preserve"> </v>
      </c>
    </row>
    <row r="160" spans="1:10" x14ac:dyDescent="0.55000000000000004">
      <c r="A160" s="46" t="str">
        <f>+IF(inicio!M170="no_cargado",inicio!B170,"")</f>
        <v/>
      </c>
      <c r="I160" s="46" t="s">
        <v>183</v>
      </c>
      <c r="J160" s="46" t="str">
        <f t="shared" si="2"/>
        <v xml:space="preserve"> </v>
      </c>
    </row>
    <row r="161" spans="1:10" x14ac:dyDescent="0.55000000000000004">
      <c r="A161" s="46" t="str">
        <f>+IF(inicio!M171="no_cargado",inicio!B171,"")</f>
        <v/>
      </c>
      <c r="I161" s="46" t="s">
        <v>184</v>
      </c>
      <c r="J161" s="46" t="str">
        <f t="shared" si="2"/>
        <v xml:space="preserve"> </v>
      </c>
    </row>
    <row r="162" spans="1:10" x14ac:dyDescent="0.55000000000000004">
      <c r="A162" s="46" t="str">
        <f>+IF(inicio!M172="no_cargado",inicio!B172,"")</f>
        <v/>
      </c>
      <c r="I162" s="46" t="s">
        <v>185</v>
      </c>
      <c r="J162" s="46" t="str">
        <f t="shared" si="2"/>
        <v xml:space="preserve"> </v>
      </c>
    </row>
    <row r="163" spans="1:10" x14ac:dyDescent="0.55000000000000004">
      <c r="A163" s="46" t="str">
        <f>+IF(inicio!M173="no_cargado",inicio!B173,"")</f>
        <v/>
      </c>
      <c r="I163" s="46" t="s">
        <v>186</v>
      </c>
      <c r="J163" s="46" t="str">
        <f t="shared" si="2"/>
        <v xml:space="preserve"> </v>
      </c>
    </row>
    <row r="164" spans="1:10" x14ac:dyDescent="0.55000000000000004">
      <c r="A164" s="46" t="str">
        <f>+IF(inicio!M174="no_cargado",inicio!B174,"")</f>
        <v/>
      </c>
      <c r="I164" s="46" t="s">
        <v>187</v>
      </c>
      <c r="J164" s="46" t="str">
        <f t="shared" si="2"/>
        <v xml:space="preserve"> </v>
      </c>
    </row>
    <row r="165" spans="1:10" x14ac:dyDescent="0.55000000000000004">
      <c r="A165" s="46" t="str">
        <f>+IF(inicio!M175="no_cargado",inicio!B175,"")</f>
        <v/>
      </c>
      <c r="I165" s="46" t="s">
        <v>188</v>
      </c>
      <c r="J165" s="46" t="str">
        <f t="shared" si="2"/>
        <v xml:space="preserve"> </v>
      </c>
    </row>
    <row r="166" spans="1:10" x14ac:dyDescent="0.55000000000000004">
      <c r="A166" s="46" t="str">
        <f>+IF(inicio!M176="no_cargado",inicio!B176,"")</f>
        <v/>
      </c>
      <c r="I166" s="46" t="s">
        <v>189</v>
      </c>
      <c r="J166" s="46" t="str">
        <f t="shared" si="2"/>
        <v xml:space="preserve"> </v>
      </c>
    </row>
    <row r="167" spans="1:10" x14ac:dyDescent="0.55000000000000004">
      <c r="A167" s="46" t="str">
        <f>+IF(inicio!M177="no_cargado",inicio!B177,"")</f>
        <v/>
      </c>
      <c r="I167" s="46" t="s">
        <v>190</v>
      </c>
      <c r="J167" s="46" t="str">
        <f t="shared" si="2"/>
        <v xml:space="preserve"> </v>
      </c>
    </row>
    <row r="168" spans="1:10" x14ac:dyDescent="0.55000000000000004">
      <c r="A168" s="46" t="str">
        <f>+IF(inicio!M178="no_cargado",inicio!B178,"")</f>
        <v/>
      </c>
      <c r="I168" s="46" t="s">
        <v>191</v>
      </c>
      <c r="J168" s="46" t="str">
        <f t="shared" si="2"/>
        <v xml:space="preserve"> </v>
      </c>
    </row>
    <row r="169" spans="1:10" x14ac:dyDescent="0.55000000000000004">
      <c r="A169" s="46" t="str">
        <f>+IF(inicio!M179="no_cargado",inicio!B179,"")</f>
        <v/>
      </c>
      <c r="I169" s="46" t="s">
        <v>192</v>
      </c>
      <c r="J169" s="46" t="str">
        <f t="shared" si="2"/>
        <v xml:space="preserve"> </v>
      </c>
    </row>
    <row r="170" spans="1:10" x14ac:dyDescent="0.55000000000000004">
      <c r="A170" s="46" t="str">
        <f>+IF(inicio!M180="no_cargado",inicio!B180,"")</f>
        <v/>
      </c>
      <c r="I170" s="46" t="s">
        <v>193</v>
      </c>
      <c r="J170" s="46" t="str">
        <f t="shared" si="2"/>
        <v xml:space="preserve"> </v>
      </c>
    </row>
    <row r="171" spans="1:10" x14ac:dyDescent="0.55000000000000004">
      <c r="A171" s="46" t="str">
        <f>+IF(inicio!M181="no_cargado",inicio!B181,"")</f>
        <v/>
      </c>
      <c r="I171" s="46" t="s">
        <v>194</v>
      </c>
      <c r="J171" s="46" t="str">
        <f t="shared" si="2"/>
        <v xml:space="preserve"> </v>
      </c>
    </row>
    <row r="172" spans="1:10" x14ac:dyDescent="0.55000000000000004">
      <c r="A172" s="46" t="str">
        <f>+IF(inicio!M182="no_cargado",inicio!B182,"")</f>
        <v/>
      </c>
      <c r="I172" s="46" t="s">
        <v>195</v>
      </c>
      <c r="J172" s="46" t="str">
        <f t="shared" si="2"/>
        <v xml:space="preserve"> </v>
      </c>
    </row>
    <row r="173" spans="1:10" x14ac:dyDescent="0.55000000000000004">
      <c r="A173" s="46" t="str">
        <f>+IF(inicio!M183="no_cargado",inicio!B183,"")</f>
        <v/>
      </c>
      <c r="I173" s="46" t="s">
        <v>196</v>
      </c>
      <c r="J173" s="46" t="str">
        <f t="shared" si="2"/>
        <v xml:space="preserve"> </v>
      </c>
    </row>
    <row r="174" spans="1:10" x14ac:dyDescent="0.55000000000000004">
      <c r="A174" s="46" t="str">
        <f>+IF(inicio!M184="no_cargado",inicio!B184,"")</f>
        <v/>
      </c>
      <c r="I174" s="46" t="s">
        <v>197</v>
      </c>
      <c r="J174" s="46" t="str">
        <f t="shared" si="2"/>
        <v xml:space="preserve"> </v>
      </c>
    </row>
    <row r="175" spans="1:10" x14ac:dyDescent="0.55000000000000004">
      <c r="A175" s="46" t="str">
        <f>+IF(inicio!M185="no_cargado",inicio!B185,"")</f>
        <v/>
      </c>
      <c r="I175" s="46" t="s">
        <v>198</v>
      </c>
      <c r="J175" s="46" t="str">
        <f t="shared" si="2"/>
        <v xml:space="preserve"> </v>
      </c>
    </row>
    <row r="176" spans="1:10" x14ac:dyDescent="0.55000000000000004">
      <c r="A176" s="46" t="str">
        <f>+IF(inicio!M186="no_cargado",inicio!B186,"")</f>
        <v/>
      </c>
      <c r="I176" s="46" t="s">
        <v>199</v>
      </c>
      <c r="J176" s="46" t="str">
        <f t="shared" si="2"/>
        <v xml:space="preserve"> </v>
      </c>
    </row>
    <row r="177" spans="1:10" x14ac:dyDescent="0.55000000000000004">
      <c r="A177" s="46" t="str">
        <f>+IF(inicio!M187="no_cargado",inicio!B187,"")</f>
        <v/>
      </c>
      <c r="I177" s="46" t="s">
        <v>200</v>
      </c>
      <c r="J177" s="46" t="str">
        <f t="shared" si="2"/>
        <v xml:space="preserve"> </v>
      </c>
    </row>
    <row r="178" spans="1:10" x14ac:dyDescent="0.55000000000000004">
      <c r="A178" s="46" t="str">
        <f>+IF(inicio!M188="no_cargado",inicio!B188,"")</f>
        <v/>
      </c>
      <c r="I178" s="46" t="s">
        <v>201</v>
      </c>
      <c r="J178" s="46" t="str">
        <f t="shared" si="2"/>
        <v xml:space="preserve"> </v>
      </c>
    </row>
    <row r="179" spans="1:10" x14ac:dyDescent="0.55000000000000004">
      <c r="A179" s="46" t="str">
        <f>+IF(inicio!M189="no_cargado",inicio!B189,"")</f>
        <v/>
      </c>
      <c r="I179" s="46" t="s">
        <v>202</v>
      </c>
      <c r="J179" s="46" t="str">
        <f t="shared" si="2"/>
        <v xml:space="preserve"> </v>
      </c>
    </row>
    <row r="180" spans="1:10" x14ac:dyDescent="0.55000000000000004">
      <c r="A180" s="46" t="str">
        <f>+IF(inicio!M190="no_cargado",inicio!B190,"")</f>
        <v/>
      </c>
      <c r="I180" s="46" t="s">
        <v>203</v>
      </c>
      <c r="J180" s="46" t="str">
        <f t="shared" si="2"/>
        <v xml:space="preserve"> </v>
      </c>
    </row>
    <row r="181" spans="1:10" x14ac:dyDescent="0.55000000000000004">
      <c r="A181" s="46" t="str">
        <f>+IF(inicio!M191="no_cargado",inicio!B191,"")</f>
        <v/>
      </c>
      <c r="I181" s="46" t="s">
        <v>204</v>
      </c>
      <c r="J181" s="46" t="str">
        <f t="shared" si="2"/>
        <v xml:space="preserve"> </v>
      </c>
    </row>
    <row r="182" spans="1:10" x14ac:dyDescent="0.55000000000000004">
      <c r="A182" s="46" t="str">
        <f>+IF(inicio!M192="no_cargado",inicio!B192,"")</f>
        <v/>
      </c>
      <c r="I182" s="46" t="s">
        <v>205</v>
      </c>
      <c r="J182" s="46" t="str">
        <f t="shared" si="2"/>
        <v xml:space="preserve"> </v>
      </c>
    </row>
    <row r="183" spans="1:10" x14ac:dyDescent="0.55000000000000004">
      <c r="A183" s="46" t="str">
        <f>+IF(inicio!M193="no_cargado",inicio!B193,"")</f>
        <v/>
      </c>
      <c r="I183" s="46" t="s">
        <v>206</v>
      </c>
      <c r="J183" s="46" t="str">
        <f t="shared" si="2"/>
        <v xml:space="preserve"> </v>
      </c>
    </row>
    <row r="184" spans="1:10" x14ac:dyDescent="0.55000000000000004">
      <c r="A184" s="46" t="str">
        <f>+IF(inicio!M194="no_cargado",inicio!B194,"")</f>
        <v/>
      </c>
      <c r="I184" s="46" t="s">
        <v>207</v>
      </c>
      <c r="J184" s="46" t="str">
        <f t="shared" si="2"/>
        <v xml:space="preserve"> </v>
      </c>
    </row>
    <row r="185" spans="1:10" x14ac:dyDescent="0.55000000000000004">
      <c r="A185" s="46" t="str">
        <f>+IF(inicio!M195="no_cargado",inicio!B195,"")</f>
        <v/>
      </c>
      <c r="I185" s="46" t="s">
        <v>208</v>
      </c>
      <c r="J185" s="46" t="str">
        <f t="shared" si="2"/>
        <v xml:space="preserve"> </v>
      </c>
    </row>
    <row r="186" spans="1:10" x14ac:dyDescent="0.55000000000000004">
      <c r="A186" s="46" t="str">
        <f>+IF(inicio!M196="no_cargado",inicio!B196,"")</f>
        <v/>
      </c>
      <c r="I186" s="46" t="s">
        <v>209</v>
      </c>
      <c r="J186" s="46" t="str">
        <f t="shared" si="2"/>
        <v xml:space="preserve"> </v>
      </c>
    </row>
    <row r="187" spans="1:10" x14ac:dyDescent="0.55000000000000004">
      <c r="A187" s="46" t="str">
        <f>+IF(inicio!M197="no_cargado",inicio!B197,"")</f>
        <v/>
      </c>
      <c r="I187" s="46" t="s">
        <v>210</v>
      </c>
      <c r="J187" s="46" t="str">
        <f t="shared" si="2"/>
        <v xml:space="preserve"> </v>
      </c>
    </row>
    <row r="188" spans="1:10" x14ac:dyDescent="0.55000000000000004">
      <c r="A188" s="46" t="str">
        <f>+IF(inicio!M198="no_cargado",inicio!B198,"")</f>
        <v/>
      </c>
      <c r="I188" s="46" t="s">
        <v>211</v>
      </c>
      <c r="J188" s="46" t="str">
        <f t="shared" si="2"/>
        <v xml:space="preserve"> </v>
      </c>
    </row>
    <row r="189" spans="1:10" x14ac:dyDescent="0.55000000000000004">
      <c r="A189" s="46" t="str">
        <f>+IF(inicio!M199="no_cargado",inicio!B199,"")</f>
        <v/>
      </c>
      <c r="I189" s="46" t="s">
        <v>212</v>
      </c>
      <c r="J189" s="46" t="str">
        <f t="shared" si="2"/>
        <v xml:space="preserve"> </v>
      </c>
    </row>
    <row r="190" spans="1:10" x14ac:dyDescent="0.55000000000000004">
      <c r="A190" s="46" t="str">
        <f>+IF(inicio!M200="no_cargado",inicio!B200,"")</f>
        <v/>
      </c>
      <c r="I190" s="46" t="s">
        <v>213</v>
      </c>
      <c r="J190" s="46" t="str">
        <f t="shared" si="2"/>
        <v xml:space="preserve"> </v>
      </c>
    </row>
    <row r="191" spans="1:10" x14ac:dyDescent="0.55000000000000004">
      <c r="A191" s="46" t="str">
        <f>+IF(inicio!M201="no_cargado",inicio!B201,"")</f>
        <v/>
      </c>
      <c r="I191" s="46" t="s">
        <v>214</v>
      </c>
      <c r="J191" s="46" t="str">
        <f t="shared" si="2"/>
        <v xml:space="preserve"> </v>
      </c>
    </row>
    <row r="192" spans="1:10" x14ac:dyDescent="0.55000000000000004">
      <c r="A192" s="46" t="str">
        <f>+IF(inicio!M202="no_cargado",inicio!B202,"")</f>
        <v/>
      </c>
      <c r="I192" s="46" t="s">
        <v>215</v>
      </c>
      <c r="J192" s="46" t="str">
        <f t="shared" si="2"/>
        <v xml:space="preserve"> </v>
      </c>
    </row>
    <row r="193" spans="1:10" x14ac:dyDescent="0.55000000000000004">
      <c r="A193" s="46" t="str">
        <f>+IF(inicio!M203="no_cargado",inicio!B203,"")</f>
        <v/>
      </c>
      <c r="I193" s="46" t="s">
        <v>216</v>
      </c>
      <c r="J193" s="46" t="str">
        <f t="shared" si="2"/>
        <v xml:space="preserve"> </v>
      </c>
    </row>
    <row r="194" spans="1:10" x14ac:dyDescent="0.55000000000000004">
      <c r="A194" s="46" t="str">
        <f>+IF(inicio!M204="no_cargado",inicio!B204,"")</f>
        <v/>
      </c>
      <c r="I194" s="46" t="s">
        <v>217</v>
      </c>
      <c r="J194" s="46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6" t="str">
        <f>+IF(inicio!M205="no_cargado",inicio!B205,"")</f>
        <v/>
      </c>
      <c r="I195" s="46" t="s">
        <v>218</v>
      </c>
      <c r="J195" s="46" t="str">
        <f t="shared" si="3"/>
        <v xml:space="preserve"> </v>
      </c>
    </row>
    <row r="196" spans="1:10" x14ac:dyDescent="0.55000000000000004">
      <c r="A196" s="46" t="str">
        <f>+IF(inicio!M206="no_cargado",inicio!B206,"")</f>
        <v/>
      </c>
      <c r="I196" s="46" t="s">
        <v>219</v>
      </c>
      <c r="J196" s="46" t="str">
        <f t="shared" si="3"/>
        <v xml:space="preserve"> </v>
      </c>
    </row>
    <row r="197" spans="1:10" x14ac:dyDescent="0.55000000000000004">
      <c r="A197" s="46" t="str">
        <f>+IF(inicio!M207="no_cargado",inicio!B207,"")</f>
        <v/>
      </c>
      <c r="I197" s="46" t="s">
        <v>220</v>
      </c>
      <c r="J197" s="46" t="str">
        <f t="shared" si="3"/>
        <v xml:space="preserve"> </v>
      </c>
    </row>
    <row r="198" spans="1:10" x14ac:dyDescent="0.55000000000000004">
      <c r="A198" s="46" t="str">
        <f>+IF(inicio!M208="no_cargado",inicio!B208,"")</f>
        <v/>
      </c>
      <c r="I198" s="46" t="s">
        <v>221</v>
      </c>
      <c r="J198" s="46" t="str">
        <f t="shared" si="3"/>
        <v xml:space="preserve"> </v>
      </c>
    </row>
    <row r="199" spans="1:10" x14ac:dyDescent="0.55000000000000004">
      <c r="A199" s="46" t="str">
        <f>+IF(inicio!M209="no_cargado",inicio!B209,"")</f>
        <v/>
      </c>
      <c r="I199" s="46" t="s">
        <v>222</v>
      </c>
      <c r="J199" s="46" t="str">
        <f t="shared" si="3"/>
        <v xml:space="preserve"> </v>
      </c>
    </row>
    <row r="200" spans="1:10" x14ac:dyDescent="0.55000000000000004">
      <c r="A200" s="46" t="str">
        <f>+IF(inicio!M210="no_cargado",inicio!B210,"")</f>
        <v/>
      </c>
      <c r="I200" s="46" t="s">
        <v>223</v>
      </c>
      <c r="J200" s="46" t="str">
        <f t="shared" si="3"/>
        <v xml:space="preserve"> </v>
      </c>
    </row>
    <row r="201" spans="1:10" x14ac:dyDescent="0.55000000000000004">
      <c r="A201" s="46" t="str">
        <f>+IF(inicio!M211="no_cargado",inicio!B211,"")</f>
        <v/>
      </c>
      <c r="I201" s="46" t="str">
        <f>+IFERROR(+VLOOKUP(A201,inicio!$B$8:$M$1000,9,FALSE),"")</f>
        <v/>
      </c>
      <c r="J201" s="46" t="str">
        <f t="shared" si="3"/>
        <v xml:space="preserve"> </v>
      </c>
    </row>
    <row r="202" spans="1:10" x14ac:dyDescent="0.55000000000000004">
      <c r="A202" s="46" t="str">
        <f>+IF(inicio!M212="no_cargado",inicio!B212,"")</f>
        <v/>
      </c>
      <c r="I202" s="46" t="str">
        <f>+IFERROR(+VLOOKUP(A202,inicio!$B$8:$M$1000,9,FALSE),"")</f>
        <v/>
      </c>
      <c r="J202" s="46" t="str">
        <f t="shared" si="3"/>
        <v xml:space="preserve"> </v>
      </c>
    </row>
    <row r="203" spans="1:10" x14ac:dyDescent="0.55000000000000004">
      <c r="A203" s="46" t="str">
        <f>+IF(inicio!M213="no_cargado",inicio!B213,"")</f>
        <v/>
      </c>
      <c r="I203" s="46" t="str">
        <f>+IFERROR(+VLOOKUP(A203,inicio!$B$8:$M$1000,9,FALSE),"")</f>
        <v/>
      </c>
      <c r="J203" s="46" t="str">
        <f t="shared" si="3"/>
        <v xml:space="preserve"> </v>
      </c>
    </row>
    <row r="204" spans="1:10" x14ac:dyDescent="0.55000000000000004">
      <c r="A204" s="46" t="str">
        <f>+IF(inicio!M214="no_cargado",inicio!B214,"")</f>
        <v/>
      </c>
      <c r="I204" s="46" t="str">
        <f>+IFERROR(+VLOOKUP(A204,inicio!$B$8:$M$1000,9,FALSE),"")</f>
        <v/>
      </c>
      <c r="J204" s="46" t="str">
        <f t="shared" si="3"/>
        <v xml:space="preserve"> </v>
      </c>
    </row>
    <row r="205" spans="1:10" x14ac:dyDescent="0.55000000000000004">
      <c r="A205" s="46" t="str">
        <f>+IF(inicio!M215="no_cargado",inicio!B215,"")</f>
        <v/>
      </c>
      <c r="I205" s="46" t="str">
        <f>+IFERROR(+VLOOKUP(A205,inicio!$B$8:$M$1000,9,FALSE),"")</f>
        <v/>
      </c>
      <c r="J205" s="46" t="str">
        <f t="shared" si="3"/>
        <v xml:space="preserve"> </v>
      </c>
    </row>
    <row r="206" spans="1:10" x14ac:dyDescent="0.55000000000000004">
      <c r="A206" s="46" t="str">
        <f>+IF(inicio!M216="no_cargado",inicio!B216,"")</f>
        <v/>
      </c>
      <c r="I206" s="46" t="str">
        <f>+IFERROR(+VLOOKUP(A206,inicio!$B$8:$M$1000,9,FALSE),"")</f>
        <v/>
      </c>
      <c r="J206" s="46" t="str">
        <f t="shared" si="3"/>
        <v xml:space="preserve"> </v>
      </c>
    </row>
    <row r="207" spans="1:10" x14ac:dyDescent="0.55000000000000004">
      <c r="A207" s="46" t="str">
        <f>+IF(inicio!M217="no_cargado",inicio!B217,"")</f>
        <v/>
      </c>
      <c r="I207" s="46" t="str">
        <f>+IFERROR(+VLOOKUP(A207,inicio!$B$8:$M$1000,9,FALSE),"")</f>
        <v/>
      </c>
      <c r="J207" s="46" t="str">
        <f t="shared" si="3"/>
        <v xml:space="preserve"> </v>
      </c>
    </row>
    <row r="208" spans="1:10" x14ac:dyDescent="0.55000000000000004">
      <c r="A208" s="46" t="str">
        <f>+IF(inicio!M218="no_cargado",inicio!B218,"")</f>
        <v/>
      </c>
      <c r="I208" s="46" t="str">
        <f>+IFERROR(+VLOOKUP(A208,inicio!$B$8:$M$1000,9,FALSE),"")</f>
        <v/>
      </c>
      <c r="J208" s="46" t="str">
        <f t="shared" si="3"/>
        <v xml:space="preserve"> </v>
      </c>
    </row>
    <row r="209" spans="1:10" x14ac:dyDescent="0.55000000000000004">
      <c r="A209" s="46" t="str">
        <f>+IF(inicio!M219="no_cargado",inicio!B219,"")</f>
        <v/>
      </c>
      <c r="I209" s="46" t="str">
        <f>+IFERROR(+VLOOKUP(A209,inicio!$B$8:$M$1000,9,FALSE),"")</f>
        <v/>
      </c>
      <c r="J209" s="46" t="str">
        <f t="shared" si="3"/>
        <v xml:space="preserve"> </v>
      </c>
    </row>
    <row r="210" spans="1:10" x14ac:dyDescent="0.55000000000000004">
      <c r="A210" s="46" t="str">
        <f>+IF(inicio!M220="no_cargado",inicio!B220,"")</f>
        <v/>
      </c>
      <c r="I210" s="46" t="str">
        <f>+IFERROR(+VLOOKUP(A210,inicio!$B$8:$M$1000,9,FALSE),"")</f>
        <v/>
      </c>
      <c r="J210" s="46" t="str">
        <f t="shared" si="3"/>
        <v xml:space="preserve"> </v>
      </c>
    </row>
    <row r="211" spans="1:10" x14ac:dyDescent="0.55000000000000004">
      <c r="A211" s="46" t="str">
        <f>+IF(inicio!M221="no_cargado",inicio!B221,"")</f>
        <v/>
      </c>
      <c r="I211" s="46" t="str">
        <f>+IFERROR(+VLOOKUP(A211,inicio!$B$8:$M$1000,9,FALSE),"")</f>
        <v/>
      </c>
      <c r="J211" s="46" t="str">
        <f t="shared" si="3"/>
        <v xml:space="preserve"> </v>
      </c>
    </row>
    <row r="212" spans="1:10" x14ac:dyDescent="0.55000000000000004">
      <c r="A212" s="46" t="str">
        <f>+IF(inicio!M222="no_cargado",inicio!B222,"")</f>
        <v/>
      </c>
      <c r="I212" s="46" t="str">
        <f>+IFERROR(+VLOOKUP(A212,inicio!$B$8:$M$1000,9,FALSE),"")</f>
        <v/>
      </c>
      <c r="J212" s="46" t="str">
        <f t="shared" si="3"/>
        <v xml:space="preserve"> </v>
      </c>
    </row>
    <row r="213" spans="1:10" x14ac:dyDescent="0.55000000000000004">
      <c r="A213" s="46" t="str">
        <f>+IF(inicio!M223="no_cargado",inicio!B223,"")</f>
        <v/>
      </c>
      <c r="I213" s="46" t="str">
        <f>+IFERROR(+VLOOKUP(A213,inicio!$B$8:$M$1000,9,FALSE),"")</f>
        <v/>
      </c>
      <c r="J213" s="46" t="str">
        <f t="shared" si="3"/>
        <v xml:space="preserve"> </v>
      </c>
    </row>
    <row r="214" spans="1:10" x14ac:dyDescent="0.55000000000000004">
      <c r="A214" s="46" t="str">
        <f>+IF(inicio!M224="no_cargado",inicio!B224,"")</f>
        <v/>
      </c>
      <c r="I214" s="46" t="str">
        <f>+IFERROR(+VLOOKUP(A214,inicio!$B$8:$M$1000,9,FALSE),"")</f>
        <v/>
      </c>
      <c r="J214" s="46" t="str">
        <f t="shared" si="3"/>
        <v xml:space="preserve"> </v>
      </c>
    </row>
    <row r="215" spans="1:10" x14ac:dyDescent="0.55000000000000004">
      <c r="A215" s="46" t="str">
        <f>+IF(inicio!M225="no_cargado",inicio!B225,"")</f>
        <v/>
      </c>
      <c r="I215" s="46" t="str">
        <f>+IFERROR(+VLOOKUP(A215,inicio!$B$8:$M$1000,9,FALSE),"")</f>
        <v/>
      </c>
      <c r="J215" s="46" t="str">
        <f t="shared" si="3"/>
        <v xml:space="preserve"> </v>
      </c>
    </row>
    <row r="216" spans="1:10" x14ac:dyDescent="0.55000000000000004">
      <c r="A216" s="46" t="str">
        <f>+IF(inicio!M226="no_cargado",inicio!B226,"")</f>
        <v/>
      </c>
      <c r="I216" s="46" t="str">
        <f>+IFERROR(+VLOOKUP(A216,inicio!$B$8:$M$1000,9,FALSE),"")</f>
        <v/>
      </c>
      <c r="J216" s="46" t="str">
        <f t="shared" si="3"/>
        <v xml:space="preserve"> </v>
      </c>
    </row>
    <row r="217" spans="1:10" x14ac:dyDescent="0.55000000000000004">
      <c r="A217" s="46" t="str">
        <f>+IF(inicio!M227="no_cargado",inicio!B227,"")</f>
        <v/>
      </c>
      <c r="I217" s="46" t="str">
        <f>+IFERROR(+VLOOKUP(A217,inicio!$B$8:$M$1000,9,FALSE),"")</f>
        <v/>
      </c>
      <c r="J217" s="46" t="str">
        <f t="shared" si="3"/>
        <v xml:space="preserve"> </v>
      </c>
    </row>
    <row r="218" spans="1:10" x14ac:dyDescent="0.55000000000000004">
      <c r="A218" s="46" t="str">
        <f>+IF(inicio!M228="no_cargado",inicio!B228,"")</f>
        <v/>
      </c>
      <c r="I218" s="46" t="str">
        <f>+IFERROR(+VLOOKUP(A218,inicio!$B$8:$M$1000,9,FALSE),"")</f>
        <v/>
      </c>
      <c r="J218" s="46" t="str">
        <f t="shared" si="3"/>
        <v xml:space="preserve"> </v>
      </c>
    </row>
    <row r="219" spans="1:10" x14ac:dyDescent="0.55000000000000004">
      <c r="A219" s="46" t="str">
        <f>+IF(inicio!M229="no_cargado",inicio!B229,"")</f>
        <v/>
      </c>
      <c r="I219" s="46" t="str">
        <f>+IFERROR(+VLOOKUP(A219,inicio!$B$8:$M$1000,9,FALSE),"")</f>
        <v/>
      </c>
      <c r="J219" s="46" t="str">
        <f t="shared" si="3"/>
        <v xml:space="preserve"> </v>
      </c>
    </row>
    <row r="220" spans="1:10" x14ac:dyDescent="0.55000000000000004">
      <c r="A220" s="46" t="str">
        <f>+IF(inicio!M230="no_cargado",inicio!B230,"")</f>
        <v/>
      </c>
      <c r="I220" s="46" t="str">
        <f>+IFERROR(+VLOOKUP(A220,inicio!$B$8:$M$1000,9,FALSE),"")</f>
        <v/>
      </c>
      <c r="J220" s="46" t="str">
        <f t="shared" si="3"/>
        <v xml:space="preserve"> </v>
      </c>
    </row>
    <row r="221" spans="1:10" x14ac:dyDescent="0.55000000000000004">
      <c r="A221" s="46" t="str">
        <f>+IF(inicio!M231="no_cargado",inicio!B231,"")</f>
        <v/>
      </c>
      <c r="I221" s="46" t="str">
        <f>+IFERROR(+VLOOKUP(A221,inicio!$B$8:$M$1000,9,FALSE),"")</f>
        <v/>
      </c>
      <c r="J221" s="46" t="str">
        <f t="shared" si="3"/>
        <v xml:space="preserve"> </v>
      </c>
    </row>
    <row r="222" spans="1:10" x14ac:dyDescent="0.55000000000000004">
      <c r="A222" s="46" t="str">
        <f>+IF(inicio!M232="no_cargado",inicio!B232,"")</f>
        <v/>
      </c>
      <c r="I222" s="46" t="str">
        <f>+IFERROR(+VLOOKUP(A222,inicio!$B$8:$M$1000,9,FALSE),"")</f>
        <v/>
      </c>
      <c r="J222" s="46" t="str">
        <f t="shared" si="3"/>
        <v xml:space="preserve"> </v>
      </c>
    </row>
    <row r="223" spans="1:10" x14ac:dyDescent="0.55000000000000004">
      <c r="A223" s="46" t="str">
        <f>+IF(inicio!M233="no_cargado",inicio!B233,"")</f>
        <v/>
      </c>
      <c r="I223" s="46" t="str">
        <f>+IFERROR(+VLOOKUP(A223,inicio!$B$8:$M$1000,9,FALSE),"")</f>
        <v/>
      </c>
      <c r="J223" s="46" t="str">
        <f t="shared" si="3"/>
        <v xml:space="preserve"> </v>
      </c>
    </row>
    <row r="224" spans="1:10" x14ac:dyDescent="0.55000000000000004">
      <c r="A224" s="46" t="str">
        <f>+IF(inicio!M234="no_cargado",inicio!B234,"")</f>
        <v/>
      </c>
      <c r="I224" s="46" t="str">
        <f>+IFERROR(+VLOOKUP(A224,inicio!$B$8:$M$1000,9,FALSE),"")</f>
        <v/>
      </c>
      <c r="J224" s="46" t="str">
        <f t="shared" si="3"/>
        <v xml:space="preserve"> </v>
      </c>
    </row>
    <row r="225" spans="1:10" x14ac:dyDescent="0.55000000000000004">
      <c r="A225" s="46" t="str">
        <f>+IF(inicio!M235="no_cargado",inicio!B235,"")</f>
        <v/>
      </c>
      <c r="I225" s="46" t="str">
        <f>+IFERROR(+VLOOKUP(A225,inicio!$B$8:$M$1000,9,FALSE),"")</f>
        <v/>
      </c>
      <c r="J225" s="46" t="str">
        <f t="shared" si="3"/>
        <v xml:space="preserve"> </v>
      </c>
    </row>
    <row r="226" spans="1:10" x14ac:dyDescent="0.55000000000000004">
      <c r="A226" s="46" t="str">
        <f>+IF(inicio!M236="no_cargado",inicio!B236,"")</f>
        <v/>
      </c>
      <c r="I226" s="46" t="str">
        <f>+IFERROR(+VLOOKUP(A226,inicio!$B$8:$M$1000,9,FALSE),"")</f>
        <v/>
      </c>
      <c r="J226" s="46" t="str">
        <f t="shared" si="3"/>
        <v xml:space="preserve"> </v>
      </c>
    </row>
    <row r="227" spans="1:10" x14ac:dyDescent="0.55000000000000004">
      <c r="A227" s="46" t="str">
        <f>+IF(inicio!M237="no_cargado",inicio!B237,"")</f>
        <v/>
      </c>
      <c r="I227" s="46" t="str">
        <f>+IFERROR(+VLOOKUP(A227,inicio!$B$8:$M$1000,9,FALSE),"")</f>
        <v/>
      </c>
      <c r="J227" s="46" t="str">
        <f t="shared" si="3"/>
        <v xml:space="preserve"> </v>
      </c>
    </row>
    <row r="228" spans="1:10" x14ac:dyDescent="0.55000000000000004">
      <c r="A228" s="46" t="str">
        <f>+IF(inicio!M238="no_cargado",inicio!B238,"")</f>
        <v/>
      </c>
      <c r="I228" s="46" t="str">
        <f>+IFERROR(+VLOOKUP(A228,inicio!$B$8:$M$1000,9,FALSE),"")</f>
        <v/>
      </c>
      <c r="J228" s="46" t="str">
        <f t="shared" si="3"/>
        <v xml:space="preserve"> </v>
      </c>
    </row>
    <row r="229" spans="1:10" x14ac:dyDescent="0.55000000000000004">
      <c r="A229" s="46" t="str">
        <f>+IF(inicio!M239="no_cargado",inicio!B239,"")</f>
        <v/>
      </c>
      <c r="I229" s="46" t="str">
        <f>+IFERROR(+VLOOKUP(A229,inicio!$B$8:$M$1000,9,FALSE),"")</f>
        <v/>
      </c>
      <c r="J229" s="46" t="str">
        <f t="shared" si="3"/>
        <v xml:space="preserve"> </v>
      </c>
    </row>
    <row r="230" spans="1:10" x14ac:dyDescent="0.55000000000000004">
      <c r="A230" s="46" t="str">
        <f>+IF(inicio!M240="no_cargado",inicio!B240,"")</f>
        <v/>
      </c>
      <c r="I230" s="46" t="str">
        <f>+IFERROR(+VLOOKUP(A230,inicio!$B$8:$M$1000,9,FALSE),"")</f>
        <v/>
      </c>
      <c r="J230" s="46" t="str">
        <f t="shared" si="3"/>
        <v xml:space="preserve"> </v>
      </c>
    </row>
    <row r="231" spans="1:10" x14ac:dyDescent="0.55000000000000004">
      <c r="A231" s="46" t="str">
        <f>+IF(inicio!M241="no_cargado",inicio!B241,"")</f>
        <v/>
      </c>
      <c r="I231" s="46" t="str">
        <f>+IFERROR(+VLOOKUP(A231,inicio!$B$8:$M$1000,9,FALSE),"")</f>
        <v/>
      </c>
      <c r="J231" s="46" t="str">
        <f t="shared" si="3"/>
        <v xml:space="preserve"> </v>
      </c>
    </row>
    <row r="232" spans="1:10" x14ac:dyDescent="0.55000000000000004">
      <c r="A232" s="46" t="str">
        <f>+IF(inicio!M242="no_cargado",inicio!B242,"")</f>
        <v/>
      </c>
      <c r="I232" s="46" t="str">
        <f>+IFERROR(+VLOOKUP(A232,inicio!$B$8:$M$1000,9,FALSE),"")</f>
        <v/>
      </c>
      <c r="J232" s="46" t="str">
        <f t="shared" si="3"/>
        <v xml:space="preserve"> </v>
      </c>
    </row>
    <row r="233" spans="1:10" x14ac:dyDescent="0.55000000000000004">
      <c r="A233" s="46" t="str">
        <f>+IF(inicio!M243="no_cargado",inicio!B243,"")</f>
        <v/>
      </c>
      <c r="I233" s="46" t="str">
        <f>+IFERROR(+VLOOKUP(A233,inicio!$B$8:$M$1000,9,FALSE),"")</f>
        <v/>
      </c>
      <c r="J233" s="46" t="str">
        <f t="shared" si="3"/>
        <v xml:space="preserve"> </v>
      </c>
    </row>
    <row r="234" spans="1:10" x14ac:dyDescent="0.55000000000000004">
      <c r="A234" s="46" t="str">
        <f>+IF(inicio!M244="no_cargado",inicio!B244,"")</f>
        <v/>
      </c>
      <c r="I234" s="46" t="str">
        <f>+IFERROR(+VLOOKUP(A234,inicio!$B$8:$M$1000,9,FALSE),"")</f>
        <v/>
      </c>
      <c r="J234" s="46" t="str">
        <f t="shared" si="3"/>
        <v xml:space="preserve"> </v>
      </c>
    </row>
    <row r="235" spans="1:10" x14ac:dyDescent="0.55000000000000004">
      <c r="A235" s="46" t="str">
        <f>+IF(inicio!M245="no_cargado",inicio!B245,"")</f>
        <v/>
      </c>
      <c r="I235" s="46" t="str">
        <f>+IFERROR(+VLOOKUP(A235,inicio!$B$8:$M$1000,9,FALSE),"")</f>
        <v/>
      </c>
      <c r="J235" s="46" t="str">
        <f t="shared" si="3"/>
        <v xml:space="preserve"> </v>
      </c>
    </row>
    <row r="236" spans="1:10" x14ac:dyDescent="0.55000000000000004">
      <c r="A236" s="46" t="str">
        <f>+IF(inicio!M246="no_cargado",inicio!B246,"")</f>
        <v/>
      </c>
      <c r="I236" s="46" t="str">
        <f>+IFERROR(+VLOOKUP(A236,inicio!$B$8:$M$1000,9,FALSE),"")</f>
        <v/>
      </c>
      <c r="J236" s="46" t="str">
        <f t="shared" si="3"/>
        <v xml:space="preserve"> </v>
      </c>
    </row>
    <row r="237" spans="1:10" x14ac:dyDescent="0.55000000000000004">
      <c r="A237" s="46" t="str">
        <f>+IF(inicio!M247="no_cargado",inicio!B247,"")</f>
        <v/>
      </c>
      <c r="I237" s="46" t="str">
        <f>+IFERROR(+VLOOKUP(A237,inicio!$B$8:$M$1000,9,FALSE),"")</f>
        <v/>
      </c>
      <c r="J237" s="46" t="str">
        <f t="shared" si="3"/>
        <v xml:space="preserve"> </v>
      </c>
    </row>
    <row r="238" spans="1:10" x14ac:dyDescent="0.55000000000000004">
      <c r="A238" s="46" t="str">
        <f>+IF(inicio!M248="no_cargado",inicio!B248,"")</f>
        <v/>
      </c>
      <c r="I238" s="46" t="str">
        <f>+IFERROR(+VLOOKUP(A238,inicio!$B$8:$M$1000,9,FALSE),"")</f>
        <v/>
      </c>
      <c r="J238" s="46" t="str">
        <f t="shared" si="3"/>
        <v xml:space="preserve"> </v>
      </c>
    </row>
    <row r="239" spans="1:10" x14ac:dyDescent="0.55000000000000004">
      <c r="A239" s="46" t="str">
        <f>+IF(inicio!M249="no_cargado",inicio!B249,"")</f>
        <v/>
      </c>
      <c r="I239" s="46" t="str">
        <f>+IFERROR(+VLOOKUP(A239,inicio!$B$8:$M$1000,9,FALSE),"")</f>
        <v/>
      </c>
      <c r="J239" s="46" t="str">
        <f t="shared" si="3"/>
        <v xml:space="preserve"> </v>
      </c>
    </row>
    <row r="240" spans="1:10" x14ac:dyDescent="0.55000000000000004">
      <c r="A240" s="46" t="str">
        <f>+IF(inicio!M250="no_cargado",inicio!B250,"")</f>
        <v/>
      </c>
      <c r="I240" s="46" t="str">
        <f>+IFERROR(+VLOOKUP(A240,inicio!$B$8:$M$1000,9,FALSE),"")</f>
        <v/>
      </c>
      <c r="J240" s="46" t="str">
        <f t="shared" si="3"/>
        <v xml:space="preserve"> </v>
      </c>
    </row>
    <row r="241" spans="1:10" x14ac:dyDescent="0.55000000000000004">
      <c r="A241" s="46" t="str">
        <f>+IF(inicio!M251="no_cargado",inicio!B251,"")</f>
        <v/>
      </c>
      <c r="I241" s="46" t="str">
        <f>+IFERROR(+VLOOKUP(A241,inicio!$B$8:$M$1000,9,FALSE),"")</f>
        <v/>
      </c>
      <c r="J241" s="46" t="str">
        <f t="shared" si="3"/>
        <v xml:space="preserve"> </v>
      </c>
    </row>
    <row r="242" spans="1:10" x14ac:dyDescent="0.55000000000000004">
      <c r="A242" s="46" t="str">
        <f>+IF(inicio!M252="no_cargado",inicio!B252,"")</f>
        <v/>
      </c>
      <c r="I242" s="46" t="str">
        <f>+IFERROR(+VLOOKUP(A242,inicio!$B$8:$M$1000,9,FALSE),"")</f>
        <v/>
      </c>
      <c r="J242" s="46" t="str">
        <f t="shared" si="3"/>
        <v xml:space="preserve"> </v>
      </c>
    </row>
    <row r="243" spans="1:10" x14ac:dyDescent="0.55000000000000004">
      <c r="A243" s="46" t="str">
        <f>+IF(inicio!M253="no_cargado",inicio!B253,"")</f>
        <v/>
      </c>
      <c r="I243" s="46" t="str">
        <f>+IFERROR(+VLOOKUP(A243,inicio!$B$8:$M$1000,9,FALSE),"")</f>
        <v/>
      </c>
      <c r="J243" s="46" t="str">
        <f t="shared" si="3"/>
        <v xml:space="preserve"> </v>
      </c>
    </row>
    <row r="244" spans="1:10" x14ac:dyDescent="0.55000000000000004">
      <c r="A244" s="46" t="str">
        <f>+IF(inicio!M254="no_cargado",inicio!B254,"")</f>
        <v/>
      </c>
      <c r="I244" s="46" t="str">
        <f>+IFERROR(+VLOOKUP(A244,inicio!$B$8:$M$1000,9,FALSE),"")</f>
        <v/>
      </c>
      <c r="J244" s="46" t="str">
        <f t="shared" si="3"/>
        <v xml:space="preserve"> </v>
      </c>
    </row>
    <row r="245" spans="1:10" x14ac:dyDescent="0.55000000000000004">
      <c r="A245" s="46" t="str">
        <f>+IF(inicio!M255="no_cargado",inicio!B255,"")</f>
        <v/>
      </c>
      <c r="I245" s="46" t="str">
        <f>+IFERROR(+VLOOKUP(A245,inicio!$B$8:$M$1000,9,FALSE),"")</f>
        <v/>
      </c>
      <c r="J245" s="46" t="str">
        <f t="shared" si="3"/>
        <v xml:space="preserve"> </v>
      </c>
    </row>
    <row r="246" spans="1:10" x14ac:dyDescent="0.55000000000000004">
      <c r="A246" s="46" t="str">
        <f>+IF(inicio!M256="no_cargado",inicio!B256,"")</f>
        <v/>
      </c>
      <c r="I246" s="46" t="str">
        <f>+IFERROR(+VLOOKUP(A246,inicio!$B$8:$M$1000,9,FALSE),"")</f>
        <v/>
      </c>
      <c r="J246" s="46" t="str">
        <f t="shared" si="3"/>
        <v xml:space="preserve"> </v>
      </c>
    </row>
    <row r="247" spans="1:10" x14ac:dyDescent="0.55000000000000004">
      <c r="A247" s="46" t="str">
        <f>+IF(inicio!M257="no_cargado",inicio!B257,"")</f>
        <v/>
      </c>
      <c r="I247" s="46" t="str">
        <f>+IFERROR(+VLOOKUP(A247,inicio!$B$8:$M$1000,9,FALSE),"")</f>
        <v/>
      </c>
      <c r="J247" s="46" t="str">
        <f t="shared" si="3"/>
        <v xml:space="preserve"> </v>
      </c>
    </row>
    <row r="248" spans="1:10" x14ac:dyDescent="0.55000000000000004">
      <c r="A248" s="46" t="str">
        <f>+IF(inicio!M258="no_cargado",inicio!B258,"")</f>
        <v/>
      </c>
      <c r="I248" s="46" t="str">
        <f>+IFERROR(+VLOOKUP(A248,inicio!$B$8:$M$1000,9,FALSE),"")</f>
        <v/>
      </c>
      <c r="J248" s="46" t="str">
        <f t="shared" si="3"/>
        <v xml:space="preserve"> </v>
      </c>
    </row>
    <row r="249" spans="1:10" x14ac:dyDescent="0.55000000000000004">
      <c r="A249" s="46" t="str">
        <f>+IF(inicio!M259="no_cargado",inicio!B259,"")</f>
        <v/>
      </c>
      <c r="I249" s="46" t="str">
        <f>+IFERROR(+VLOOKUP(A249,inicio!$B$8:$M$1000,9,FALSE),"")</f>
        <v/>
      </c>
      <c r="J249" s="46" t="str">
        <f t="shared" si="3"/>
        <v xml:space="preserve"> </v>
      </c>
    </row>
    <row r="250" spans="1:10" x14ac:dyDescent="0.55000000000000004">
      <c r="A250" s="46" t="str">
        <f>+IF(inicio!M260="no_cargado",inicio!B260,"")</f>
        <v/>
      </c>
      <c r="I250" s="46" t="str">
        <f>+IFERROR(+VLOOKUP(A250,inicio!$B$8:$M$1000,9,FALSE),"")</f>
        <v/>
      </c>
      <c r="J250" s="46" t="str">
        <f t="shared" si="3"/>
        <v xml:space="preserve"> </v>
      </c>
    </row>
    <row r="251" spans="1:10" x14ac:dyDescent="0.55000000000000004">
      <c r="A251" s="46" t="str">
        <f>+IF(inicio!M261="no_cargado",inicio!B261,"")</f>
        <v/>
      </c>
      <c r="I251" s="46" t="str">
        <f>+IFERROR(+VLOOKUP(A251,inicio!$B$8:$M$1000,9,FALSE),"")</f>
        <v/>
      </c>
      <c r="J251" s="46" t="str">
        <f t="shared" si="3"/>
        <v xml:space="preserve"> </v>
      </c>
    </row>
    <row r="252" spans="1:10" x14ac:dyDescent="0.55000000000000004">
      <c r="A252" s="46" t="str">
        <f>+IF(inicio!M262="no_cargado",inicio!B262,"")</f>
        <v/>
      </c>
      <c r="I252" s="46" t="str">
        <f>+IFERROR(+VLOOKUP(A252,inicio!$B$8:$M$1000,9,FALSE),"")</f>
        <v/>
      </c>
      <c r="J252" s="46" t="str">
        <f t="shared" si="3"/>
        <v xml:space="preserve"> </v>
      </c>
    </row>
    <row r="253" spans="1:10" x14ac:dyDescent="0.55000000000000004">
      <c r="A253" s="46" t="str">
        <f>+IF(inicio!M263="no_cargado",inicio!B263,"")</f>
        <v/>
      </c>
      <c r="I253" s="46" t="str">
        <f>+IFERROR(+VLOOKUP(A253,inicio!$B$8:$M$1000,9,FALSE),"")</f>
        <v/>
      </c>
      <c r="J253" s="46" t="str">
        <f t="shared" si="3"/>
        <v xml:space="preserve"> </v>
      </c>
    </row>
    <row r="254" spans="1:10" x14ac:dyDescent="0.55000000000000004">
      <c r="A254" s="46" t="str">
        <f>+IF(inicio!M264="no_cargado",inicio!B264,"")</f>
        <v/>
      </c>
      <c r="I254" s="46" t="str">
        <f>+IFERROR(+VLOOKUP(A254,inicio!$B$8:$M$1000,9,FALSE),"")</f>
        <v/>
      </c>
      <c r="J254" s="46" t="str">
        <f t="shared" si="3"/>
        <v xml:space="preserve"> </v>
      </c>
    </row>
    <row r="255" spans="1:10" x14ac:dyDescent="0.55000000000000004">
      <c r="A255" s="46" t="str">
        <f>+IF(inicio!M265="no_cargado",inicio!B265,"")</f>
        <v/>
      </c>
      <c r="I255" s="46" t="str">
        <f>+IFERROR(+VLOOKUP(A255,inicio!$B$8:$M$1000,9,FALSE),"")</f>
        <v/>
      </c>
      <c r="J255" s="46" t="str">
        <f t="shared" si="3"/>
        <v xml:space="preserve"> </v>
      </c>
    </row>
    <row r="256" spans="1:10" x14ac:dyDescent="0.55000000000000004">
      <c r="A256" s="46" t="str">
        <f>+IF(inicio!M266="no_cargado",inicio!B266,"")</f>
        <v/>
      </c>
      <c r="I256" s="46" t="str">
        <f>+IFERROR(+VLOOKUP(A256,inicio!$B$8:$M$1000,9,FALSE),"")</f>
        <v/>
      </c>
      <c r="J256" s="46" t="str">
        <f t="shared" si="3"/>
        <v xml:space="preserve"> </v>
      </c>
    </row>
    <row r="257" spans="1:10" x14ac:dyDescent="0.55000000000000004">
      <c r="A257" s="46" t="str">
        <f>+IF(inicio!M267="no_cargado",inicio!B267,"")</f>
        <v/>
      </c>
      <c r="I257" s="46" t="str">
        <f>+IFERROR(+VLOOKUP(A257,inicio!$B$8:$M$1000,9,FALSE),"")</f>
        <v/>
      </c>
      <c r="J257" s="46" t="str">
        <f t="shared" si="3"/>
        <v xml:space="preserve"> </v>
      </c>
    </row>
    <row r="258" spans="1:10" x14ac:dyDescent="0.55000000000000004">
      <c r="A258" s="46" t="str">
        <f>+IF(inicio!M268="no_cargado",inicio!B268,"")</f>
        <v/>
      </c>
      <c r="I258" s="46" t="str">
        <f>+IFERROR(+VLOOKUP(A258,inicio!$B$8:$M$1000,9,FALSE),"")</f>
        <v/>
      </c>
      <c r="J258" s="46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6" t="str">
        <f>+IF(inicio!M269="no_cargado",inicio!B269,"")</f>
        <v/>
      </c>
      <c r="I259" s="46" t="str">
        <f>+IFERROR(+VLOOKUP(A259,inicio!$B$8:$M$1000,9,FALSE),"")</f>
        <v/>
      </c>
      <c r="J259" s="46" t="str">
        <f t="shared" si="4"/>
        <v xml:space="preserve"> </v>
      </c>
    </row>
    <row r="260" spans="1:10" x14ac:dyDescent="0.55000000000000004">
      <c r="A260" s="46" t="str">
        <f>+IF(inicio!M270="no_cargado",inicio!B270,"")</f>
        <v/>
      </c>
      <c r="I260" s="46" t="str">
        <f>+IFERROR(+VLOOKUP(A260,inicio!$B$8:$M$1000,9,FALSE),"")</f>
        <v/>
      </c>
      <c r="J260" s="46" t="str">
        <f t="shared" si="4"/>
        <v xml:space="preserve"> </v>
      </c>
    </row>
    <row r="261" spans="1:10" x14ac:dyDescent="0.55000000000000004">
      <c r="A261" s="46" t="str">
        <f>+IF(inicio!M271="no_cargado",inicio!B271,"")</f>
        <v/>
      </c>
      <c r="I261" s="46" t="str">
        <f>+IFERROR(+VLOOKUP(A261,inicio!$B$8:$M$1000,9,FALSE),"")</f>
        <v/>
      </c>
      <c r="J261" s="46" t="str">
        <f t="shared" si="4"/>
        <v xml:space="preserve"> </v>
      </c>
    </row>
    <row r="262" spans="1:10" x14ac:dyDescent="0.55000000000000004">
      <c r="A262" s="46" t="str">
        <f>+IF(inicio!M272="no_cargado",inicio!B272,"")</f>
        <v/>
      </c>
      <c r="I262" s="46" t="str">
        <f>+IFERROR(+VLOOKUP(A262,inicio!$B$8:$M$1000,9,FALSE),"")</f>
        <v/>
      </c>
      <c r="J262" s="46" t="str">
        <f t="shared" si="4"/>
        <v xml:space="preserve"> </v>
      </c>
    </row>
    <row r="263" spans="1:10" x14ac:dyDescent="0.55000000000000004">
      <c r="A263" s="46" t="str">
        <f>+IF(inicio!M273="no_cargado",inicio!B273,"")</f>
        <v/>
      </c>
      <c r="I263" s="46" t="str">
        <f>+IFERROR(+VLOOKUP(A263,inicio!$B$8:$M$1000,9,FALSE),"")</f>
        <v/>
      </c>
      <c r="J263" s="46" t="str">
        <f t="shared" si="4"/>
        <v xml:space="preserve"> </v>
      </c>
    </row>
    <row r="264" spans="1:10" x14ac:dyDescent="0.55000000000000004">
      <c r="A264" s="46" t="str">
        <f>+IF(inicio!M274="no_cargado",inicio!B274,"")</f>
        <v/>
      </c>
      <c r="I264" s="46" t="str">
        <f>+IFERROR(+VLOOKUP(A264,inicio!$B$8:$M$1000,9,FALSE),"")</f>
        <v/>
      </c>
      <c r="J264" s="46" t="str">
        <f t="shared" si="4"/>
        <v xml:space="preserve"> </v>
      </c>
    </row>
    <row r="265" spans="1:10" x14ac:dyDescent="0.55000000000000004">
      <c r="A265" s="46" t="str">
        <f>+IF(inicio!M275="no_cargado",inicio!B275,"")</f>
        <v/>
      </c>
      <c r="I265" s="46" t="str">
        <f>+IFERROR(+VLOOKUP(A265,inicio!$B$8:$M$1000,9,FALSE),"")</f>
        <v/>
      </c>
      <c r="J265" s="46" t="str">
        <f t="shared" si="4"/>
        <v xml:space="preserve"> </v>
      </c>
    </row>
    <row r="266" spans="1:10" x14ac:dyDescent="0.55000000000000004">
      <c r="A266" s="46" t="str">
        <f>+IF(inicio!M276="no_cargado",inicio!B276,"")</f>
        <v/>
      </c>
      <c r="I266" s="46" t="str">
        <f>+IFERROR(+VLOOKUP(A266,inicio!$B$8:$M$1000,9,FALSE),"")</f>
        <v/>
      </c>
      <c r="J266" s="46" t="str">
        <f t="shared" si="4"/>
        <v xml:space="preserve"> </v>
      </c>
    </row>
    <row r="267" spans="1:10" x14ac:dyDescent="0.55000000000000004">
      <c r="A267" s="46" t="str">
        <f>+IF(inicio!M277="no_cargado",inicio!B277,"")</f>
        <v/>
      </c>
      <c r="I267" s="46" t="str">
        <f>+IFERROR(+VLOOKUP(A267,inicio!$B$8:$M$1000,9,FALSE),"")</f>
        <v/>
      </c>
      <c r="J267" s="46" t="str">
        <f t="shared" si="4"/>
        <v xml:space="preserve"> </v>
      </c>
    </row>
    <row r="268" spans="1:10" x14ac:dyDescent="0.55000000000000004">
      <c r="A268" s="46" t="str">
        <f>+IF(inicio!M278="no_cargado",inicio!B278,"")</f>
        <v/>
      </c>
      <c r="I268" s="46" t="str">
        <f>+IFERROR(+VLOOKUP(A268,inicio!$B$8:$M$1000,9,FALSE),"")</f>
        <v/>
      </c>
      <c r="J268" s="46" t="str">
        <f t="shared" si="4"/>
        <v xml:space="preserve"> </v>
      </c>
    </row>
    <row r="269" spans="1:10" x14ac:dyDescent="0.55000000000000004">
      <c r="A269" s="46" t="str">
        <f>+IF(inicio!M279="no_cargado",inicio!B279,"")</f>
        <v/>
      </c>
      <c r="I269" s="46" t="str">
        <f>+IFERROR(+VLOOKUP(A269,inicio!$B$8:$M$1000,9,FALSE),"")</f>
        <v/>
      </c>
      <c r="J269" s="46" t="str">
        <f t="shared" si="4"/>
        <v xml:space="preserve"> </v>
      </c>
    </row>
    <row r="270" spans="1:10" x14ac:dyDescent="0.55000000000000004">
      <c r="A270" s="46" t="str">
        <f>+IF(inicio!M280="no_cargado",inicio!B280,"")</f>
        <v/>
      </c>
      <c r="I270" s="46" t="str">
        <f>+IFERROR(+VLOOKUP(A270,inicio!$B$8:$M$1000,9,FALSE),"")</f>
        <v/>
      </c>
      <c r="J270" s="46" t="str">
        <f t="shared" si="4"/>
        <v xml:space="preserve"> </v>
      </c>
    </row>
    <row r="271" spans="1:10" x14ac:dyDescent="0.55000000000000004">
      <c r="A271" s="46" t="str">
        <f>+IF(inicio!M281="no_cargado",inicio!B281,"")</f>
        <v/>
      </c>
      <c r="I271" s="46" t="str">
        <f>+IFERROR(+VLOOKUP(A271,inicio!$B$8:$M$1000,9,FALSE),"")</f>
        <v/>
      </c>
      <c r="J271" s="46" t="str">
        <f t="shared" si="4"/>
        <v xml:space="preserve"> </v>
      </c>
    </row>
    <row r="272" spans="1:10" x14ac:dyDescent="0.55000000000000004">
      <c r="A272" s="46" t="str">
        <f>+IF(inicio!M282="no_cargado",inicio!B282,"")</f>
        <v/>
      </c>
      <c r="I272" s="46" t="str">
        <f>+IFERROR(+VLOOKUP(A272,inicio!$B$8:$M$1000,9,FALSE),"")</f>
        <v/>
      </c>
      <c r="J272" s="46" t="str">
        <f t="shared" si="4"/>
        <v xml:space="preserve"> </v>
      </c>
    </row>
    <row r="273" spans="1:10" x14ac:dyDescent="0.55000000000000004">
      <c r="A273" s="46" t="str">
        <f>+IF(inicio!M283="no_cargado",inicio!B283,"")</f>
        <v/>
      </c>
      <c r="I273" s="46" t="str">
        <f>+IFERROR(+VLOOKUP(A273,inicio!$B$8:$M$1000,9,FALSE),"")</f>
        <v/>
      </c>
      <c r="J273" s="46" t="str">
        <f t="shared" si="4"/>
        <v xml:space="preserve"> </v>
      </c>
    </row>
    <row r="274" spans="1:10" x14ac:dyDescent="0.55000000000000004">
      <c r="A274" s="46" t="str">
        <f>+IF(inicio!M284="no_cargado",inicio!B284,"")</f>
        <v/>
      </c>
      <c r="I274" s="46" t="str">
        <f>+IFERROR(+VLOOKUP(A274,inicio!$B$8:$M$1000,9,FALSE),"")</f>
        <v/>
      </c>
      <c r="J274" s="46" t="str">
        <f t="shared" si="4"/>
        <v xml:space="preserve"> </v>
      </c>
    </row>
    <row r="275" spans="1:10" x14ac:dyDescent="0.55000000000000004">
      <c r="A275" s="46" t="str">
        <f>+IF(inicio!M285="no_cargado",inicio!B285,"")</f>
        <v/>
      </c>
      <c r="I275" s="46" t="str">
        <f>+IFERROR(+VLOOKUP(A275,inicio!$B$8:$M$1000,9,FALSE),"")</f>
        <v/>
      </c>
      <c r="J275" s="46" t="str">
        <f t="shared" si="4"/>
        <v xml:space="preserve"> </v>
      </c>
    </row>
    <row r="276" spans="1:10" x14ac:dyDescent="0.55000000000000004">
      <c r="A276" s="46" t="str">
        <f>+IF(inicio!M286="no_cargado",inicio!B286,"")</f>
        <v/>
      </c>
      <c r="I276" s="46" t="str">
        <f>+IFERROR(+VLOOKUP(A276,inicio!$B$8:$M$1000,9,FALSE),"")</f>
        <v/>
      </c>
      <c r="J276" s="46" t="str">
        <f t="shared" si="4"/>
        <v xml:space="preserve"> </v>
      </c>
    </row>
    <row r="277" spans="1:10" x14ac:dyDescent="0.55000000000000004">
      <c r="A277" s="46" t="str">
        <f>+IF(inicio!M287="no_cargado",inicio!B287,"")</f>
        <v/>
      </c>
      <c r="I277" s="46" t="str">
        <f>+IFERROR(+VLOOKUP(A277,inicio!$B$8:$M$1000,9,FALSE),"")</f>
        <v/>
      </c>
      <c r="J277" s="46" t="str">
        <f t="shared" si="4"/>
        <v xml:space="preserve"> </v>
      </c>
    </row>
    <row r="278" spans="1:10" x14ac:dyDescent="0.55000000000000004">
      <c r="A278" s="46" t="str">
        <f>+IF(inicio!M288="no_cargado",inicio!B288,"")</f>
        <v/>
      </c>
      <c r="I278" s="46" t="str">
        <f>+IFERROR(+VLOOKUP(A278,inicio!$B$8:$M$1000,9,FALSE),"")</f>
        <v/>
      </c>
      <c r="J278" s="46" t="str">
        <f t="shared" si="4"/>
        <v xml:space="preserve"> </v>
      </c>
    </row>
    <row r="279" spans="1:10" x14ac:dyDescent="0.55000000000000004">
      <c r="A279" s="46" t="str">
        <f>+IF(inicio!M289="no_cargado",inicio!B289,"")</f>
        <v/>
      </c>
      <c r="I279" s="46" t="str">
        <f>+IFERROR(+VLOOKUP(A279,inicio!$B$8:$M$1000,9,FALSE),"")</f>
        <v/>
      </c>
      <c r="J279" s="46" t="str">
        <f t="shared" si="4"/>
        <v xml:space="preserve"> </v>
      </c>
    </row>
    <row r="280" spans="1:10" x14ac:dyDescent="0.55000000000000004">
      <c r="A280" s="46" t="str">
        <f>+IF(inicio!M290="no_cargado",inicio!B290,"")</f>
        <v/>
      </c>
      <c r="I280" s="46" t="str">
        <f>+IFERROR(+VLOOKUP(A280,inicio!$B$8:$M$1000,9,FALSE),"")</f>
        <v/>
      </c>
      <c r="J280" s="46" t="str">
        <f t="shared" si="4"/>
        <v xml:space="preserve"> </v>
      </c>
    </row>
    <row r="281" spans="1:10" x14ac:dyDescent="0.55000000000000004">
      <c r="A281" s="46" t="str">
        <f>+IF(inicio!M291="no_cargado",inicio!B291,"")</f>
        <v/>
      </c>
      <c r="I281" s="46" t="str">
        <f>+IFERROR(+VLOOKUP(A281,inicio!$B$8:$M$1000,9,FALSE),"")</f>
        <v/>
      </c>
      <c r="J281" s="46" t="str">
        <f t="shared" si="4"/>
        <v xml:space="preserve"> </v>
      </c>
    </row>
    <row r="282" spans="1:10" x14ac:dyDescent="0.55000000000000004">
      <c r="A282" s="46" t="str">
        <f>+IF(inicio!M292="no_cargado",inicio!B292,"")</f>
        <v/>
      </c>
      <c r="I282" s="46" t="str">
        <f>+IFERROR(+VLOOKUP(A282,inicio!$B$8:$M$1000,9,FALSE),"")</f>
        <v/>
      </c>
      <c r="J282" s="46" t="str">
        <f t="shared" si="4"/>
        <v xml:space="preserve"> </v>
      </c>
    </row>
    <row r="283" spans="1:10" x14ac:dyDescent="0.55000000000000004">
      <c r="A283" s="46" t="str">
        <f>+IF(inicio!M293="no_cargado",inicio!B293,"")</f>
        <v/>
      </c>
      <c r="I283" s="46" t="str">
        <f>+IFERROR(+VLOOKUP(A283,inicio!$B$8:$M$1000,9,FALSE),"")</f>
        <v/>
      </c>
      <c r="J283" s="46" t="str">
        <f t="shared" si="4"/>
        <v xml:space="preserve"> </v>
      </c>
    </row>
    <row r="284" spans="1:10" x14ac:dyDescent="0.55000000000000004">
      <c r="A284" s="46" t="str">
        <f>+IF(inicio!M294="no_cargado",inicio!B294,"")</f>
        <v/>
      </c>
      <c r="I284" s="46" t="str">
        <f>+IFERROR(+VLOOKUP(A284,inicio!$B$8:$M$1000,9,FALSE),"")</f>
        <v/>
      </c>
      <c r="J284" s="46" t="str">
        <f t="shared" si="4"/>
        <v xml:space="preserve"> </v>
      </c>
    </row>
    <row r="285" spans="1:10" x14ac:dyDescent="0.55000000000000004">
      <c r="A285" s="46" t="str">
        <f>+IF(inicio!M295="no_cargado",inicio!B295,"")</f>
        <v/>
      </c>
      <c r="I285" s="46" t="str">
        <f>+IFERROR(+VLOOKUP(A285,inicio!$B$8:$M$1000,9,FALSE),"")</f>
        <v/>
      </c>
      <c r="J285" s="46" t="str">
        <f t="shared" si="4"/>
        <v xml:space="preserve"> </v>
      </c>
    </row>
    <row r="286" spans="1:10" x14ac:dyDescent="0.55000000000000004">
      <c r="A286" s="46" t="str">
        <f>+IF(inicio!M296="no_cargado",inicio!B296,"")</f>
        <v/>
      </c>
      <c r="I286" s="46" t="str">
        <f>+IFERROR(+VLOOKUP(A286,inicio!$B$8:$M$1000,9,FALSE),"")</f>
        <v/>
      </c>
      <c r="J286" s="46" t="str">
        <f t="shared" si="4"/>
        <v xml:space="preserve"> </v>
      </c>
    </row>
    <row r="287" spans="1:10" x14ac:dyDescent="0.55000000000000004">
      <c r="A287" s="46" t="str">
        <f>+IF(inicio!M297="no_cargado",inicio!B297,"")</f>
        <v/>
      </c>
      <c r="I287" s="46" t="str">
        <f>+IFERROR(+VLOOKUP(A287,inicio!$B$8:$M$1000,9,FALSE),"")</f>
        <v/>
      </c>
      <c r="J287" s="46" t="str">
        <f t="shared" si="4"/>
        <v xml:space="preserve"> </v>
      </c>
    </row>
    <row r="288" spans="1:10" x14ac:dyDescent="0.55000000000000004">
      <c r="A288" s="46" t="str">
        <f>+IF(inicio!M298="no_cargado",inicio!B298,"")</f>
        <v/>
      </c>
      <c r="I288" s="46" t="str">
        <f>+IFERROR(+VLOOKUP(A288,inicio!$B$8:$M$1000,9,FALSE),"")</f>
        <v/>
      </c>
      <c r="J288" s="46" t="str">
        <f t="shared" si="4"/>
        <v xml:space="preserve"> </v>
      </c>
    </row>
    <row r="289" spans="1:10" x14ac:dyDescent="0.55000000000000004">
      <c r="A289" s="46" t="str">
        <f>+IF(inicio!M299="no_cargado",inicio!B299,"")</f>
        <v/>
      </c>
      <c r="I289" s="46" t="str">
        <f>+IFERROR(+VLOOKUP(A289,inicio!$B$8:$M$1000,9,FALSE),"")</f>
        <v/>
      </c>
      <c r="J289" s="46" t="str">
        <f t="shared" si="4"/>
        <v xml:space="preserve"> </v>
      </c>
    </row>
    <row r="290" spans="1:10" x14ac:dyDescent="0.55000000000000004">
      <c r="A290" s="46" t="str">
        <f>+IF(inicio!M300="no_cargado",inicio!B300,"")</f>
        <v/>
      </c>
      <c r="I290" s="46" t="str">
        <f>+IFERROR(+VLOOKUP(A290,inicio!$B$8:$M$1000,9,FALSE),"")</f>
        <v/>
      </c>
      <c r="J290" s="46" t="str">
        <f t="shared" si="4"/>
        <v xml:space="preserve"> </v>
      </c>
    </row>
    <row r="291" spans="1:10" x14ac:dyDescent="0.55000000000000004">
      <c r="A291" s="46" t="str">
        <f>+IF(inicio!M301="no_cargado",inicio!B301,"")</f>
        <v/>
      </c>
      <c r="I291" s="46" t="str">
        <f>+IFERROR(+VLOOKUP(A291,inicio!$B$8:$M$1000,9,FALSE),"")</f>
        <v/>
      </c>
      <c r="J291" s="46" t="str">
        <f t="shared" si="4"/>
        <v xml:space="preserve"> </v>
      </c>
    </row>
    <row r="292" spans="1:10" x14ac:dyDescent="0.55000000000000004">
      <c r="A292" s="46" t="str">
        <f>+IF(inicio!M302="no_cargado",inicio!B302,"")</f>
        <v/>
      </c>
      <c r="I292" s="46" t="str">
        <f>+IFERROR(+VLOOKUP(A292,inicio!$B$8:$M$1000,9,FALSE),"")</f>
        <v/>
      </c>
      <c r="J292" s="46" t="str">
        <f t="shared" si="4"/>
        <v xml:space="preserve"> </v>
      </c>
    </row>
    <row r="293" spans="1:10" x14ac:dyDescent="0.55000000000000004">
      <c r="A293" s="46" t="str">
        <f>+IF(inicio!M303="no_cargado",inicio!B303,"")</f>
        <v/>
      </c>
      <c r="I293" s="46" t="str">
        <f>+IFERROR(+VLOOKUP(A293,inicio!$B$8:$M$1000,9,FALSE),"")</f>
        <v/>
      </c>
      <c r="J293" s="46" t="str">
        <f t="shared" si="4"/>
        <v xml:space="preserve"> </v>
      </c>
    </row>
    <row r="294" spans="1:10" x14ac:dyDescent="0.55000000000000004">
      <c r="A294" s="46" t="str">
        <f>+IF(inicio!M304="no_cargado",inicio!B304,"")</f>
        <v/>
      </c>
      <c r="I294" s="46" t="str">
        <f>+IFERROR(+VLOOKUP(A294,inicio!$B$8:$M$1000,9,FALSE),"")</f>
        <v/>
      </c>
      <c r="J294" s="46" t="str">
        <f t="shared" si="4"/>
        <v xml:space="preserve"> </v>
      </c>
    </row>
    <row r="295" spans="1:10" x14ac:dyDescent="0.55000000000000004">
      <c r="A295" s="46" t="str">
        <f>+IF(inicio!M305="no_cargado",inicio!B305,"")</f>
        <v/>
      </c>
      <c r="I295" s="46" t="str">
        <f>+IFERROR(+VLOOKUP(A295,inicio!$B$8:$M$1000,9,FALSE),"")</f>
        <v/>
      </c>
      <c r="J295" s="46" t="str">
        <f t="shared" si="4"/>
        <v xml:space="preserve"> </v>
      </c>
    </row>
    <row r="296" spans="1:10" x14ac:dyDescent="0.55000000000000004">
      <c r="A296" s="46" t="str">
        <f>+IF(inicio!M306="no_cargado",inicio!B306,"")</f>
        <v/>
      </c>
      <c r="I296" s="46" t="str">
        <f>+IFERROR(+VLOOKUP(A296,inicio!$B$8:$M$1000,9,FALSE),"")</f>
        <v/>
      </c>
      <c r="J296" s="46" t="str">
        <f t="shared" si="4"/>
        <v xml:space="preserve"> </v>
      </c>
    </row>
    <row r="297" spans="1:10" x14ac:dyDescent="0.55000000000000004">
      <c r="A297" s="46" t="str">
        <f>+IF(inicio!M307="no_cargado",inicio!B307,"")</f>
        <v/>
      </c>
      <c r="I297" s="46" t="str">
        <f>+IFERROR(+VLOOKUP(A297,inicio!$B$8:$M$1000,9,FALSE),"")</f>
        <v/>
      </c>
      <c r="J297" s="46" t="str">
        <f t="shared" si="4"/>
        <v xml:space="preserve"> </v>
      </c>
    </row>
    <row r="298" spans="1:10" x14ac:dyDescent="0.55000000000000004">
      <c r="A298" s="46" t="str">
        <f>+IF(inicio!M308="no_cargado",inicio!B308,"")</f>
        <v/>
      </c>
      <c r="I298" s="46" t="str">
        <f>+IFERROR(+VLOOKUP(A298,inicio!$B$8:$M$1000,9,FALSE),"")</f>
        <v/>
      </c>
      <c r="J298" s="46" t="str">
        <f t="shared" si="4"/>
        <v xml:space="preserve"> </v>
      </c>
    </row>
    <row r="299" spans="1:10" x14ac:dyDescent="0.55000000000000004">
      <c r="A299" s="46" t="str">
        <f>+IF(inicio!M309="no_cargado",inicio!B309,"")</f>
        <v/>
      </c>
      <c r="I299" s="46" t="str">
        <f>+IFERROR(+VLOOKUP(A299,inicio!$B$8:$M$1000,9,FALSE),"")</f>
        <v/>
      </c>
      <c r="J299" s="46" t="str">
        <f t="shared" si="4"/>
        <v xml:space="preserve"> </v>
      </c>
    </row>
    <row r="300" spans="1:10" x14ac:dyDescent="0.55000000000000004">
      <c r="A300" s="46" t="str">
        <f>+IF(inicio!M310="no_cargado",inicio!B310,"")</f>
        <v/>
      </c>
      <c r="I300" s="46" t="str">
        <f>+IFERROR(+VLOOKUP(A300,inicio!$B$8:$M$1000,9,FALSE),"")</f>
        <v/>
      </c>
      <c r="J300" s="46" t="str">
        <f t="shared" si="4"/>
        <v xml:space="preserve"> </v>
      </c>
    </row>
    <row r="301" spans="1:10" x14ac:dyDescent="0.55000000000000004">
      <c r="A301" s="46" t="str">
        <f>+IF(inicio!M311="no_cargado",inicio!B311,"")</f>
        <v/>
      </c>
      <c r="I301" s="46" t="str">
        <f>+IFERROR(+VLOOKUP(A301,inicio!$B$8:$M$1000,9,FALSE),"")</f>
        <v/>
      </c>
      <c r="J301" s="46" t="str">
        <f t="shared" si="4"/>
        <v xml:space="preserve"> </v>
      </c>
    </row>
    <row r="302" spans="1:10" x14ac:dyDescent="0.55000000000000004">
      <c r="A302" s="46" t="str">
        <f>+IF(inicio!M312="no_cargado",inicio!B312,"")</f>
        <v/>
      </c>
      <c r="I302" s="46" t="str">
        <f>+IFERROR(+VLOOKUP(A302,inicio!$B$8:$M$1000,9,FALSE),"")</f>
        <v/>
      </c>
      <c r="J302" s="46" t="str">
        <f t="shared" si="4"/>
        <v xml:space="preserve"> </v>
      </c>
    </row>
    <row r="303" spans="1:10" x14ac:dyDescent="0.55000000000000004">
      <c r="A303" s="46" t="str">
        <f>+IF(inicio!M313="no_cargado",inicio!B313,"")</f>
        <v/>
      </c>
      <c r="I303" s="46" t="str">
        <f>+IFERROR(+VLOOKUP(A303,inicio!$B$8:$M$1000,9,FALSE),"")</f>
        <v/>
      </c>
      <c r="J303" s="46" t="str">
        <f t="shared" si="4"/>
        <v xml:space="preserve"> </v>
      </c>
    </row>
    <row r="304" spans="1:10" x14ac:dyDescent="0.55000000000000004">
      <c r="A304" s="46" t="str">
        <f>+IF(inicio!M314="no_cargado",inicio!B314,"")</f>
        <v/>
      </c>
      <c r="I304" s="46" t="str">
        <f>+IFERROR(+VLOOKUP(A304,inicio!$B$8:$M$1000,9,FALSE),"")</f>
        <v/>
      </c>
      <c r="J304" s="46" t="str">
        <f t="shared" si="4"/>
        <v xml:space="preserve"> </v>
      </c>
    </row>
    <row r="305" spans="1:10" x14ac:dyDescent="0.55000000000000004">
      <c r="A305" s="46" t="str">
        <f>+IF(inicio!M315="no_cargado",inicio!B315,"")</f>
        <v/>
      </c>
      <c r="I305" s="46" t="str">
        <f>+IFERROR(+VLOOKUP(A305,inicio!$B$8:$M$1000,9,FALSE),"")</f>
        <v/>
      </c>
      <c r="J305" s="46" t="str">
        <f t="shared" si="4"/>
        <v xml:space="preserve"> </v>
      </c>
    </row>
    <row r="306" spans="1:10" x14ac:dyDescent="0.55000000000000004">
      <c r="A306" s="46" t="str">
        <f>+IF(inicio!M316="no_cargado",inicio!B316,"")</f>
        <v/>
      </c>
      <c r="I306" s="46" t="str">
        <f>+IFERROR(+VLOOKUP(A306,inicio!$B$8:$M$1000,9,FALSE),"")</f>
        <v/>
      </c>
      <c r="J306" s="46" t="str">
        <f t="shared" si="4"/>
        <v xml:space="preserve"> </v>
      </c>
    </row>
    <row r="307" spans="1:10" x14ac:dyDescent="0.55000000000000004">
      <c r="A307" s="46" t="str">
        <f>+IF(inicio!M317="no_cargado",inicio!B317,"")</f>
        <v/>
      </c>
      <c r="I307" s="46" t="str">
        <f>+IFERROR(+VLOOKUP(A307,inicio!$B$8:$M$1000,9,FALSE),"")</f>
        <v/>
      </c>
      <c r="J307" s="46" t="str">
        <f t="shared" si="4"/>
        <v xml:space="preserve"> </v>
      </c>
    </row>
    <row r="308" spans="1:10" x14ac:dyDescent="0.55000000000000004">
      <c r="A308" s="46" t="str">
        <f>+IF(inicio!M318="no_cargado",inicio!B318,"")</f>
        <v/>
      </c>
      <c r="I308" s="46" t="str">
        <f>+IFERROR(+VLOOKUP(A308,inicio!$B$8:$M$1000,9,FALSE),"")</f>
        <v/>
      </c>
      <c r="J308" s="46" t="str">
        <f t="shared" si="4"/>
        <v xml:space="preserve"> </v>
      </c>
    </row>
    <row r="309" spans="1:10" x14ac:dyDescent="0.55000000000000004">
      <c r="A309" s="46" t="str">
        <f>+IF(inicio!M319="no_cargado",inicio!B319,"")</f>
        <v/>
      </c>
      <c r="I309" s="46" t="str">
        <f>+IFERROR(+VLOOKUP(A309,inicio!$B$8:$M$1000,9,FALSE),"")</f>
        <v/>
      </c>
      <c r="J309" s="46" t="str">
        <f t="shared" si="4"/>
        <v xml:space="preserve"> </v>
      </c>
    </row>
    <row r="310" spans="1:10" x14ac:dyDescent="0.55000000000000004">
      <c r="A310" s="46" t="str">
        <f>+IF(inicio!M320="no_cargado",inicio!B320,"")</f>
        <v/>
      </c>
      <c r="I310" s="46" t="str">
        <f>+IFERROR(+VLOOKUP(A310,inicio!$B$8:$M$1000,9,FALSE),"")</f>
        <v/>
      </c>
      <c r="J310" s="46" t="str">
        <f t="shared" si="4"/>
        <v xml:space="preserve"> </v>
      </c>
    </row>
    <row r="311" spans="1:10" x14ac:dyDescent="0.55000000000000004">
      <c r="A311" s="46" t="str">
        <f>+IF(inicio!M321="no_cargado",inicio!B321,"")</f>
        <v/>
      </c>
      <c r="I311" s="46" t="str">
        <f>+IFERROR(+VLOOKUP(A311,inicio!$B$8:$M$1000,9,FALSE),"")</f>
        <v/>
      </c>
      <c r="J311" s="46" t="str">
        <f t="shared" si="4"/>
        <v xml:space="preserve"> </v>
      </c>
    </row>
    <row r="312" spans="1:10" x14ac:dyDescent="0.55000000000000004">
      <c r="A312" s="46" t="str">
        <f>+IF(inicio!M322="no_cargado",inicio!B322,"")</f>
        <v/>
      </c>
      <c r="I312" s="46" t="str">
        <f>+IFERROR(+VLOOKUP(A312,inicio!$B$8:$M$1000,9,FALSE),"")</f>
        <v/>
      </c>
      <c r="J312" s="46" t="str">
        <f t="shared" si="4"/>
        <v xml:space="preserve"> </v>
      </c>
    </row>
    <row r="313" spans="1:10" x14ac:dyDescent="0.55000000000000004">
      <c r="A313" s="46" t="str">
        <f>+IF(inicio!M323="no_cargado",inicio!B323,"")</f>
        <v/>
      </c>
      <c r="I313" s="46" t="str">
        <f>+IFERROR(+VLOOKUP(A313,inicio!$B$8:$M$1000,9,FALSE),"")</f>
        <v/>
      </c>
      <c r="J313" s="46" t="str">
        <f t="shared" si="4"/>
        <v xml:space="preserve"> </v>
      </c>
    </row>
    <row r="314" spans="1:10" x14ac:dyDescent="0.55000000000000004">
      <c r="A314" s="46" t="str">
        <f>+IF(inicio!M324="no_cargado",inicio!B324,"")</f>
        <v/>
      </c>
      <c r="I314" s="46" t="str">
        <f>+IFERROR(+VLOOKUP(A314,inicio!$B$8:$M$1000,9,FALSE),"")</f>
        <v/>
      </c>
      <c r="J314" s="46" t="str">
        <f t="shared" si="4"/>
        <v xml:space="preserve"> </v>
      </c>
    </row>
    <row r="315" spans="1:10" x14ac:dyDescent="0.55000000000000004">
      <c r="A315" s="46" t="str">
        <f>+IF(inicio!M325="no_cargado",inicio!B325,"")</f>
        <v/>
      </c>
      <c r="I315" s="46" t="str">
        <f>+IFERROR(+VLOOKUP(A315,inicio!$B$8:$M$1000,9,FALSE),"")</f>
        <v/>
      </c>
      <c r="J315" s="46" t="str">
        <f t="shared" si="4"/>
        <v xml:space="preserve"> </v>
      </c>
    </row>
    <row r="316" spans="1:10" x14ac:dyDescent="0.55000000000000004">
      <c r="A316" s="46" t="str">
        <f>+IF(inicio!M326="no_cargado",inicio!B326,"")</f>
        <v/>
      </c>
      <c r="I316" s="46" t="str">
        <f>+IFERROR(+VLOOKUP(A316,inicio!$B$8:$M$1000,9,FALSE),"")</f>
        <v/>
      </c>
      <c r="J316" s="46" t="str">
        <f t="shared" si="4"/>
        <v xml:space="preserve"> </v>
      </c>
    </row>
    <row r="317" spans="1:10" x14ac:dyDescent="0.55000000000000004">
      <c r="A317" s="46" t="str">
        <f>+IF(inicio!M327="no_cargado",inicio!B327,"")</f>
        <v/>
      </c>
      <c r="I317" s="46" t="str">
        <f>+IFERROR(+VLOOKUP(A317,inicio!$B$8:$M$1000,9,FALSE),"")</f>
        <v/>
      </c>
      <c r="J317" s="46" t="str">
        <f t="shared" si="4"/>
        <v xml:space="preserve"> </v>
      </c>
    </row>
    <row r="318" spans="1:10" x14ac:dyDescent="0.55000000000000004">
      <c r="A318" s="46" t="str">
        <f>+IF(inicio!M328="no_cargado",inicio!B328,"")</f>
        <v/>
      </c>
      <c r="I318" s="46" t="str">
        <f>+IFERROR(+VLOOKUP(A318,inicio!$B$8:$M$1000,9,FALSE),"")</f>
        <v/>
      </c>
      <c r="J318" s="46" t="str">
        <f t="shared" si="4"/>
        <v xml:space="preserve"> </v>
      </c>
    </row>
    <row r="319" spans="1:10" x14ac:dyDescent="0.55000000000000004">
      <c r="A319" s="46" t="str">
        <f>+IF(inicio!M329="no_cargado",inicio!B329,"")</f>
        <v/>
      </c>
      <c r="I319" s="46" t="str">
        <f>+IFERROR(+VLOOKUP(A319,inicio!$B$8:$M$1000,9,FALSE),"")</f>
        <v/>
      </c>
      <c r="J319" s="46" t="str">
        <f t="shared" si="4"/>
        <v xml:space="preserve"> </v>
      </c>
    </row>
    <row r="320" spans="1:10" x14ac:dyDescent="0.55000000000000004">
      <c r="A320" s="46" t="str">
        <f>+IF(inicio!M330="no_cargado",inicio!B330,"")</f>
        <v/>
      </c>
      <c r="I320" s="46" t="str">
        <f>+IFERROR(+VLOOKUP(A320,inicio!$B$8:$M$1000,9,FALSE),"")</f>
        <v/>
      </c>
      <c r="J320" s="46" t="str">
        <f t="shared" si="4"/>
        <v xml:space="preserve"> </v>
      </c>
    </row>
    <row r="321" spans="1:10" x14ac:dyDescent="0.55000000000000004">
      <c r="A321" s="46" t="str">
        <f>+IF(inicio!M331="no_cargado",inicio!B331,"")</f>
        <v/>
      </c>
      <c r="I321" s="46" t="str">
        <f>+IFERROR(+VLOOKUP(A321,inicio!$B$8:$M$1000,9,FALSE),"")</f>
        <v/>
      </c>
      <c r="J321" s="46" t="str">
        <f t="shared" si="4"/>
        <v xml:space="preserve"> </v>
      </c>
    </row>
    <row r="322" spans="1:10" x14ac:dyDescent="0.55000000000000004">
      <c r="A322" s="46" t="str">
        <f>+IF(inicio!M332="no_cargado",inicio!B332,"")</f>
        <v/>
      </c>
      <c r="I322" s="46" t="str">
        <f>+IFERROR(+VLOOKUP(A322,inicio!$B$8:$M$1000,9,FALSE),"")</f>
        <v/>
      </c>
      <c r="J322" s="46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6" t="str">
        <f>+IF(inicio!M333="no_cargado",inicio!B333,"")</f>
        <v/>
      </c>
      <c r="I323" s="46" t="str">
        <f>+IFERROR(+VLOOKUP(A323,inicio!$B$8:$M$1000,9,FALSE),"")</f>
        <v/>
      </c>
      <c r="J323" s="46" t="str">
        <f t="shared" si="5"/>
        <v xml:space="preserve"> </v>
      </c>
    </row>
    <row r="324" spans="1:10" x14ac:dyDescent="0.55000000000000004">
      <c r="A324" s="46" t="str">
        <f>+IF(inicio!M334="no_cargado",inicio!B334,"")</f>
        <v/>
      </c>
      <c r="I324" s="46" t="str">
        <f>+IFERROR(+VLOOKUP(A324,inicio!$B$8:$M$1000,9,FALSE),"")</f>
        <v/>
      </c>
      <c r="J324" s="46" t="str">
        <f t="shared" si="5"/>
        <v xml:space="preserve"> </v>
      </c>
    </row>
    <row r="325" spans="1:10" x14ac:dyDescent="0.55000000000000004">
      <c r="A325" s="46" t="str">
        <f>+IF(inicio!M335="no_cargado",inicio!B335,"")</f>
        <v/>
      </c>
      <c r="I325" s="46" t="str">
        <f>+IFERROR(+VLOOKUP(A325,inicio!$B$8:$M$1000,9,FALSE),"")</f>
        <v/>
      </c>
      <c r="J325" s="46" t="str">
        <f t="shared" si="5"/>
        <v xml:space="preserve"> </v>
      </c>
    </row>
    <row r="326" spans="1:10" x14ac:dyDescent="0.55000000000000004">
      <c r="A326" s="46" t="str">
        <f>+IF(inicio!M336="no_cargado",inicio!B336,"")</f>
        <v/>
      </c>
      <c r="I326" s="46" t="str">
        <f>+IFERROR(+VLOOKUP(A326,inicio!$B$8:$M$1000,9,FALSE),"")</f>
        <v/>
      </c>
      <c r="J326" s="46" t="str">
        <f t="shared" si="5"/>
        <v xml:space="preserve"> </v>
      </c>
    </row>
    <row r="327" spans="1:10" x14ac:dyDescent="0.55000000000000004">
      <c r="A327" s="46" t="str">
        <f>+IF(inicio!M337="no_cargado",inicio!B337,"")</f>
        <v/>
      </c>
      <c r="I327" s="46" t="str">
        <f>+IFERROR(+VLOOKUP(A327,inicio!$B$8:$M$1000,9,FALSE),"")</f>
        <v/>
      </c>
      <c r="J327" s="46" t="str">
        <f t="shared" si="5"/>
        <v xml:space="preserve"> </v>
      </c>
    </row>
    <row r="328" spans="1:10" x14ac:dyDescent="0.55000000000000004">
      <c r="A328" s="46" t="str">
        <f>+IF(inicio!M338="no_cargado",inicio!B338,"")</f>
        <v/>
      </c>
      <c r="I328" s="46" t="str">
        <f>+IFERROR(+VLOOKUP(A328,inicio!$B$8:$M$1000,9,FALSE),"")</f>
        <v/>
      </c>
      <c r="J328" s="46" t="str">
        <f t="shared" si="5"/>
        <v xml:space="preserve"> </v>
      </c>
    </row>
    <row r="329" spans="1:10" x14ac:dyDescent="0.55000000000000004">
      <c r="A329" s="46" t="str">
        <f>+IF(inicio!M339="no_cargado",inicio!B339,"")</f>
        <v/>
      </c>
      <c r="I329" s="46" t="str">
        <f>+IFERROR(+VLOOKUP(A329,inicio!$B$8:$M$1000,9,FALSE),"")</f>
        <v/>
      </c>
      <c r="J329" s="46" t="str">
        <f t="shared" si="5"/>
        <v xml:space="preserve"> </v>
      </c>
    </row>
    <row r="330" spans="1:10" x14ac:dyDescent="0.55000000000000004">
      <c r="A330" s="46" t="str">
        <f>+IF(inicio!M340="no_cargado",inicio!B340,"")</f>
        <v/>
      </c>
      <c r="I330" s="46" t="str">
        <f>+IFERROR(+VLOOKUP(A330,inicio!$B$8:$M$1000,9,FALSE),"")</f>
        <v/>
      </c>
      <c r="J330" s="46" t="str">
        <f t="shared" si="5"/>
        <v xml:space="preserve"> </v>
      </c>
    </row>
    <row r="331" spans="1:10" x14ac:dyDescent="0.55000000000000004">
      <c r="A331" s="46" t="str">
        <f>+IF(inicio!M341="no_cargado",inicio!B341,"")</f>
        <v/>
      </c>
      <c r="I331" s="46" t="str">
        <f>+IFERROR(+VLOOKUP(A331,inicio!$B$8:$M$1000,9,FALSE),"")</f>
        <v/>
      </c>
      <c r="J331" s="46" t="str">
        <f t="shared" si="5"/>
        <v xml:space="preserve"> </v>
      </c>
    </row>
    <row r="332" spans="1:10" x14ac:dyDescent="0.55000000000000004">
      <c r="A332" s="46" t="str">
        <f>+IF(inicio!M342="no_cargado",inicio!B342,"")</f>
        <v/>
      </c>
      <c r="I332" s="46" t="str">
        <f>+IFERROR(+VLOOKUP(A332,inicio!$B$8:$M$1000,9,FALSE),"")</f>
        <v/>
      </c>
      <c r="J332" s="46" t="str">
        <f t="shared" si="5"/>
        <v xml:space="preserve"> </v>
      </c>
    </row>
    <row r="333" spans="1:10" x14ac:dyDescent="0.55000000000000004">
      <c r="A333" s="46" t="str">
        <f>+IF(inicio!M343="no_cargado",inicio!B343,"")</f>
        <v/>
      </c>
      <c r="I333" s="46" t="str">
        <f>+IFERROR(+VLOOKUP(A333,inicio!$B$8:$M$1000,9,FALSE),"")</f>
        <v/>
      </c>
      <c r="J333" s="46" t="str">
        <f t="shared" si="5"/>
        <v xml:space="preserve"> </v>
      </c>
    </row>
    <row r="334" spans="1:10" x14ac:dyDescent="0.55000000000000004">
      <c r="A334" s="46" t="str">
        <f>+IF(inicio!M344="no_cargado",inicio!B344,"")</f>
        <v/>
      </c>
      <c r="I334" s="46" t="str">
        <f>+IFERROR(+VLOOKUP(A334,inicio!$B$8:$M$1000,9,FALSE),"")</f>
        <v/>
      </c>
      <c r="J334" s="46" t="str">
        <f t="shared" si="5"/>
        <v xml:space="preserve"> </v>
      </c>
    </row>
    <row r="335" spans="1:10" x14ac:dyDescent="0.55000000000000004">
      <c r="A335" s="46" t="str">
        <f>+IF(inicio!M345="no_cargado",inicio!B345,"")</f>
        <v/>
      </c>
      <c r="I335" s="46" t="str">
        <f>+IFERROR(+VLOOKUP(A335,inicio!$B$8:$M$1000,9,FALSE),"")</f>
        <v/>
      </c>
      <c r="J335" s="46" t="str">
        <f t="shared" si="5"/>
        <v xml:space="preserve"> </v>
      </c>
    </row>
    <row r="336" spans="1:10" x14ac:dyDescent="0.55000000000000004">
      <c r="A336" s="46" t="str">
        <f>+IF(inicio!M346="no_cargado",inicio!B346,"")</f>
        <v/>
      </c>
      <c r="I336" s="46" t="str">
        <f>+IFERROR(+VLOOKUP(A336,inicio!$B$8:$M$1000,9,FALSE),"")</f>
        <v/>
      </c>
      <c r="J336" s="46" t="str">
        <f t="shared" si="5"/>
        <v xml:space="preserve"> </v>
      </c>
    </row>
    <row r="337" spans="1:10" x14ac:dyDescent="0.55000000000000004">
      <c r="A337" s="46" t="str">
        <f>+IF(inicio!M347="no_cargado",inicio!B347,"")</f>
        <v/>
      </c>
      <c r="I337" s="46" t="str">
        <f>+IFERROR(+VLOOKUP(A337,inicio!$B$8:$M$1000,9,FALSE),"")</f>
        <v/>
      </c>
      <c r="J337" s="46" t="str">
        <f t="shared" si="5"/>
        <v xml:space="preserve"> </v>
      </c>
    </row>
    <row r="338" spans="1:10" x14ac:dyDescent="0.55000000000000004">
      <c r="A338" s="46" t="str">
        <f>+IF(inicio!M348="no_cargado",inicio!B348,"")</f>
        <v/>
      </c>
      <c r="I338" s="46" t="str">
        <f>+IFERROR(+VLOOKUP(A338,inicio!$B$8:$M$1000,9,FALSE),"")</f>
        <v/>
      </c>
      <c r="J338" s="46" t="str">
        <f t="shared" si="5"/>
        <v xml:space="preserve"> </v>
      </c>
    </row>
    <row r="339" spans="1:10" x14ac:dyDescent="0.55000000000000004">
      <c r="A339" s="46" t="str">
        <f>+IF(inicio!M349="no_cargado",inicio!B349,"")</f>
        <v/>
      </c>
      <c r="I339" s="46" t="str">
        <f>+IFERROR(+VLOOKUP(A339,inicio!$B$8:$M$1000,9,FALSE),"")</f>
        <v/>
      </c>
      <c r="J339" s="46" t="str">
        <f t="shared" si="5"/>
        <v xml:space="preserve"> </v>
      </c>
    </row>
    <row r="340" spans="1:10" x14ac:dyDescent="0.55000000000000004">
      <c r="A340" s="46" t="str">
        <f>+IF(inicio!M350="no_cargado",inicio!B350,"")</f>
        <v/>
      </c>
      <c r="I340" s="46" t="str">
        <f>+IFERROR(+VLOOKUP(A340,inicio!$B$8:$M$1000,9,FALSE),"")</f>
        <v/>
      </c>
      <c r="J340" s="46" t="str">
        <f t="shared" si="5"/>
        <v xml:space="preserve"> </v>
      </c>
    </row>
    <row r="341" spans="1:10" x14ac:dyDescent="0.55000000000000004">
      <c r="A341" s="46" t="str">
        <f>+IF(inicio!M351="no_cargado",inicio!B351,"")</f>
        <v/>
      </c>
      <c r="I341" s="46" t="str">
        <f>+IFERROR(+VLOOKUP(A341,inicio!$B$8:$M$1000,9,FALSE),"")</f>
        <v/>
      </c>
      <c r="J341" s="46" t="str">
        <f t="shared" si="5"/>
        <v xml:space="preserve"> </v>
      </c>
    </row>
    <row r="342" spans="1:10" x14ac:dyDescent="0.55000000000000004">
      <c r="A342" s="46" t="str">
        <f>+IF(inicio!M352="no_cargado",inicio!B352,"")</f>
        <v/>
      </c>
      <c r="I342" s="46" t="str">
        <f>+IFERROR(+VLOOKUP(A342,inicio!$B$8:$M$1000,9,FALSE),"")</f>
        <v/>
      </c>
      <c r="J342" s="46" t="str">
        <f t="shared" si="5"/>
        <v xml:space="preserve"> </v>
      </c>
    </row>
    <row r="343" spans="1:10" x14ac:dyDescent="0.55000000000000004">
      <c r="A343" s="46" t="str">
        <f>+IF(inicio!M353="no_cargado",inicio!B353,"")</f>
        <v/>
      </c>
      <c r="I343" s="46" t="str">
        <f>+IFERROR(+VLOOKUP(A343,inicio!$B$8:$M$1000,9,FALSE),"")</f>
        <v/>
      </c>
      <c r="J343" s="46" t="str">
        <f t="shared" si="5"/>
        <v xml:space="preserve"> </v>
      </c>
    </row>
    <row r="344" spans="1:10" x14ac:dyDescent="0.55000000000000004">
      <c r="A344" s="46" t="str">
        <f>+IF(inicio!M354="no_cargado",inicio!B354,"")</f>
        <v/>
      </c>
      <c r="I344" s="46" t="str">
        <f>+IFERROR(+VLOOKUP(A344,inicio!$B$8:$M$1000,9,FALSE),"")</f>
        <v/>
      </c>
      <c r="J344" s="46" t="str">
        <f t="shared" si="5"/>
        <v xml:space="preserve"> </v>
      </c>
    </row>
    <row r="345" spans="1:10" x14ac:dyDescent="0.55000000000000004">
      <c r="A345" s="46" t="str">
        <f>+IF(inicio!M355="no_cargado",inicio!B355,"")</f>
        <v/>
      </c>
      <c r="I345" s="46" t="str">
        <f>+IFERROR(+VLOOKUP(A345,inicio!$B$8:$M$1000,9,FALSE),"")</f>
        <v/>
      </c>
      <c r="J345" s="46" t="str">
        <f t="shared" si="5"/>
        <v xml:space="preserve"> </v>
      </c>
    </row>
    <row r="346" spans="1:10" x14ac:dyDescent="0.55000000000000004">
      <c r="A346" s="46" t="str">
        <f>+IF(inicio!M356="no_cargado",inicio!B356,"")</f>
        <v/>
      </c>
      <c r="I346" s="46" t="str">
        <f>+IFERROR(+VLOOKUP(A346,inicio!$B$8:$M$1000,9,FALSE),"")</f>
        <v/>
      </c>
      <c r="J346" s="46" t="str">
        <f t="shared" si="5"/>
        <v xml:space="preserve"> </v>
      </c>
    </row>
    <row r="347" spans="1:10" x14ac:dyDescent="0.55000000000000004">
      <c r="A347" s="46" t="str">
        <f>+IF(inicio!M357="no_cargado",inicio!B357,"")</f>
        <v/>
      </c>
      <c r="I347" s="46" t="str">
        <f>+IFERROR(+VLOOKUP(A347,inicio!$B$8:$M$1000,9,FALSE),"")</f>
        <v/>
      </c>
      <c r="J347" s="46" t="str">
        <f t="shared" si="5"/>
        <v xml:space="preserve"> </v>
      </c>
    </row>
    <row r="348" spans="1:10" x14ac:dyDescent="0.55000000000000004">
      <c r="A348" s="46" t="str">
        <f>+IF(inicio!M358="no_cargado",inicio!B358,"")</f>
        <v/>
      </c>
      <c r="I348" s="46" t="str">
        <f>+IFERROR(+VLOOKUP(A348,inicio!$B$8:$M$1000,9,FALSE),"")</f>
        <v/>
      </c>
      <c r="J348" s="46" t="str">
        <f t="shared" si="5"/>
        <v xml:space="preserve"> </v>
      </c>
    </row>
    <row r="349" spans="1:10" x14ac:dyDescent="0.55000000000000004">
      <c r="A349" s="46" t="str">
        <f>+IF(inicio!M359="no_cargado",inicio!B359,"")</f>
        <v/>
      </c>
      <c r="I349" s="46" t="str">
        <f>+IFERROR(+VLOOKUP(A349,inicio!$B$8:$M$1000,9,FALSE),"")</f>
        <v/>
      </c>
      <c r="J349" s="46" t="str">
        <f t="shared" si="5"/>
        <v xml:space="preserve"> </v>
      </c>
    </row>
    <row r="350" spans="1:10" x14ac:dyDescent="0.55000000000000004">
      <c r="A350" s="46" t="str">
        <f>+IF(inicio!M360="no_cargado",inicio!B360,"")</f>
        <v/>
      </c>
      <c r="I350" s="46" t="str">
        <f>+IFERROR(+VLOOKUP(A350,inicio!$B$8:$M$1000,9,FALSE),"")</f>
        <v/>
      </c>
      <c r="J350" s="46" t="str">
        <f t="shared" si="5"/>
        <v xml:space="preserve"> </v>
      </c>
    </row>
    <row r="351" spans="1:10" x14ac:dyDescent="0.55000000000000004">
      <c r="A351" s="46" t="str">
        <f>+IF(inicio!M361="no_cargado",inicio!B361,"")</f>
        <v/>
      </c>
      <c r="I351" s="46" t="str">
        <f>+IFERROR(+VLOOKUP(A351,inicio!$B$8:$M$1000,9,FALSE),"")</f>
        <v/>
      </c>
      <c r="J351" s="46" t="str">
        <f t="shared" si="5"/>
        <v xml:space="preserve"> </v>
      </c>
    </row>
    <row r="352" spans="1:10" x14ac:dyDescent="0.55000000000000004">
      <c r="A352" s="46" t="str">
        <f>+IF(inicio!M362="no_cargado",inicio!B362,"")</f>
        <v/>
      </c>
      <c r="I352" s="46" t="str">
        <f>+IFERROR(+VLOOKUP(A352,inicio!$B$8:$M$1000,9,FALSE),"")</f>
        <v/>
      </c>
      <c r="J352" s="46" t="str">
        <f t="shared" si="5"/>
        <v xml:space="preserve"> </v>
      </c>
    </row>
    <row r="353" spans="1:10" x14ac:dyDescent="0.55000000000000004">
      <c r="A353" s="46" t="str">
        <f>+IF(inicio!M363="no_cargado",inicio!B363,"")</f>
        <v/>
      </c>
      <c r="I353" s="46" t="str">
        <f>+IFERROR(+VLOOKUP(A353,inicio!$B$8:$M$1000,9,FALSE),"")</f>
        <v/>
      </c>
      <c r="J353" s="46" t="str">
        <f t="shared" si="5"/>
        <v xml:space="preserve"> </v>
      </c>
    </row>
    <row r="354" spans="1:10" x14ac:dyDescent="0.55000000000000004">
      <c r="A354" s="46" t="str">
        <f>+IF(inicio!M364="no_cargado",inicio!B364,"")</f>
        <v/>
      </c>
      <c r="I354" s="46" t="str">
        <f>+IFERROR(+VLOOKUP(A354,inicio!$B$8:$M$1000,9,FALSE),"")</f>
        <v/>
      </c>
      <c r="J354" s="46" t="str">
        <f t="shared" si="5"/>
        <v xml:space="preserve"> </v>
      </c>
    </row>
    <row r="355" spans="1:10" x14ac:dyDescent="0.55000000000000004">
      <c r="A355" s="46" t="str">
        <f>+IF(inicio!M365="no_cargado",inicio!B365,"")</f>
        <v/>
      </c>
      <c r="I355" s="46" t="str">
        <f>+IFERROR(+VLOOKUP(A355,inicio!$B$8:$M$1000,9,FALSE),"")</f>
        <v/>
      </c>
      <c r="J355" s="46" t="str">
        <f t="shared" si="5"/>
        <v xml:space="preserve"> </v>
      </c>
    </row>
    <row r="356" spans="1:10" x14ac:dyDescent="0.55000000000000004">
      <c r="A356" s="46" t="str">
        <f>+IF(inicio!M366="no_cargado",inicio!B366,"")</f>
        <v/>
      </c>
      <c r="I356" s="46" t="str">
        <f>+IFERROR(+VLOOKUP(A356,inicio!$B$8:$M$1000,9,FALSE),"")</f>
        <v/>
      </c>
      <c r="J356" s="46" t="str">
        <f t="shared" si="5"/>
        <v xml:space="preserve"> </v>
      </c>
    </row>
    <row r="357" spans="1:10" x14ac:dyDescent="0.55000000000000004">
      <c r="A357" s="46" t="str">
        <f>+IF(inicio!M367="no_cargado",inicio!B367,"")</f>
        <v/>
      </c>
      <c r="I357" s="46" t="str">
        <f>+IFERROR(+VLOOKUP(A357,inicio!$B$8:$M$1000,9,FALSE),"")</f>
        <v/>
      </c>
      <c r="J357" s="46" t="str">
        <f t="shared" si="5"/>
        <v xml:space="preserve"> </v>
      </c>
    </row>
    <row r="358" spans="1:10" x14ac:dyDescent="0.55000000000000004">
      <c r="A358" s="46" t="str">
        <f>+IF(inicio!M368="no_cargado",inicio!B368,"")</f>
        <v/>
      </c>
      <c r="I358" s="46" t="str">
        <f>+IFERROR(+VLOOKUP(A358,inicio!$B$8:$M$1000,9,FALSE),"")</f>
        <v/>
      </c>
      <c r="J358" s="46" t="str">
        <f t="shared" si="5"/>
        <v xml:space="preserve"> </v>
      </c>
    </row>
    <row r="359" spans="1:10" x14ac:dyDescent="0.55000000000000004">
      <c r="A359" s="46" t="str">
        <f>+IF(inicio!M369="no_cargado",inicio!B369,"")</f>
        <v/>
      </c>
      <c r="I359" s="46" t="str">
        <f>+IFERROR(+VLOOKUP(A359,inicio!$B$8:$M$1000,9,FALSE),"")</f>
        <v/>
      </c>
      <c r="J359" s="46" t="str">
        <f t="shared" si="5"/>
        <v xml:space="preserve"> </v>
      </c>
    </row>
    <row r="360" spans="1:10" x14ac:dyDescent="0.55000000000000004">
      <c r="A360" s="46" t="str">
        <f>+IF(inicio!M370="no_cargado",inicio!B370,"")</f>
        <v/>
      </c>
      <c r="I360" s="46" t="str">
        <f>+IFERROR(+VLOOKUP(A360,inicio!$B$8:$M$1000,9,FALSE),"")</f>
        <v/>
      </c>
      <c r="J360" s="46" t="str">
        <f t="shared" si="5"/>
        <v xml:space="preserve"> </v>
      </c>
    </row>
    <row r="361" spans="1:10" x14ac:dyDescent="0.55000000000000004">
      <c r="A361" s="46" t="str">
        <f>+IF(inicio!M371="no_cargado",inicio!B371,"")</f>
        <v/>
      </c>
      <c r="I361" s="46" t="str">
        <f>+IFERROR(+VLOOKUP(A361,inicio!$B$8:$M$1000,9,FALSE),"")</f>
        <v/>
      </c>
      <c r="J361" s="46" t="str">
        <f t="shared" si="5"/>
        <v xml:space="preserve"> </v>
      </c>
    </row>
    <row r="362" spans="1:10" x14ac:dyDescent="0.55000000000000004">
      <c r="A362" s="46" t="str">
        <f>+IF(inicio!M372="no_cargado",inicio!B372,"")</f>
        <v/>
      </c>
      <c r="I362" s="46" t="str">
        <f>+IFERROR(+VLOOKUP(A362,inicio!$B$8:$M$1000,9,FALSE),"")</f>
        <v/>
      </c>
      <c r="J362" s="46" t="str">
        <f t="shared" si="5"/>
        <v xml:space="preserve"> </v>
      </c>
    </row>
    <row r="363" spans="1:10" x14ac:dyDescent="0.55000000000000004">
      <c r="A363" s="46" t="str">
        <f>+IF(inicio!M373="no_cargado",inicio!B373,"")</f>
        <v/>
      </c>
      <c r="I363" s="46" t="str">
        <f>+IFERROR(+VLOOKUP(A363,inicio!$B$8:$M$1000,9,FALSE),"")</f>
        <v/>
      </c>
      <c r="J363" s="46" t="str">
        <f t="shared" si="5"/>
        <v xml:space="preserve"> </v>
      </c>
    </row>
    <row r="364" spans="1:10" x14ac:dyDescent="0.55000000000000004">
      <c r="A364" s="46" t="str">
        <f>+IF(inicio!M374="no_cargado",inicio!B374,"")</f>
        <v/>
      </c>
      <c r="I364" s="46" t="str">
        <f>+IFERROR(+VLOOKUP(A364,inicio!$B$8:$M$1000,9,FALSE),"")</f>
        <v/>
      </c>
      <c r="J364" s="46" t="str">
        <f t="shared" si="5"/>
        <v xml:space="preserve"> </v>
      </c>
    </row>
    <row r="365" spans="1:10" x14ac:dyDescent="0.55000000000000004">
      <c r="A365" s="46" t="str">
        <f>+IF(inicio!M375="no_cargado",inicio!B375,"")</f>
        <v/>
      </c>
      <c r="I365" s="46" t="str">
        <f>+IFERROR(+VLOOKUP(A365,inicio!$B$8:$M$1000,9,FALSE),"")</f>
        <v/>
      </c>
      <c r="J365" s="46" t="str">
        <f t="shared" si="5"/>
        <v xml:space="preserve"> </v>
      </c>
    </row>
    <row r="366" spans="1:10" x14ac:dyDescent="0.55000000000000004">
      <c r="A366" s="46" t="str">
        <f>+IF(inicio!M376="no_cargado",inicio!B376,"")</f>
        <v/>
      </c>
      <c r="I366" s="46" t="str">
        <f>+IFERROR(+VLOOKUP(A366,inicio!$B$8:$M$1000,9,FALSE),"")</f>
        <v/>
      </c>
      <c r="J366" s="46" t="str">
        <f t="shared" si="5"/>
        <v xml:space="preserve"> </v>
      </c>
    </row>
    <row r="367" spans="1:10" x14ac:dyDescent="0.55000000000000004">
      <c r="A367" s="46" t="str">
        <f>+IF(inicio!M377="no_cargado",inicio!B377,"")</f>
        <v/>
      </c>
      <c r="I367" s="46" t="str">
        <f>+IFERROR(+VLOOKUP(A367,inicio!$B$8:$M$1000,9,FALSE),"")</f>
        <v/>
      </c>
      <c r="J367" s="46" t="str">
        <f t="shared" si="5"/>
        <v xml:space="preserve"> </v>
      </c>
    </row>
    <row r="368" spans="1:10" x14ac:dyDescent="0.55000000000000004">
      <c r="A368" s="46" t="str">
        <f>+IF(inicio!M378="no_cargado",inicio!B378,"")</f>
        <v/>
      </c>
      <c r="I368" s="46" t="str">
        <f>+IFERROR(+VLOOKUP(A368,inicio!$B$8:$M$1000,9,FALSE),"")</f>
        <v/>
      </c>
      <c r="J368" s="46" t="str">
        <f t="shared" si="5"/>
        <v xml:space="preserve"> </v>
      </c>
    </row>
    <row r="369" spans="1:10" x14ac:dyDescent="0.55000000000000004">
      <c r="A369" s="46" t="str">
        <f>+IF(inicio!M379="no_cargado",inicio!B379,"")</f>
        <v/>
      </c>
      <c r="I369" s="46" t="str">
        <f>+IFERROR(+VLOOKUP(A369,inicio!$B$8:$M$1000,9,FALSE),"")</f>
        <v/>
      </c>
      <c r="J369" s="46" t="str">
        <f t="shared" si="5"/>
        <v xml:space="preserve"> </v>
      </c>
    </row>
    <row r="370" spans="1:10" x14ac:dyDescent="0.55000000000000004">
      <c r="A370" s="46" t="str">
        <f>+IF(inicio!M380="no_cargado",inicio!B380,"")</f>
        <v/>
      </c>
      <c r="I370" s="46" t="str">
        <f>+IFERROR(+VLOOKUP(A370,inicio!$B$8:$M$1000,9,FALSE),"")</f>
        <v/>
      </c>
      <c r="J370" s="46" t="str">
        <f t="shared" si="5"/>
        <v xml:space="preserve"> </v>
      </c>
    </row>
    <row r="371" spans="1:10" x14ac:dyDescent="0.55000000000000004">
      <c r="A371" s="46" t="str">
        <f>+IF(inicio!M381="no_cargado",inicio!B381,"")</f>
        <v/>
      </c>
      <c r="I371" s="46" t="str">
        <f>+IFERROR(+VLOOKUP(A371,inicio!$B$8:$M$1000,9,FALSE),"")</f>
        <v/>
      </c>
      <c r="J371" s="46" t="str">
        <f t="shared" si="5"/>
        <v xml:space="preserve"> </v>
      </c>
    </row>
    <row r="372" spans="1:10" x14ac:dyDescent="0.55000000000000004">
      <c r="A372" s="46" t="str">
        <f>+IF(inicio!M382="no_cargado",inicio!B382,"")</f>
        <v/>
      </c>
      <c r="I372" s="46" t="str">
        <f>+IFERROR(+VLOOKUP(A372,inicio!$B$8:$M$1000,9,FALSE),"")</f>
        <v/>
      </c>
      <c r="J372" s="46" t="str">
        <f t="shared" si="5"/>
        <v xml:space="preserve"> </v>
      </c>
    </row>
    <row r="373" spans="1:10" x14ac:dyDescent="0.55000000000000004">
      <c r="A373" s="46" t="str">
        <f>+IF(inicio!M383="no_cargado",inicio!B383,"")</f>
        <v/>
      </c>
      <c r="I373" s="46" t="str">
        <f>+IFERROR(+VLOOKUP(A373,inicio!$B$8:$M$1000,9,FALSE),"")</f>
        <v/>
      </c>
      <c r="J373" s="46" t="str">
        <f t="shared" si="5"/>
        <v xml:space="preserve"> </v>
      </c>
    </row>
    <row r="374" spans="1:10" x14ac:dyDescent="0.55000000000000004">
      <c r="A374" s="46" t="str">
        <f>+IF(inicio!M384="no_cargado",inicio!B384,"")</f>
        <v/>
      </c>
      <c r="I374" s="46" t="str">
        <f>+IFERROR(+VLOOKUP(A374,inicio!$B$8:$M$1000,9,FALSE),"")</f>
        <v/>
      </c>
      <c r="J374" s="46" t="str">
        <f t="shared" si="5"/>
        <v xml:space="preserve"> </v>
      </c>
    </row>
    <row r="375" spans="1:10" x14ac:dyDescent="0.55000000000000004">
      <c r="A375" s="46" t="str">
        <f>+IF(inicio!M385="no_cargado",inicio!B385,"")</f>
        <v/>
      </c>
      <c r="I375" s="46" t="str">
        <f>+IFERROR(+VLOOKUP(A375,inicio!$B$8:$M$1000,9,FALSE),"")</f>
        <v/>
      </c>
      <c r="J375" s="46" t="str">
        <f t="shared" si="5"/>
        <v xml:space="preserve"> </v>
      </c>
    </row>
    <row r="376" spans="1:10" x14ac:dyDescent="0.55000000000000004">
      <c r="A376" s="46" t="str">
        <f>+IF(inicio!M386="no_cargado",inicio!B386,"")</f>
        <v/>
      </c>
      <c r="I376" s="46" t="str">
        <f>+IFERROR(+VLOOKUP(A376,inicio!$B$8:$M$1000,9,FALSE),"")</f>
        <v/>
      </c>
      <c r="J376" s="46" t="str">
        <f t="shared" si="5"/>
        <v xml:space="preserve"> </v>
      </c>
    </row>
    <row r="377" spans="1:10" x14ac:dyDescent="0.55000000000000004">
      <c r="A377" s="46" t="str">
        <f>+IF(inicio!M387="no_cargado",inicio!B387,"")</f>
        <v/>
      </c>
      <c r="I377" s="46" t="str">
        <f>+IFERROR(+VLOOKUP(A377,inicio!$B$8:$M$1000,9,FALSE),"")</f>
        <v/>
      </c>
      <c r="J377" s="46" t="str">
        <f t="shared" si="5"/>
        <v xml:space="preserve"> </v>
      </c>
    </row>
    <row r="378" spans="1:10" x14ac:dyDescent="0.55000000000000004">
      <c r="A378" s="46" t="str">
        <f>+IF(inicio!M388="no_cargado",inicio!B388,"")</f>
        <v/>
      </c>
      <c r="I378" s="46" t="str">
        <f>+IFERROR(+VLOOKUP(A378,inicio!$B$8:$M$1000,9,FALSE),"")</f>
        <v/>
      </c>
      <c r="J378" s="46" t="str">
        <f t="shared" si="5"/>
        <v xml:space="preserve"> </v>
      </c>
    </row>
    <row r="379" spans="1:10" x14ac:dyDescent="0.55000000000000004">
      <c r="A379" s="46" t="str">
        <f>+IF(inicio!M389="no_cargado",inicio!B389,"")</f>
        <v/>
      </c>
      <c r="I379" s="46" t="str">
        <f>+IFERROR(+VLOOKUP(A379,inicio!$B$8:$M$1000,9,FALSE),"")</f>
        <v/>
      </c>
      <c r="J379" s="46" t="str">
        <f t="shared" si="5"/>
        <v xml:space="preserve"> </v>
      </c>
    </row>
    <row r="380" spans="1:10" x14ac:dyDescent="0.55000000000000004">
      <c r="A380" s="46" t="str">
        <f>+IF(inicio!M390="no_cargado",inicio!B390,"")</f>
        <v/>
      </c>
      <c r="I380" s="46" t="str">
        <f>+IFERROR(+VLOOKUP(A380,inicio!$B$8:$M$1000,9,FALSE),"")</f>
        <v/>
      </c>
      <c r="J380" s="46" t="str">
        <f t="shared" si="5"/>
        <v xml:space="preserve"> </v>
      </c>
    </row>
    <row r="381" spans="1:10" x14ac:dyDescent="0.55000000000000004">
      <c r="A381" s="46" t="str">
        <f>+IF(inicio!M391="no_cargado",inicio!B391,"")</f>
        <v/>
      </c>
      <c r="I381" s="46" t="str">
        <f>+IFERROR(+VLOOKUP(A381,inicio!$B$8:$M$1000,9,FALSE),"")</f>
        <v/>
      </c>
      <c r="J381" s="46" t="str">
        <f t="shared" si="5"/>
        <v xml:space="preserve"> </v>
      </c>
    </row>
    <row r="382" spans="1:10" x14ac:dyDescent="0.55000000000000004">
      <c r="A382" s="46" t="str">
        <f>+IF(inicio!M392="no_cargado",inicio!B392,"")</f>
        <v/>
      </c>
      <c r="I382" s="46" t="str">
        <f>+IFERROR(+VLOOKUP(A382,inicio!$B$8:$M$1000,9,FALSE),"")</f>
        <v/>
      </c>
      <c r="J382" s="46" t="str">
        <f t="shared" si="5"/>
        <v xml:space="preserve"> </v>
      </c>
    </row>
    <row r="383" spans="1:10" x14ac:dyDescent="0.55000000000000004">
      <c r="A383" s="46" t="str">
        <f>+IF(inicio!M393="no_cargado",inicio!B393,"")</f>
        <v/>
      </c>
      <c r="I383" s="46" t="str">
        <f>+IFERROR(+VLOOKUP(A383,inicio!$B$8:$M$1000,9,FALSE),"")</f>
        <v/>
      </c>
      <c r="J383" s="46" t="str">
        <f t="shared" si="5"/>
        <v xml:space="preserve"> </v>
      </c>
    </row>
    <row r="384" spans="1:10" x14ac:dyDescent="0.55000000000000004">
      <c r="A384" s="46" t="str">
        <f>+IF(inicio!M394="no_cargado",inicio!B394,"")</f>
        <v/>
      </c>
      <c r="I384" s="46" t="str">
        <f>+IFERROR(+VLOOKUP(A384,inicio!$B$8:$M$1000,9,FALSE),"")</f>
        <v/>
      </c>
      <c r="J384" s="46" t="str">
        <f t="shared" si="5"/>
        <v xml:space="preserve"> </v>
      </c>
    </row>
    <row r="385" spans="1:10" x14ac:dyDescent="0.55000000000000004">
      <c r="A385" s="46" t="str">
        <f>+IF(inicio!M395="no_cargado",inicio!B395,"")</f>
        <v/>
      </c>
      <c r="I385" s="46" t="str">
        <f>+IFERROR(+VLOOKUP(A385,inicio!$B$8:$M$1000,9,FALSE),"")</f>
        <v/>
      </c>
      <c r="J385" s="46" t="str">
        <f t="shared" si="5"/>
        <v xml:space="preserve"> </v>
      </c>
    </row>
    <row r="386" spans="1:10" x14ac:dyDescent="0.55000000000000004">
      <c r="A386" s="46" t="str">
        <f>+IF(inicio!M396="no_cargado",inicio!B396,"")</f>
        <v/>
      </c>
      <c r="I386" s="46" t="str">
        <f>+IFERROR(+VLOOKUP(A386,inicio!$B$8:$M$1000,9,FALSE),"")</f>
        <v/>
      </c>
      <c r="J386" s="46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6" t="str">
        <f>+IF(inicio!M397="no_cargado",inicio!B397,"")</f>
        <v/>
      </c>
      <c r="I387" s="46" t="str">
        <f>+IFERROR(+VLOOKUP(A387,inicio!$B$8:$M$1000,9,FALSE),"")</f>
        <v/>
      </c>
      <c r="J387" s="46" t="str">
        <f t="shared" si="6"/>
        <v xml:space="preserve"> </v>
      </c>
    </row>
    <row r="388" spans="1:10" x14ac:dyDescent="0.55000000000000004">
      <c r="A388" s="46" t="str">
        <f>+IF(inicio!M398="no_cargado",inicio!B398,"")</f>
        <v/>
      </c>
      <c r="I388" s="46" t="str">
        <f>+IFERROR(+VLOOKUP(A388,inicio!$B$8:$M$1000,9,FALSE),"")</f>
        <v/>
      </c>
      <c r="J388" s="46" t="str">
        <f t="shared" si="6"/>
        <v xml:space="preserve"> </v>
      </c>
    </row>
    <row r="389" spans="1:10" x14ac:dyDescent="0.55000000000000004">
      <c r="A389" s="46" t="str">
        <f>+IF(inicio!M399="no_cargado",inicio!B399,"")</f>
        <v/>
      </c>
      <c r="I389" s="46" t="str">
        <f>+IFERROR(+VLOOKUP(A389,inicio!$B$8:$M$1000,9,FALSE),"")</f>
        <v/>
      </c>
      <c r="J389" s="46" t="str">
        <f t="shared" si="6"/>
        <v xml:space="preserve"> </v>
      </c>
    </row>
    <row r="390" spans="1:10" x14ac:dyDescent="0.55000000000000004">
      <c r="A390" s="46" t="str">
        <f>+IF(inicio!M400="no_cargado",inicio!B400,"")</f>
        <v/>
      </c>
      <c r="I390" s="46" t="str">
        <f>+IFERROR(+VLOOKUP(A390,inicio!$B$8:$M$1000,9,FALSE),"")</f>
        <v/>
      </c>
      <c r="J390" s="46" t="str">
        <f t="shared" si="6"/>
        <v xml:space="preserve"> </v>
      </c>
    </row>
    <row r="391" spans="1:10" x14ac:dyDescent="0.55000000000000004">
      <c r="A391" s="46" t="str">
        <f>+IF(inicio!M401="no_cargado",inicio!B401,"")</f>
        <v/>
      </c>
      <c r="I391" s="46" t="str">
        <f>+IFERROR(+VLOOKUP(A391,inicio!$B$8:$M$1000,9,FALSE),"")</f>
        <v/>
      </c>
      <c r="J391" s="46" t="str">
        <f t="shared" si="6"/>
        <v xml:space="preserve"> </v>
      </c>
    </row>
    <row r="392" spans="1:10" x14ac:dyDescent="0.55000000000000004">
      <c r="A392" s="46" t="str">
        <f>+IF(inicio!M402="no_cargado",inicio!B402,"")</f>
        <v/>
      </c>
      <c r="I392" s="46" t="str">
        <f>+IFERROR(+VLOOKUP(A392,inicio!$B$8:$M$1000,9,FALSE),"")</f>
        <v/>
      </c>
      <c r="J392" s="46" t="str">
        <f t="shared" si="6"/>
        <v xml:space="preserve"> </v>
      </c>
    </row>
    <row r="393" spans="1:10" x14ac:dyDescent="0.55000000000000004">
      <c r="A393" s="46" t="str">
        <f>+IF(inicio!M403="no_cargado",inicio!B403,"")</f>
        <v/>
      </c>
      <c r="I393" s="46" t="str">
        <f>+IFERROR(+VLOOKUP(A393,inicio!$B$8:$M$1000,9,FALSE),"")</f>
        <v/>
      </c>
      <c r="J393" s="46" t="str">
        <f t="shared" si="6"/>
        <v xml:space="preserve"> </v>
      </c>
    </row>
    <row r="394" spans="1:10" x14ac:dyDescent="0.55000000000000004">
      <c r="A394" s="46" t="str">
        <f>+IF(inicio!M404="no_cargado",inicio!B404,"")</f>
        <v/>
      </c>
      <c r="I394" s="46" t="str">
        <f>+IFERROR(+VLOOKUP(A394,inicio!$B$8:$M$1000,9,FALSE),"")</f>
        <v/>
      </c>
      <c r="J394" s="46" t="str">
        <f t="shared" si="6"/>
        <v xml:space="preserve"> </v>
      </c>
    </row>
    <row r="395" spans="1:10" x14ac:dyDescent="0.55000000000000004">
      <c r="A395" s="46" t="str">
        <f>+IF(inicio!M405="no_cargado",inicio!B405,"")</f>
        <v/>
      </c>
      <c r="I395" s="46" t="str">
        <f>+IFERROR(+VLOOKUP(A395,inicio!$B$8:$M$1000,9,FALSE),"")</f>
        <v/>
      </c>
      <c r="J395" s="46" t="str">
        <f t="shared" si="6"/>
        <v xml:space="preserve"> </v>
      </c>
    </row>
    <row r="396" spans="1:10" x14ac:dyDescent="0.55000000000000004">
      <c r="A396" s="46" t="str">
        <f>+IF(inicio!M406="no_cargado",inicio!B406,"")</f>
        <v/>
      </c>
      <c r="I396" s="46" t="str">
        <f>+IFERROR(+VLOOKUP(A396,inicio!$B$8:$M$1000,9,FALSE),"")</f>
        <v/>
      </c>
      <c r="J396" s="46" t="str">
        <f t="shared" si="6"/>
        <v xml:space="preserve"> </v>
      </c>
    </row>
    <row r="397" spans="1:10" x14ac:dyDescent="0.55000000000000004">
      <c r="A397" s="46" t="str">
        <f>+IF(inicio!M407="no_cargado",inicio!B407,"")</f>
        <v/>
      </c>
      <c r="I397" s="46" t="str">
        <f>+IFERROR(+VLOOKUP(A397,inicio!$B$8:$M$1000,9,FALSE),"")</f>
        <v/>
      </c>
      <c r="J397" s="46" t="str">
        <f t="shared" si="6"/>
        <v xml:space="preserve"> </v>
      </c>
    </row>
    <row r="398" spans="1:10" x14ac:dyDescent="0.55000000000000004">
      <c r="A398" s="46" t="str">
        <f>+IF(inicio!M408="no_cargado",inicio!B408,"")</f>
        <v/>
      </c>
      <c r="I398" s="46" t="str">
        <f>+IFERROR(+VLOOKUP(A398,inicio!$B$8:$M$1000,9,FALSE),"")</f>
        <v/>
      </c>
      <c r="J398" s="46" t="str">
        <f t="shared" si="6"/>
        <v xml:space="preserve"> </v>
      </c>
    </row>
    <row r="399" spans="1:10" x14ac:dyDescent="0.55000000000000004">
      <c r="A399" s="46" t="str">
        <f>+IF(inicio!M409="no_cargado",inicio!B409,"")</f>
        <v/>
      </c>
      <c r="I399" s="46" t="str">
        <f>+IFERROR(+VLOOKUP(A399,inicio!$B$8:$M$1000,9,FALSE),"")</f>
        <v/>
      </c>
      <c r="J399" s="46" t="str">
        <f t="shared" si="6"/>
        <v xml:space="preserve"> </v>
      </c>
    </row>
    <row r="400" spans="1:10" x14ac:dyDescent="0.55000000000000004">
      <c r="A400" s="46" t="str">
        <f>+IF(inicio!M410="no_cargado",inicio!B410,"")</f>
        <v/>
      </c>
      <c r="I400" s="46" t="str">
        <f>+IFERROR(+VLOOKUP(A400,inicio!$B$8:$M$1000,9,FALSE),"")</f>
        <v/>
      </c>
      <c r="J400" s="46" t="str">
        <f t="shared" si="6"/>
        <v xml:space="preserve"> </v>
      </c>
    </row>
    <row r="401" spans="1:10" x14ac:dyDescent="0.55000000000000004">
      <c r="A401" s="46" t="str">
        <f>+IF(inicio!M411="no_cargado",inicio!B411,"")</f>
        <v/>
      </c>
      <c r="I401" s="46" t="str">
        <f>+IFERROR(+VLOOKUP(A401,inicio!$B$8:$M$1000,9,FALSE),"")</f>
        <v/>
      </c>
      <c r="J401" s="46" t="str">
        <f t="shared" si="6"/>
        <v xml:space="preserve"> </v>
      </c>
    </row>
    <row r="402" spans="1:10" x14ac:dyDescent="0.55000000000000004">
      <c r="A402" s="46" t="str">
        <f>+IF(inicio!M412="no_cargado",inicio!B412,"")</f>
        <v/>
      </c>
      <c r="I402" s="46" t="str">
        <f>+IFERROR(+VLOOKUP(A402,inicio!$B$8:$M$1000,9,FALSE),"")</f>
        <v/>
      </c>
      <c r="J402" s="46" t="str">
        <f t="shared" si="6"/>
        <v xml:space="preserve"> </v>
      </c>
    </row>
    <row r="403" spans="1:10" x14ac:dyDescent="0.55000000000000004">
      <c r="A403" s="46" t="str">
        <f>+IF(inicio!M413="no_cargado",inicio!B413,"")</f>
        <v/>
      </c>
      <c r="I403" s="46" t="str">
        <f>+IFERROR(+VLOOKUP(A403,inicio!$B$8:$M$1000,9,FALSE),"")</f>
        <v/>
      </c>
      <c r="J403" s="46" t="str">
        <f t="shared" si="6"/>
        <v xml:space="preserve"> </v>
      </c>
    </row>
    <row r="404" spans="1:10" x14ac:dyDescent="0.55000000000000004">
      <c r="A404" s="46" t="str">
        <f>+IF(inicio!M414="no_cargado",inicio!B414,"")</f>
        <v/>
      </c>
      <c r="I404" s="46" t="str">
        <f>+IFERROR(+VLOOKUP(A404,inicio!$B$8:$M$1000,9,FALSE),"")</f>
        <v/>
      </c>
      <c r="J404" s="46" t="str">
        <f t="shared" si="6"/>
        <v xml:space="preserve"> </v>
      </c>
    </row>
    <row r="405" spans="1:10" x14ac:dyDescent="0.55000000000000004">
      <c r="A405" s="46" t="str">
        <f>+IF(inicio!M415="no_cargado",inicio!B415,"")</f>
        <v/>
      </c>
      <c r="I405" s="46" t="str">
        <f>+IFERROR(+VLOOKUP(A405,inicio!$B$8:$M$1000,9,FALSE),"")</f>
        <v/>
      </c>
      <c r="J405" s="46" t="str">
        <f t="shared" si="6"/>
        <v xml:space="preserve"> </v>
      </c>
    </row>
    <row r="406" spans="1:10" x14ac:dyDescent="0.55000000000000004">
      <c r="A406" s="46" t="str">
        <f>+IF(inicio!M416="no_cargado",inicio!B416,"")</f>
        <v/>
      </c>
      <c r="I406" s="46" t="str">
        <f>+IFERROR(+VLOOKUP(A406,inicio!$B$8:$M$1000,9,FALSE),"")</f>
        <v/>
      </c>
      <c r="J406" s="46" t="str">
        <f t="shared" si="6"/>
        <v xml:space="preserve"> </v>
      </c>
    </row>
    <row r="407" spans="1:10" x14ac:dyDescent="0.55000000000000004">
      <c r="A407" s="46" t="str">
        <f>+IF(inicio!M417="no_cargado",inicio!B417,"")</f>
        <v/>
      </c>
      <c r="I407" s="46" t="str">
        <f>+IFERROR(+VLOOKUP(A407,inicio!$B$8:$M$1000,9,FALSE),"")</f>
        <v/>
      </c>
      <c r="J407" s="46" t="str">
        <f t="shared" si="6"/>
        <v xml:space="preserve"> </v>
      </c>
    </row>
    <row r="408" spans="1:10" x14ac:dyDescent="0.55000000000000004">
      <c r="A408" s="46" t="str">
        <f>+IF(inicio!M418="no_cargado",inicio!B418,"")</f>
        <v/>
      </c>
      <c r="I408" s="46" t="str">
        <f>+IFERROR(+VLOOKUP(A408,inicio!$B$8:$M$1000,9,FALSE),"")</f>
        <v/>
      </c>
      <c r="J408" s="46" t="str">
        <f t="shared" si="6"/>
        <v xml:space="preserve"> </v>
      </c>
    </row>
    <row r="409" spans="1:10" x14ac:dyDescent="0.55000000000000004">
      <c r="A409" s="46" t="str">
        <f>+IF(inicio!M419="no_cargado",inicio!B419,"")</f>
        <v/>
      </c>
      <c r="I409" s="46" t="str">
        <f>+IFERROR(+VLOOKUP(A409,inicio!$B$8:$M$1000,9,FALSE),"")</f>
        <v/>
      </c>
      <c r="J409" s="46" t="str">
        <f t="shared" si="6"/>
        <v xml:space="preserve"> </v>
      </c>
    </row>
    <row r="410" spans="1:10" x14ac:dyDescent="0.55000000000000004">
      <c r="A410" s="46" t="str">
        <f>+IF(inicio!M420="no_cargado",inicio!B420,"")</f>
        <v/>
      </c>
      <c r="I410" s="46" t="str">
        <f>+IFERROR(+VLOOKUP(A410,inicio!$B$8:$M$1000,9,FALSE),"")</f>
        <v/>
      </c>
      <c r="J410" s="46" t="str">
        <f t="shared" si="6"/>
        <v xml:space="preserve"> </v>
      </c>
    </row>
    <row r="411" spans="1:10" x14ac:dyDescent="0.55000000000000004">
      <c r="A411" s="46" t="str">
        <f>+IF(inicio!M421="no_cargado",inicio!B421,"")</f>
        <v/>
      </c>
      <c r="I411" s="46" t="str">
        <f>+IFERROR(+VLOOKUP(A411,inicio!$B$8:$M$1000,9,FALSE),"")</f>
        <v/>
      </c>
      <c r="J411" s="46" t="str">
        <f t="shared" si="6"/>
        <v xml:space="preserve"> </v>
      </c>
    </row>
    <row r="412" spans="1:10" x14ac:dyDescent="0.55000000000000004">
      <c r="A412" s="46" t="str">
        <f>+IF(inicio!M422="no_cargado",inicio!B422,"")</f>
        <v/>
      </c>
      <c r="I412" s="46" t="str">
        <f>+IFERROR(+VLOOKUP(A412,inicio!$B$8:$M$1000,9,FALSE),"")</f>
        <v/>
      </c>
      <c r="J412" s="46" t="str">
        <f t="shared" si="6"/>
        <v xml:space="preserve"> </v>
      </c>
    </row>
    <row r="413" spans="1:10" x14ac:dyDescent="0.55000000000000004">
      <c r="A413" s="46" t="str">
        <f>+IF(inicio!M423="no_cargado",inicio!B423,"")</f>
        <v/>
      </c>
      <c r="I413" s="46" t="str">
        <f>+IFERROR(+VLOOKUP(A413,inicio!$B$8:$M$1000,9,FALSE),"")</f>
        <v/>
      </c>
      <c r="J413" s="46" t="str">
        <f t="shared" si="6"/>
        <v xml:space="preserve"> </v>
      </c>
    </row>
    <row r="414" spans="1:10" x14ac:dyDescent="0.55000000000000004">
      <c r="A414" s="46" t="str">
        <f>+IF(inicio!M424="no_cargado",inicio!B424,"")</f>
        <v/>
      </c>
      <c r="I414" s="46" t="str">
        <f>+IFERROR(+VLOOKUP(A414,inicio!$B$8:$M$1000,9,FALSE),"")</f>
        <v/>
      </c>
      <c r="J414" s="46" t="str">
        <f t="shared" si="6"/>
        <v xml:space="preserve"> </v>
      </c>
    </row>
    <row r="415" spans="1:10" x14ac:dyDescent="0.55000000000000004">
      <c r="A415" s="46" t="str">
        <f>+IF(inicio!M425="no_cargado",inicio!B425,"")</f>
        <v/>
      </c>
      <c r="I415" s="46" t="str">
        <f>+IFERROR(+VLOOKUP(A415,inicio!$B$8:$M$1000,9,FALSE),"")</f>
        <v/>
      </c>
      <c r="J415" s="46" t="str">
        <f t="shared" si="6"/>
        <v xml:space="preserve"> </v>
      </c>
    </row>
    <row r="416" spans="1:10" x14ac:dyDescent="0.55000000000000004">
      <c r="A416" s="46" t="str">
        <f>+IF(inicio!M426="no_cargado",inicio!B426,"")</f>
        <v/>
      </c>
      <c r="I416" s="46" t="str">
        <f>+IFERROR(+VLOOKUP(A416,inicio!$B$8:$M$1000,9,FALSE),"")</f>
        <v/>
      </c>
      <c r="J416" s="46" t="str">
        <f t="shared" si="6"/>
        <v xml:space="preserve"> </v>
      </c>
    </row>
    <row r="417" spans="1:10" x14ac:dyDescent="0.55000000000000004">
      <c r="A417" s="46" t="str">
        <f>+IF(inicio!M427="no_cargado",inicio!B427,"")</f>
        <v/>
      </c>
      <c r="I417" s="46" t="str">
        <f>+IFERROR(+VLOOKUP(A417,inicio!$B$8:$M$1000,9,FALSE),"")</f>
        <v/>
      </c>
      <c r="J417" s="46" t="str">
        <f t="shared" si="6"/>
        <v xml:space="preserve"> </v>
      </c>
    </row>
    <row r="418" spans="1:10" x14ac:dyDescent="0.55000000000000004">
      <c r="A418" s="46" t="str">
        <f>+IF(inicio!M428="no_cargado",inicio!B428,"")</f>
        <v/>
      </c>
      <c r="I418" s="46" t="str">
        <f>+IFERROR(+VLOOKUP(A418,inicio!$B$8:$M$1000,9,FALSE),"")</f>
        <v/>
      </c>
      <c r="J418" s="46" t="str">
        <f t="shared" si="6"/>
        <v xml:space="preserve"> </v>
      </c>
    </row>
    <row r="419" spans="1:10" x14ac:dyDescent="0.55000000000000004">
      <c r="A419" s="46" t="str">
        <f>+IF(inicio!M429="no_cargado",inicio!B429,"")</f>
        <v/>
      </c>
      <c r="I419" s="46" t="str">
        <f>+IFERROR(+VLOOKUP(A419,inicio!$B$8:$M$1000,9,FALSE),"")</f>
        <v/>
      </c>
      <c r="J419" s="46" t="str">
        <f t="shared" si="6"/>
        <v xml:space="preserve"> </v>
      </c>
    </row>
    <row r="420" spans="1:10" x14ac:dyDescent="0.55000000000000004">
      <c r="A420" s="46" t="str">
        <f>+IF(inicio!M430="no_cargado",inicio!B430,"")</f>
        <v/>
      </c>
      <c r="I420" s="46" t="str">
        <f>+IFERROR(+VLOOKUP(A420,inicio!$B$8:$M$1000,9,FALSE),"")</f>
        <v/>
      </c>
      <c r="J420" s="46" t="str">
        <f t="shared" si="6"/>
        <v xml:space="preserve"> </v>
      </c>
    </row>
    <row r="421" spans="1:10" x14ac:dyDescent="0.55000000000000004">
      <c r="A421" s="46" t="str">
        <f>+IF(inicio!M431="no_cargado",inicio!B431,"")</f>
        <v/>
      </c>
      <c r="I421" s="46" t="str">
        <f>+IFERROR(+VLOOKUP(A421,inicio!$B$8:$M$1000,9,FALSE),"")</f>
        <v/>
      </c>
      <c r="J421" s="46" t="str">
        <f t="shared" si="6"/>
        <v xml:space="preserve"> </v>
      </c>
    </row>
    <row r="422" spans="1:10" x14ac:dyDescent="0.55000000000000004">
      <c r="A422" s="46" t="str">
        <f>+IF(inicio!M432="no_cargado",inicio!B432,"")</f>
        <v/>
      </c>
      <c r="I422" s="46" t="str">
        <f>+IFERROR(+VLOOKUP(A422,inicio!$B$8:$M$1000,9,FALSE),"")</f>
        <v/>
      </c>
      <c r="J422" s="46" t="str">
        <f t="shared" si="6"/>
        <v xml:space="preserve"> </v>
      </c>
    </row>
    <row r="423" spans="1:10" x14ac:dyDescent="0.55000000000000004">
      <c r="A423" s="46" t="str">
        <f>+IF(inicio!M433="no_cargado",inicio!B433,"")</f>
        <v/>
      </c>
      <c r="I423" s="46" t="str">
        <f>+IFERROR(+VLOOKUP(A423,inicio!$B$8:$M$1000,9,FALSE),"")</f>
        <v/>
      </c>
      <c r="J423" s="46" t="str">
        <f t="shared" si="6"/>
        <v xml:space="preserve"> </v>
      </c>
    </row>
    <row r="424" spans="1:10" x14ac:dyDescent="0.55000000000000004">
      <c r="A424" s="46" t="str">
        <f>+IF(inicio!M434="no_cargado",inicio!B434,"")</f>
        <v/>
      </c>
      <c r="I424" s="46" t="str">
        <f>+IFERROR(+VLOOKUP(A424,inicio!$B$8:$M$1000,9,FALSE),"")</f>
        <v/>
      </c>
      <c r="J424" s="46" t="str">
        <f t="shared" si="6"/>
        <v xml:space="preserve"> </v>
      </c>
    </row>
    <row r="425" spans="1:10" x14ac:dyDescent="0.55000000000000004">
      <c r="A425" s="46" t="str">
        <f>+IF(inicio!M435="no_cargado",inicio!B435,"")</f>
        <v/>
      </c>
      <c r="I425" s="46" t="str">
        <f>+IFERROR(+VLOOKUP(A425,inicio!$B$8:$M$1000,9,FALSE),"")</f>
        <v/>
      </c>
      <c r="J425" s="46" t="str">
        <f t="shared" si="6"/>
        <v xml:space="preserve"> </v>
      </c>
    </row>
    <row r="426" spans="1:10" x14ac:dyDescent="0.55000000000000004">
      <c r="A426" s="46" t="str">
        <f>+IF(inicio!M436="no_cargado",inicio!B436,"")</f>
        <v/>
      </c>
      <c r="I426" s="46" t="str">
        <f>+IFERROR(+VLOOKUP(A426,inicio!$B$8:$M$1000,9,FALSE),"")</f>
        <v/>
      </c>
      <c r="J426" s="46" t="str">
        <f t="shared" si="6"/>
        <v xml:space="preserve"> </v>
      </c>
    </row>
    <row r="427" spans="1:10" x14ac:dyDescent="0.55000000000000004">
      <c r="A427" s="46" t="str">
        <f>+IF(inicio!M437="no_cargado",inicio!B437,"")</f>
        <v/>
      </c>
      <c r="I427" s="46" t="str">
        <f>+IFERROR(+VLOOKUP(A427,inicio!$B$8:$M$1000,9,FALSE),"")</f>
        <v/>
      </c>
      <c r="J427" s="46" t="str">
        <f t="shared" si="6"/>
        <v xml:space="preserve"> </v>
      </c>
    </row>
    <row r="428" spans="1:10" x14ac:dyDescent="0.55000000000000004">
      <c r="A428" s="46" t="str">
        <f>+IF(inicio!M438="no_cargado",inicio!B438,"")</f>
        <v/>
      </c>
      <c r="I428" s="46" t="str">
        <f>+IFERROR(+VLOOKUP(A428,inicio!$B$8:$M$1000,9,FALSE),"")</f>
        <v/>
      </c>
      <c r="J428" s="46" t="str">
        <f t="shared" si="6"/>
        <v xml:space="preserve"> </v>
      </c>
    </row>
    <row r="429" spans="1:10" x14ac:dyDescent="0.55000000000000004">
      <c r="A429" s="46" t="str">
        <f>+IF(inicio!M439="no_cargado",inicio!B439,"")</f>
        <v/>
      </c>
      <c r="I429" s="46" t="str">
        <f>+IFERROR(+VLOOKUP(A429,inicio!$B$8:$M$1000,9,FALSE),"")</f>
        <v/>
      </c>
      <c r="J429" s="46" t="str">
        <f t="shared" si="6"/>
        <v xml:space="preserve"> </v>
      </c>
    </row>
    <row r="430" spans="1:10" x14ac:dyDescent="0.55000000000000004">
      <c r="A430" s="46" t="str">
        <f>+IF(inicio!M440="no_cargado",inicio!B440,"")</f>
        <v/>
      </c>
      <c r="I430" s="46" t="str">
        <f>+IFERROR(+VLOOKUP(A430,inicio!$B$8:$M$1000,9,FALSE),"")</f>
        <v/>
      </c>
      <c r="J430" s="46" t="str">
        <f t="shared" si="6"/>
        <v xml:space="preserve"> </v>
      </c>
    </row>
    <row r="431" spans="1:10" x14ac:dyDescent="0.55000000000000004">
      <c r="A431" s="46" t="str">
        <f>+IF(inicio!M441="no_cargado",inicio!B441,"")</f>
        <v/>
      </c>
      <c r="I431" s="46" t="str">
        <f>+IFERROR(+VLOOKUP(A431,inicio!$B$8:$M$1000,9,FALSE),"")</f>
        <v/>
      </c>
      <c r="J431" s="46" t="str">
        <f t="shared" si="6"/>
        <v xml:space="preserve"> </v>
      </c>
    </row>
    <row r="432" spans="1:10" x14ac:dyDescent="0.55000000000000004">
      <c r="A432" s="46" t="str">
        <f>+IF(inicio!M442="no_cargado",inicio!B442,"")</f>
        <v/>
      </c>
      <c r="I432" s="46" t="str">
        <f>+IFERROR(+VLOOKUP(A432,inicio!$B$8:$M$1000,9,FALSE),"")</f>
        <v/>
      </c>
      <c r="J432" s="46" t="str">
        <f t="shared" si="6"/>
        <v xml:space="preserve"> </v>
      </c>
    </row>
    <row r="433" spans="1:10" x14ac:dyDescent="0.55000000000000004">
      <c r="A433" s="46" t="str">
        <f>+IF(inicio!M443="no_cargado",inicio!B443,"")</f>
        <v/>
      </c>
      <c r="I433" s="46" t="str">
        <f>+IFERROR(+VLOOKUP(A433,inicio!$B$8:$M$1000,9,FALSE),"")</f>
        <v/>
      </c>
      <c r="J433" s="46" t="str">
        <f t="shared" si="6"/>
        <v xml:space="preserve"> </v>
      </c>
    </row>
    <row r="434" spans="1:10" x14ac:dyDescent="0.55000000000000004">
      <c r="A434" s="46" t="str">
        <f>+IF(inicio!M444="no_cargado",inicio!B444,"")</f>
        <v/>
      </c>
      <c r="I434" s="46" t="str">
        <f>+IFERROR(+VLOOKUP(A434,inicio!$B$8:$M$1000,9,FALSE),"")</f>
        <v/>
      </c>
      <c r="J434" s="46" t="str">
        <f t="shared" si="6"/>
        <v xml:space="preserve"> </v>
      </c>
    </row>
    <row r="435" spans="1:10" x14ac:dyDescent="0.55000000000000004">
      <c r="A435" s="46" t="str">
        <f>+IF(inicio!M445="no_cargado",inicio!B445,"")</f>
        <v/>
      </c>
      <c r="I435" s="46" t="str">
        <f>+IFERROR(+VLOOKUP(A435,inicio!$B$8:$M$1000,9,FALSE),"")</f>
        <v/>
      </c>
      <c r="J435" s="46" t="str">
        <f t="shared" si="6"/>
        <v xml:space="preserve"> </v>
      </c>
    </row>
    <row r="436" spans="1:10" x14ac:dyDescent="0.55000000000000004">
      <c r="A436" s="46" t="str">
        <f>+IF(inicio!M446="no_cargado",inicio!B446,"")</f>
        <v/>
      </c>
      <c r="I436" s="46" t="str">
        <f>+IFERROR(+VLOOKUP(A436,inicio!$B$8:$M$1000,9,FALSE),"")</f>
        <v/>
      </c>
      <c r="J436" s="46" t="str">
        <f t="shared" si="6"/>
        <v xml:space="preserve"> </v>
      </c>
    </row>
    <row r="437" spans="1:10" x14ac:dyDescent="0.55000000000000004">
      <c r="A437" s="46" t="str">
        <f>+IF(inicio!M447="no_cargado",inicio!B447,"")</f>
        <v/>
      </c>
      <c r="I437" s="46" t="str">
        <f>+IFERROR(+VLOOKUP(A437,inicio!$B$8:$M$1000,9,FALSE),"")</f>
        <v/>
      </c>
      <c r="J437" s="46" t="str">
        <f t="shared" si="6"/>
        <v xml:space="preserve"> </v>
      </c>
    </row>
    <row r="438" spans="1:10" x14ac:dyDescent="0.55000000000000004">
      <c r="A438" s="46" t="str">
        <f>+IF(inicio!M448="no_cargado",inicio!B448,"")</f>
        <v/>
      </c>
      <c r="I438" s="46" t="str">
        <f>+IFERROR(+VLOOKUP(A438,inicio!$B$8:$M$1000,9,FALSE),"")</f>
        <v/>
      </c>
      <c r="J438" s="46" t="str">
        <f t="shared" si="6"/>
        <v xml:space="preserve"> </v>
      </c>
    </row>
    <row r="439" spans="1:10" x14ac:dyDescent="0.55000000000000004">
      <c r="A439" s="46" t="str">
        <f>+IF(inicio!M449="no_cargado",inicio!B449,"")</f>
        <v/>
      </c>
      <c r="I439" s="46" t="str">
        <f>+IFERROR(+VLOOKUP(A439,inicio!$B$8:$M$1000,9,FALSE),"")</f>
        <v/>
      </c>
      <c r="J439" s="46" t="str">
        <f t="shared" si="6"/>
        <v xml:space="preserve"> </v>
      </c>
    </row>
    <row r="440" spans="1:10" x14ac:dyDescent="0.55000000000000004">
      <c r="A440" s="46" t="str">
        <f>+IF(inicio!M450="no_cargado",inicio!B450,"")</f>
        <v/>
      </c>
      <c r="I440" s="46" t="str">
        <f>+IFERROR(+VLOOKUP(A440,inicio!$B$8:$M$1000,9,FALSE),"")</f>
        <v/>
      </c>
      <c r="J440" s="46" t="str">
        <f t="shared" si="6"/>
        <v xml:space="preserve"> </v>
      </c>
    </row>
    <row r="441" spans="1:10" x14ac:dyDescent="0.55000000000000004">
      <c r="A441" s="46" t="str">
        <f>+IF(inicio!M451="no_cargado",inicio!B451,"")</f>
        <v/>
      </c>
      <c r="I441" s="46" t="str">
        <f>+IFERROR(+VLOOKUP(A441,inicio!$B$8:$M$1000,9,FALSE),"")</f>
        <v/>
      </c>
      <c r="J441" s="46" t="str">
        <f t="shared" si="6"/>
        <v xml:space="preserve"> </v>
      </c>
    </row>
    <row r="442" spans="1:10" x14ac:dyDescent="0.55000000000000004">
      <c r="A442" s="46" t="str">
        <f>+IF(inicio!M452="no_cargado",inicio!B452,"")</f>
        <v/>
      </c>
      <c r="I442" s="46" t="str">
        <f>+IFERROR(+VLOOKUP(A442,inicio!$B$8:$M$1000,9,FALSE),"")</f>
        <v/>
      </c>
      <c r="J442" s="46" t="str">
        <f t="shared" si="6"/>
        <v xml:space="preserve"> </v>
      </c>
    </row>
    <row r="443" spans="1:10" x14ac:dyDescent="0.55000000000000004">
      <c r="A443" s="46" t="str">
        <f>+IF(inicio!M453="no_cargado",inicio!B453,"")</f>
        <v/>
      </c>
      <c r="I443" s="46" t="str">
        <f>+IFERROR(+VLOOKUP(A443,inicio!$B$8:$M$1000,9,FALSE),"")</f>
        <v/>
      </c>
      <c r="J443" s="46" t="str">
        <f t="shared" si="6"/>
        <v xml:space="preserve"> </v>
      </c>
    </row>
    <row r="444" spans="1:10" x14ac:dyDescent="0.55000000000000004">
      <c r="A444" s="46" t="str">
        <f>+IF(inicio!M454="no_cargado",inicio!B454,"")</f>
        <v/>
      </c>
      <c r="I444" s="46" t="str">
        <f>+IFERROR(+VLOOKUP(A444,inicio!$B$8:$M$1000,9,FALSE),"")</f>
        <v/>
      </c>
      <c r="J444" s="46" t="str">
        <f t="shared" si="6"/>
        <v xml:space="preserve"> </v>
      </c>
    </row>
    <row r="445" spans="1:10" x14ac:dyDescent="0.55000000000000004">
      <c r="A445" s="46" t="str">
        <f>+IF(inicio!M455="no_cargado",inicio!B455,"")</f>
        <v/>
      </c>
      <c r="I445" s="46" t="str">
        <f>+IFERROR(+VLOOKUP(A445,inicio!$B$8:$M$1000,9,FALSE),"")</f>
        <v/>
      </c>
      <c r="J445" s="46" t="str">
        <f t="shared" si="6"/>
        <v xml:space="preserve"> </v>
      </c>
    </row>
    <row r="446" spans="1:10" x14ac:dyDescent="0.55000000000000004">
      <c r="A446" s="46" t="str">
        <f>+IF(inicio!M456="no_cargado",inicio!B456,"")</f>
        <v/>
      </c>
      <c r="I446" s="46" t="str">
        <f>+IFERROR(+VLOOKUP(A446,inicio!$B$8:$M$1000,9,FALSE),"")</f>
        <v/>
      </c>
      <c r="J446" s="46" t="str">
        <f t="shared" si="6"/>
        <v xml:space="preserve"> </v>
      </c>
    </row>
    <row r="447" spans="1:10" x14ac:dyDescent="0.55000000000000004">
      <c r="A447" s="46" t="str">
        <f>+IF(inicio!M457="no_cargado",inicio!B457,"")</f>
        <v/>
      </c>
      <c r="I447" s="46" t="str">
        <f>+IFERROR(+VLOOKUP(A447,inicio!$B$8:$M$1000,9,FALSE),"")</f>
        <v/>
      </c>
      <c r="J447" s="46" t="str">
        <f t="shared" si="6"/>
        <v xml:space="preserve"> </v>
      </c>
    </row>
    <row r="448" spans="1:10" x14ac:dyDescent="0.55000000000000004">
      <c r="A448" s="46" t="str">
        <f>+IF(inicio!M458="no_cargado",inicio!B458,"")</f>
        <v/>
      </c>
      <c r="I448" s="46" t="str">
        <f>+IFERROR(+VLOOKUP(A448,inicio!$B$8:$M$1000,9,FALSE),"")</f>
        <v/>
      </c>
      <c r="J448" s="46" t="str">
        <f t="shared" si="6"/>
        <v xml:space="preserve"> </v>
      </c>
    </row>
    <row r="449" spans="1:10" x14ac:dyDescent="0.55000000000000004">
      <c r="A449" s="46" t="str">
        <f>+IF(inicio!M459="no_cargado",inicio!B459,"")</f>
        <v/>
      </c>
      <c r="I449" s="46" t="str">
        <f>+IFERROR(+VLOOKUP(A449,inicio!$B$8:$M$1000,9,FALSE),"")</f>
        <v/>
      </c>
      <c r="J449" s="46" t="str">
        <f t="shared" si="6"/>
        <v xml:space="preserve"> </v>
      </c>
    </row>
    <row r="450" spans="1:10" x14ac:dyDescent="0.55000000000000004">
      <c r="A450" s="46" t="str">
        <f>+IF(inicio!M460="no_cargado",inicio!B460,"")</f>
        <v/>
      </c>
      <c r="I450" s="46" t="str">
        <f>+IFERROR(+VLOOKUP(A450,inicio!$B$8:$M$1000,9,FALSE),"")</f>
        <v/>
      </c>
      <c r="J450" s="46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6" t="str">
        <f>+IF(inicio!M461="no_cargado",inicio!B461,"")</f>
        <v/>
      </c>
      <c r="I451" s="46" t="str">
        <f>+IFERROR(+VLOOKUP(A451,inicio!$B$8:$M$1000,9,FALSE),"")</f>
        <v/>
      </c>
      <c r="J451" s="46" t="str">
        <f t="shared" si="7"/>
        <v xml:space="preserve"> </v>
      </c>
    </row>
    <row r="452" spans="1:10" x14ac:dyDescent="0.55000000000000004">
      <c r="A452" s="46" t="str">
        <f>+IF(inicio!M462="no_cargado",inicio!B462,"")</f>
        <v/>
      </c>
      <c r="I452" s="46" t="str">
        <f>+IFERROR(+VLOOKUP(A452,inicio!$B$8:$M$1000,9,FALSE),"")</f>
        <v/>
      </c>
      <c r="J452" s="46" t="str">
        <f t="shared" si="7"/>
        <v xml:space="preserve"> </v>
      </c>
    </row>
    <row r="453" spans="1:10" x14ac:dyDescent="0.55000000000000004">
      <c r="A453" s="46" t="str">
        <f>+IF(inicio!M463="no_cargado",inicio!B463,"")</f>
        <v/>
      </c>
      <c r="I453" s="46" t="str">
        <f>+IFERROR(+VLOOKUP(A453,inicio!$B$8:$M$1000,9,FALSE),"")</f>
        <v/>
      </c>
      <c r="J453" s="46" t="str">
        <f t="shared" si="7"/>
        <v xml:space="preserve"> </v>
      </c>
    </row>
    <row r="454" spans="1:10" x14ac:dyDescent="0.55000000000000004">
      <c r="A454" s="46" t="str">
        <f>+IF(inicio!M464="no_cargado",inicio!B464,"")</f>
        <v/>
      </c>
      <c r="I454" s="46" t="str">
        <f>+IFERROR(+VLOOKUP(A454,inicio!$B$8:$M$1000,9,FALSE),"")</f>
        <v/>
      </c>
      <c r="J454" s="46" t="str">
        <f t="shared" si="7"/>
        <v xml:space="preserve"> </v>
      </c>
    </row>
    <row r="455" spans="1:10" x14ac:dyDescent="0.55000000000000004">
      <c r="A455" s="46" t="str">
        <f>+IF(inicio!M465="no_cargado",inicio!B465,"")</f>
        <v/>
      </c>
      <c r="I455" s="46" t="str">
        <f>+IFERROR(+VLOOKUP(A455,inicio!$B$8:$M$1000,9,FALSE),"")</f>
        <v/>
      </c>
      <c r="J455" s="46" t="str">
        <f t="shared" si="7"/>
        <v xml:space="preserve"> </v>
      </c>
    </row>
    <row r="456" spans="1:10" x14ac:dyDescent="0.55000000000000004">
      <c r="A456" s="46" t="str">
        <f>+IF(inicio!M466="no_cargado",inicio!B466,"")</f>
        <v/>
      </c>
      <c r="I456" s="46" t="str">
        <f>+IFERROR(+VLOOKUP(A456,inicio!$B$8:$M$1000,9,FALSE),"")</f>
        <v/>
      </c>
      <c r="J456" s="46" t="str">
        <f t="shared" si="7"/>
        <v xml:space="preserve"> </v>
      </c>
    </row>
    <row r="457" spans="1:10" x14ac:dyDescent="0.55000000000000004">
      <c r="A457" s="46" t="str">
        <f>+IF(inicio!M467="no_cargado",inicio!B467,"")</f>
        <v/>
      </c>
      <c r="I457" s="46" t="str">
        <f>+IFERROR(+VLOOKUP(A457,inicio!$B$8:$M$1000,9,FALSE),"")</f>
        <v/>
      </c>
      <c r="J457" s="46" t="str">
        <f t="shared" si="7"/>
        <v xml:space="preserve"> </v>
      </c>
    </row>
    <row r="458" spans="1:10" x14ac:dyDescent="0.55000000000000004">
      <c r="A458" s="46" t="str">
        <f>+IF(inicio!M468="no_cargado",inicio!B468,"")</f>
        <v/>
      </c>
      <c r="I458" s="46" t="str">
        <f>+IFERROR(+VLOOKUP(A458,inicio!$B$8:$M$1000,9,FALSE),"")</f>
        <v/>
      </c>
      <c r="J458" s="46" t="str">
        <f t="shared" si="7"/>
        <v xml:space="preserve"> </v>
      </c>
    </row>
    <row r="459" spans="1:10" x14ac:dyDescent="0.55000000000000004">
      <c r="A459" s="46" t="str">
        <f>+IF(inicio!M469="no_cargado",inicio!B469,"")</f>
        <v/>
      </c>
      <c r="I459" s="46" t="str">
        <f>+IFERROR(+VLOOKUP(A459,inicio!$B$8:$M$1000,9,FALSE),"")</f>
        <v/>
      </c>
      <c r="J459" s="46" t="str">
        <f t="shared" si="7"/>
        <v xml:space="preserve"> </v>
      </c>
    </row>
    <row r="460" spans="1:10" x14ac:dyDescent="0.55000000000000004">
      <c r="A460" s="46" t="str">
        <f>+IF(inicio!M470="no_cargado",inicio!B470,"")</f>
        <v/>
      </c>
      <c r="I460" s="46" t="str">
        <f>+IFERROR(+VLOOKUP(A460,inicio!$B$8:$M$1000,9,FALSE),"")</f>
        <v/>
      </c>
      <c r="J460" s="46" t="str">
        <f t="shared" si="7"/>
        <v xml:space="preserve"> </v>
      </c>
    </row>
    <row r="461" spans="1:10" x14ac:dyDescent="0.55000000000000004">
      <c r="A461" s="46" t="str">
        <f>+IF(inicio!M471="no_cargado",inicio!B471,"")</f>
        <v/>
      </c>
      <c r="I461" s="46" t="str">
        <f>+IFERROR(+VLOOKUP(A461,inicio!$B$8:$M$1000,9,FALSE),"")</f>
        <v/>
      </c>
      <c r="J461" s="46" t="str">
        <f t="shared" si="7"/>
        <v xml:space="preserve"> </v>
      </c>
    </row>
    <row r="462" spans="1:10" x14ac:dyDescent="0.55000000000000004">
      <c r="A462" s="46" t="str">
        <f>+IF(inicio!M472="no_cargado",inicio!B472,"")</f>
        <v/>
      </c>
      <c r="I462" s="46" t="str">
        <f>+IFERROR(+VLOOKUP(A462,inicio!$B$8:$M$1000,9,FALSE),"")</f>
        <v/>
      </c>
      <c r="J462" s="46" t="str">
        <f t="shared" si="7"/>
        <v xml:space="preserve"> </v>
      </c>
    </row>
    <row r="463" spans="1:10" x14ac:dyDescent="0.55000000000000004">
      <c r="A463" s="46" t="str">
        <f>+IF(inicio!M473="no_cargado",inicio!B473,"")</f>
        <v/>
      </c>
      <c r="I463" s="46" t="str">
        <f>+IFERROR(+VLOOKUP(A463,inicio!$B$8:$M$1000,9,FALSE),"")</f>
        <v/>
      </c>
      <c r="J463" s="46" t="str">
        <f t="shared" si="7"/>
        <v xml:space="preserve"> </v>
      </c>
    </row>
    <row r="464" spans="1:10" x14ac:dyDescent="0.55000000000000004">
      <c r="A464" s="46" t="str">
        <f>+IF(inicio!M474="no_cargado",inicio!B474,"")</f>
        <v/>
      </c>
      <c r="I464" s="46" t="str">
        <f>+IFERROR(+VLOOKUP(A464,inicio!$B$8:$M$1000,9,FALSE),"")</f>
        <v/>
      </c>
      <c r="J464" s="46" t="str">
        <f t="shared" si="7"/>
        <v xml:space="preserve"> </v>
      </c>
    </row>
    <row r="465" spans="1:10" x14ac:dyDescent="0.55000000000000004">
      <c r="A465" s="46" t="str">
        <f>+IF(inicio!M475="no_cargado",inicio!B475,"")</f>
        <v/>
      </c>
      <c r="I465" s="46" t="str">
        <f>+IFERROR(+VLOOKUP(A465,inicio!$B$8:$M$1000,9,FALSE),"")</f>
        <v/>
      </c>
      <c r="J465" s="46" t="str">
        <f t="shared" si="7"/>
        <v xml:space="preserve"> </v>
      </c>
    </row>
    <row r="466" spans="1:10" x14ac:dyDescent="0.55000000000000004">
      <c r="A466" s="46" t="str">
        <f>+IF(inicio!M476="no_cargado",inicio!B476,"")</f>
        <v/>
      </c>
      <c r="I466" s="46" t="str">
        <f>+IFERROR(+VLOOKUP(A466,inicio!$B$8:$M$1000,9,FALSE),"")</f>
        <v/>
      </c>
      <c r="J466" s="46" t="str">
        <f t="shared" si="7"/>
        <v xml:space="preserve"> </v>
      </c>
    </row>
    <row r="467" spans="1:10" x14ac:dyDescent="0.55000000000000004">
      <c r="A467" s="46" t="str">
        <f>+IF(inicio!M477="no_cargado",inicio!B477,"")</f>
        <v/>
      </c>
      <c r="I467" s="46" t="str">
        <f>+IFERROR(+VLOOKUP(A467,inicio!$B$8:$M$1000,9,FALSE),"")</f>
        <v/>
      </c>
      <c r="J467" s="46" t="str">
        <f t="shared" si="7"/>
        <v xml:space="preserve"> </v>
      </c>
    </row>
    <row r="468" spans="1:10" x14ac:dyDescent="0.55000000000000004">
      <c r="A468" s="46" t="str">
        <f>+IF(inicio!M478="no_cargado",inicio!B478,"")</f>
        <v/>
      </c>
      <c r="I468" s="46" t="str">
        <f>+IFERROR(+VLOOKUP(A468,inicio!$B$8:$M$1000,9,FALSE),"")</f>
        <v/>
      </c>
      <c r="J468" s="46" t="str">
        <f t="shared" si="7"/>
        <v xml:space="preserve"> </v>
      </c>
    </row>
    <row r="469" spans="1:10" x14ac:dyDescent="0.55000000000000004">
      <c r="A469" s="46" t="str">
        <f>+IF(inicio!M479="no_cargado",inicio!B479,"")</f>
        <v/>
      </c>
      <c r="I469" s="46" t="str">
        <f>+IFERROR(+VLOOKUP(A469,inicio!$B$8:$M$1000,9,FALSE),"")</f>
        <v/>
      </c>
      <c r="J469" s="46" t="str">
        <f t="shared" si="7"/>
        <v xml:space="preserve"> </v>
      </c>
    </row>
    <row r="470" spans="1:10" x14ac:dyDescent="0.55000000000000004">
      <c r="A470" s="46" t="str">
        <f>+IF(inicio!M480="no_cargado",inicio!B480,"")</f>
        <v/>
      </c>
      <c r="I470" s="46" t="str">
        <f>+IFERROR(+VLOOKUP(A470,inicio!$B$8:$M$1000,9,FALSE),"")</f>
        <v/>
      </c>
      <c r="J470" s="46" t="str">
        <f t="shared" si="7"/>
        <v xml:space="preserve"> </v>
      </c>
    </row>
    <row r="471" spans="1:10" x14ac:dyDescent="0.55000000000000004">
      <c r="A471" s="46" t="str">
        <f>+IF(inicio!M481="no_cargado",inicio!B481,"")</f>
        <v/>
      </c>
      <c r="I471" s="46" t="str">
        <f>+IFERROR(+VLOOKUP(A471,inicio!$B$8:$M$1000,9,FALSE),"")</f>
        <v/>
      </c>
      <c r="J471" s="46" t="str">
        <f t="shared" si="7"/>
        <v xml:space="preserve"> </v>
      </c>
    </row>
    <row r="472" spans="1:10" x14ac:dyDescent="0.55000000000000004">
      <c r="A472" s="46" t="str">
        <f>+IF(inicio!M482="no_cargado",inicio!B482,"")</f>
        <v/>
      </c>
      <c r="I472" s="46" t="str">
        <f>+IFERROR(+VLOOKUP(A472,inicio!$B$8:$M$1000,9,FALSE),"")</f>
        <v/>
      </c>
      <c r="J472" s="46" t="str">
        <f t="shared" si="7"/>
        <v xml:space="preserve"> </v>
      </c>
    </row>
    <row r="473" spans="1:10" x14ac:dyDescent="0.55000000000000004">
      <c r="A473" s="46" t="str">
        <f>+IF(inicio!M483="no_cargado",inicio!B483,"")</f>
        <v/>
      </c>
      <c r="I473" s="46" t="str">
        <f>+IFERROR(+VLOOKUP(A473,inicio!$B$8:$M$1000,9,FALSE),"")</f>
        <v/>
      </c>
      <c r="J473" s="46" t="str">
        <f t="shared" si="7"/>
        <v xml:space="preserve"> </v>
      </c>
    </row>
    <row r="474" spans="1:10" x14ac:dyDescent="0.55000000000000004">
      <c r="A474" s="46" t="str">
        <f>+IF(inicio!M484="no_cargado",inicio!B484,"")</f>
        <v/>
      </c>
      <c r="I474" s="46" t="str">
        <f>+IFERROR(+VLOOKUP(A474,inicio!$B$8:$M$1000,9,FALSE),"")</f>
        <v/>
      </c>
      <c r="J474" s="46" t="str">
        <f t="shared" si="7"/>
        <v xml:space="preserve"> </v>
      </c>
    </row>
    <row r="475" spans="1:10" x14ac:dyDescent="0.55000000000000004">
      <c r="A475" s="46" t="str">
        <f>+IF(inicio!M485="no_cargado",inicio!B485,"")</f>
        <v/>
      </c>
      <c r="I475" s="46" t="str">
        <f>+IFERROR(+VLOOKUP(A475,inicio!$B$8:$M$1000,9,FALSE),"")</f>
        <v/>
      </c>
      <c r="J475" s="46" t="str">
        <f t="shared" si="7"/>
        <v xml:space="preserve"> </v>
      </c>
    </row>
    <row r="476" spans="1:10" x14ac:dyDescent="0.55000000000000004">
      <c r="A476" s="46" t="str">
        <f>+IF(inicio!M486="no_cargado",inicio!B486,"")</f>
        <v/>
      </c>
      <c r="I476" s="46" t="str">
        <f>+IFERROR(+VLOOKUP(A476,inicio!$B$8:$M$1000,9,FALSE),"")</f>
        <v/>
      </c>
      <c r="J476" s="46" t="str">
        <f t="shared" si="7"/>
        <v xml:space="preserve"> </v>
      </c>
    </row>
    <row r="477" spans="1:10" x14ac:dyDescent="0.55000000000000004">
      <c r="A477" s="46" t="str">
        <f>+IF(inicio!M487="no_cargado",inicio!B487,"")</f>
        <v/>
      </c>
      <c r="I477" s="46" t="str">
        <f>+IFERROR(+VLOOKUP(A477,inicio!$B$8:$M$1000,9,FALSE),"")</f>
        <v/>
      </c>
      <c r="J477" s="46" t="str">
        <f t="shared" si="7"/>
        <v xml:space="preserve"> </v>
      </c>
    </row>
    <row r="478" spans="1:10" x14ac:dyDescent="0.55000000000000004">
      <c r="A478" s="46" t="str">
        <f>+IF(inicio!M488="no_cargado",inicio!B488,"")</f>
        <v/>
      </c>
      <c r="I478" s="46" t="str">
        <f>+IFERROR(+VLOOKUP(A478,inicio!$B$8:$M$1000,9,FALSE),"")</f>
        <v/>
      </c>
      <c r="J478" s="46" t="str">
        <f t="shared" si="7"/>
        <v xml:space="preserve"> </v>
      </c>
    </row>
    <row r="479" spans="1:10" x14ac:dyDescent="0.55000000000000004">
      <c r="A479" s="46" t="str">
        <f>+IF(inicio!M489="no_cargado",inicio!B489,"")</f>
        <v/>
      </c>
      <c r="I479" s="46" t="str">
        <f>+IFERROR(+VLOOKUP(A479,inicio!$B$8:$M$1000,9,FALSE),"")</f>
        <v/>
      </c>
      <c r="J479" s="46" t="str">
        <f t="shared" si="7"/>
        <v xml:space="preserve"> </v>
      </c>
    </row>
    <row r="480" spans="1:10" x14ac:dyDescent="0.55000000000000004">
      <c r="A480" s="46" t="str">
        <f>+IF(inicio!M490="no_cargado",inicio!B490,"")</f>
        <v/>
      </c>
      <c r="I480" s="46" t="str">
        <f>+IFERROR(+VLOOKUP(A480,inicio!$B$8:$M$1000,9,FALSE),"")</f>
        <v/>
      </c>
      <c r="J480" s="46" t="str">
        <f t="shared" si="7"/>
        <v xml:space="preserve"> </v>
      </c>
    </row>
    <row r="481" spans="1:10" x14ac:dyDescent="0.55000000000000004">
      <c r="A481" s="46" t="str">
        <f>+IF(inicio!M491="no_cargado",inicio!B491,"")</f>
        <v/>
      </c>
      <c r="I481" s="46" t="str">
        <f>+IFERROR(+VLOOKUP(A481,inicio!$B$8:$M$1000,9,FALSE),"")</f>
        <v/>
      </c>
      <c r="J481" s="46" t="str">
        <f t="shared" si="7"/>
        <v xml:space="preserve"> </v>
      </c>
    </row>
    <row r="482" spans="1:10" x14ac:dyDescent="0.55000000000000004">
      <c r="A482" s="46" t="str">
        <f>+IF(inicio!M492="no_cargado",inicio!B492,"")</f>
        <v/>
      </c>
      <c r="I482" s="46" t="str">
        <f>+IFERROR(+VLOOKUP(A482,inicio!$B$8:$M$1000,9,FALSE),"")</f>
        <v/>
      </c>
      <c r="J482" s="46" t="str">
        <f t="shared" si="7"/>
        <v xml:space="preserve"> </v>
      </c>
    </row>
    <row r="483" spans="1:10" x14ac:dyDescent="0.55000000000000004">
      <c r="A483" s="46" t="str">
        <f>+IF(inicio!M493="no_cargado",inicio!B493,"")</f>
        <v/>
      </c>
      <c r="I483" s="46" t="str">
        <f>+IFERROR(+VLOOKUP(A483,inicio!$B$8:$M$1000,9,FALSE),"")</f>
        <v/>
      </c>
      <c r="J483" s="46" t="str">
        <f t="shared" si="7"/>
        <v xml:space="preserve"> </v>
      </c>
    </row>
    <row r="484" spans="1:10" x14ac:dyDescent="0.55000000000000004">
      <c r="A484" s="46" t="str">
        <f>+IF(inicio!M494="no_cargado",inicio!B494,"")</f>
        <v/>
      </c>
      <c r="I484" s="46" t="str">
        <f>+IFERROR(+VLOOKUP(A484,inicio!$B$8:$M$1000,9,FALSE),"")</f>
        <v/>
      </c>
      <c r="J484" s="46" t="str">
        <f t="shared" si="7"/>
        <v xml:space="preserve"> </v>
      </c>
    </row>
    <row r="485" spans="1:10" x14ac:dyDescent="0.55000000000000004">
      <c r="A485" s="46" t="str">
        <f>+IF(inicio!M495="no_cargado",inicio!B495,"")</f>
        <v/>
      </c>
      <c r="I485" s="46" t="str">
        <f>+IFERROR(+VLOOKUP(A485,inicio!$B$8:$M$1000,9,FALSE),"")</f>
        <v/>
      </c>
      <c r="J485" s="46" t="str">
        <f t="shared" si="7"/>
        <v xml:space="preserve"> </v>
      </c>
    </row>
    <row r="486" spans="1:10" x14ac:dyDescent="0.55000000000000004">
      <c r="A486" s="46" t="str">
        <f>+IF(inicio!M496="no_cargado",inicio!B496,"")</f>
        <v/>
      </c>
      <c r="I486" s="46" t="str">
        <f>+IFERROR(+VLOOKUP(A486,inicio!$B$8:$M$1000,9,FALSE),"")</f>
        <v/>
      </c>
      <c r="J486" s="46" t="str">
        <f t="shared" si="7"/>
        <v xml:space="preserve"> </v>
      </c>
    </row>
    <row r="487" spans="1:10" x14ac:dyDescent="0.55000000000000004">
      <c r="A487" s="46" t="str">
        <f>+IF(inicio!M497="no_cargado",inicio!B497,"")</f>
        <v/>
      </c>
      <c r="I487" s="46" t="str">
        <f>+IFERROR(+VLOOKUP(A487,inicio!$B$8:$M$1000,9,FALSE),"")</f>
        <v/>
      </c>
      <c r="J487" s="46" t="str">
        <f t="shared" si="7"/>
        <v xml:space="preserve"> </v>
      </c>
    </row>
    <row r="488" spans="1:10" x14ac:dyDescent="0.55000000000000004">
      <c r="A488" s="46" t="str">
        <f>+IF(inicio!M498="no_cargado",inicio!B498,"")</f>
        <v/>
      </c>
      <c r="I488" s="46" t="str">
        <f>+IFERROR(+VLOOKUP(A488,inicio!$B$8:$M$1000,9,FALSE),"")</f>
        <v/>
      </c>
      <c r="J488" s="46" t="str">
        <f t="shared" si="7"/>
        <v xml:space="preserve"> </v>
      </c>
    </row>
    <row r="489" spans="1:10" x14ac:dyDescent="0.55000000000000004">
      <c r="A489" s="46" t="str">
        <f>+IF(inicio!M499="no_cargado",inicio!B499,"")</f>
        <v/>
      </c>
      <c r="I489" s="46" t="str">
        <f>+IFERROR(+VLOOKUP(A489,inicio!$B$8:$M$1000,9,FALSE),"")</f>
        <v/>
      </c>
      <c r="J489" s="46" t="str">
        <f t="shared" si="7"/>
        <v xml:space="preserve"> </v>
      </c>
    </row>
    <row r="490" spans="1:10" x14ac:dyDescent="0.55000000000000004">
      <c r="A490" s="46" t="str">
        <f>+IF(inicio!M500="no_cargado",inicio!B500,"")</f>
        <v/>
      </c>
      <c r="I490" s="46" t="str">
        <f>+IFERROR(+VLOOKUP(A490,inicio!$B$8:$M$1000,9,FALSE),"")</f>
        <v/>
      </c>
      <c r="J490" s="46" t="str">
        <f t="shared" si="7"/>
        <v xml:space="preserve"> </v>
      </c>
    </row>
    <row r="491" spans="1:10" x14ac:dyDescent="0.55000000000000004">
      <c r="A491" s="46" t="str">
        <f>+IF(inicio!M501="no_cargado",inicio!B501,"")</f>
        <v/>
      </c>
      <c r="I491" s="46" t="str">
        <f>+IFERROR(+VLOOKUP(A491,inicio!$B$8:$M$1000,9,FALSE),"")</f>
        <v/>
      </c>
      <c r="J491" s="46" t="str">
        <f t="shared" si="7"/>
        <v xml:space="preserve"> </v>
      </c>
    </row>
    <row r="492" spans="1:10" x14ac:dyDescent="0.55000000000000004">
      <c r="A492" s="46" t="str">
        <f>+IF(inicio!M502="no_cargado",inicio!B502,"")</f>
        <v/>
      </c>
      <c r="I492" s="46" t="str">
        <f>+IFERROR(+VLOOKUP(A492,inicio!$B$8:$M$1000,9,FALSE),"")</f>
        <v/>
      </c>
      <c r="J492" s="46" t="str">
        <f t="shared" si="7"/>
        <v xml:space="preserve"> </v>
      </c>
    </row>
    <row r="493" spans="1:10" x14ac:dyDescent="0.55000000000000004">
      <c r="A493" s="46" t="str">
        <f>+IF(inicio!M503="no_cargado",inicio!B503,"")</f>
        <v/>
      </c>
      <c r="I493" s="46" t="str">
        <f>+IFERROR(+VLOOKUP(A493,inicio!$B$8:$M$1000,9,FALSE),"")</f>
        <v/>
      </c>
      <c r="J493" s="46" t="str">
        <f t="shared" si="7"/>
        <v xml:space="preserve"> </v>
      </c>
    </row>
    <row r="494" spans="1:10" x14ac:dyDescent="0.55000000000000004">
      <c r="A494" s="46" t="str">
        <f>+IF(inicio!M504="no_cargado",inicio!B504,"")</f>
        <v/>
      </c>
      <c r="I494" s="46" t="str">
        <f>+IFERROR(+VLOOKUP(A494,inicio!$B$8:$M$1000,9,FALSE),"")</f>
        <v/>
      </c>
      <c r="J494" s="46" t="str">
        <f t="shared" si="7"/>
        <v xml:space="preserve"> </v>
      </c>
    </row>
    <row r="495" spans="1:10" x14ac:dyDescent="0.55000000000000004">
      <c r="A495" s="46" t="str">
        <f>+IF(inicio!M505="no_cargado",inicio!B505,"")</f>
        <v/>
      </c>
      <c r="I495" s="46" t="str">
        <f>+IFERROR(+VLOOKUP(A495,inicio!$B$8:$M$1000,9,FALSE),"")</f>
        <v/>
      </c>
      <c r="J495" s="46" t="str">
        <f t="shared" si="7"/>
        <v xml:space="preserve"> </v>
      </c>
    </row>
    <row r="496" spans="1:10" x14ac:dyDescent="0.55000000000000004">
      <c r="A496" s="46" t="str">
        <f>+IF(inicio!M506="no_cargado",inicio!B506,"")</f>
        <v/>
      </c>
      <c r="I496" s="46" t="str">
        <f>+IFERROR(+VLOOKUP(A496,inicio!$B$8:$M$1000,9,FALSE),"")</f>
        <v/>
      </c>
      <c r="J496" s="46" t="str">
        <f t="shared" si="7"/>
        <v xml:space="preserve"> </v>
      </c>
    </row>
    <row r="497" spans="1:10" x14ac:dyDescent="0.55000000000000004">
      <c r="A497" s="46" t="str">
        <f>+IF(inicio!M507="no_cargado",inicio!B507,"")</f>
        <v/>
      </c>
      <c r="I497" s="46" t="str">
        <f>+IFERROR(+VLOOKUP(A497,inicio!$B$8:$M$1000,9,FALSE),"")</f>
        <v/>
      </c>
      <c r="J497" s="46" t="str">
        <f t="shared" si="7"/>
        <v xml:space="preserve"> </v>
      </c>
    </row>
    <row r="498" spans="1:10" x14ac:dyDescent="0.55000000000000004">
      <c r="J498" s="46" t="str">
        <f t="shared" si="7"/>
        <v xml:space="preserve"> </v>
      </c>
    </row>
    <row r="499" spans="1:10" x14ac:dyDescent="0.55000000000000004">
      <c r="J499" s="46" t="str">
        <f t="shared" si="7"/>
        <v xml:space="preserve"> </v>
      </c>
    </row>
    <row r="500" spans="1:10" x14ac:dyDescent="0.55000000000000004">
      <c r="J500" s="46" t="str">
        <f t="shared" si="7"/>
        <v xml:space="preserve"> </v>
      </c>
    </row>
    <row r="501" spans="1:10" x14ac:dyDescent="0.55000000000000004">
      <c r="J501" s="46" t="str">
        <f t="shared" si="7"/>
        <v xml:space="preserve"> </v>
      </c>
    </row>
    <row r="502" spans="1:10" x14ac:dyDescent="0.55000000000000004">
      <c r="J502" s="46" t="str">
        <f t="shared" si="7"/>
        <v xml:space="preserve"> </v>
      </c>
    </row>
    <row r="503" spans="1:10" x14ac:dyDescent="0.55000000000000004">
      <c r="J503" s="46" t="str">
        <f t="shared" si="7"/>
        <v xml:space="preserve"> </v>
      </c>
    </row>
    <row r="504" spans="1:10" x14ac:dyDescent="0.55000000000000004">
      <c r="J504" s="46" t="str">
        <f t="shared" si="7"/>
        <v xml:space="preserve"> </v>
      </c>
    </row>
    <row r="505" spans="1:10" x14ac:dyDescent="0.55000000000000004">
      <c r="J505" s="46" t="str">
        <f t="shared" si="7"/>
        <v xml:space="preserve"> </v>
      </c>
    </row>
    <row r="506" spans="1:10" x14ac:dyDescent="0.55000000000000004">
      <c r="J506" s="46" t="str">
        <f t="shared" si="7"/>
        <v xml:space="preserve"> </v>
      </c>
    </row>
    <row r="507" spans="1:10" x14ac:dyDescent="0.55000000000000004">
      <c r="J507" s="46" t="str">
        <f t="shared" si="7"/>
        <v xml:space="preserve"> </v>
      </c>
    </row>
    <row r="508" spans="1:10" x14ac:dyDescent="0.55000000000000004">
      <c r="J508" s="46" t="str">
        <f t="shared" si="7"/>
        <v xml:space="preserve"> </v>
      </c>
    </row>
    <row r="509" spans="1:10" x14ac:dyDescent="0.55000000000000004">
      <c r="J509" s="46" t="str">
        <f t="shared" si="7"/>
        <v xml:space="preserve"> </v>
      </c>
    </row>
    <row r="510" spans="1:10" x14ac:dyDescent="0.55000000000000004">
      <c r="J510" s="46" t="str">
        <f t="shared" si="7"/>
        <v xml:space="preserve"> </v>
      </c>
    </row>
    <row r="511" spans="1:10" x14ac:dyDescent="0.55000000000000004">
      <c r="J511" s="46" t="str">
        <f t="shared" si="7"/>
        <v xml:space="preserve"> </v>
      </c>
    </row>
    <row r="512" spans="1:10" x14ac:dyDescent="0.55000000000000004">
      <c r="J512" s="46" t="str">
        <f t="shared" si="7"/>
        <v xml:space="preserve"> </v>
      </c>
    </row>
    <row r="513" spans="10:10" x14ac:dyDescent="0.55000000000000004">
      <c r="J513" s="46" t="str">
        <f t="shared" si="7"/>
        <v xml:space="preserve"> </v>
      </c>
    </row>
    <row r="514" spans="10:10" x14ac:dyDescent="0.55000000000000004">
      <c r="J514" s="46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6" t="str">
        <f t="shared" si="8"/>
        <v xml:space="preserve"> </v>
      </c>
    </row>
    <row r="516" spans="10:10" x14ac:dyDescent="0.55000000000000004">
      <c r="J516" s="46" t="str">
        <f t="shared" si="8"/>
        <v xml:space="preserve"> </v>
      </c>
    </row>
    <row r="517" spans="10:10" x14ac:dyDescent="0.55000000000000004">
      <c r="J517" s="46" t="str">
        <f t="shared" si="8"/>
        <v xml:space="preserve"> </v>
      </c>
    </row>
    <row r="518" spans="10:10" x14ac:dyDescent="0.55000000000000004">
      <c r="J518" s="46" t="str">
        <f t="shared" si="8"/>
        <v xml:space="preserve"> </v>
      </c>
    </row>
    <row r="519" spans="10:10" x14ac:dyDescent="0.55000000000000004">
      <c r="J519" s="46" t="str">
        <f t="shared" si="8"/>
        <v xml:space="preserve"> </v>
      </c>
    </row>
    <row r="520" spans="10:10" x14ac:dyDescent="0.55000000000000004">
      <c r="J520" s="46" t="str">
        <f t="shared" si="8"/>
        <v xml:space="preserve"> </v>
      </c>
    </row>
    <row r="521" spans="10:10" x14ac:dyDescent="0.55000000000000004">
      <c r="J521" s="46" t="str">
        <f t="shared" si="8"/>
        <v xml:space="preserve"> </v>
      </c>
    </row>
    <row r="522" spans="10:10" x14ac:dyDescent="0.55000000000000004">
      <c r="J522" s="46" t="str">
        <f t="shared" si="8"/>
        <v xml:space="preserve"> </v>
      </c>
    </row>
    <row r="523" spans="10:10" x14ac:dyDescent="0.55000000000000004">
      <c r="J523" s="46" t="str">
        <f t="shared" si="8"/>
        <v xml:space="preserve"> </v>
      </c>
    </row>
    <row r="524" spans="10:10" x14ac:dyDescent="0.55000000000000004">
      <c r="J524" s="46" t="str">
        <f t="shared" si="8"/>
        <v xml:space="preserve"> </v>
      </c>
    </row>
    <row r="525" spans="10:10" x14ac:dyDescent="0.55000000000000004">
      <c r="J525" s="46" t="str">
        <f t="shared" si="8"/>
        <v xml:space="preserve"> </v>
      </c>
    </row>
    <row r="526" spans="10:10" x14ac:dyDescent="0.55000000000000004">
      <c r="J526" s="46" t="str">
        <f t="shared" si="8"/>
        <v xml:space="preserve"> </v>
      </c>
    </row>
    <row r="527" spans="10:10" x14ac:dyDescent="0.55000000000000004">
      <c r="J527" s="46" t="str">
        <f t="shared" si="8"/>
        <v xml:space="preserve"> </v>
      </c>
    </row>
    <row r="528" spans="10:10" x14ac:dyDescent="0.55000000000000004">
      <c r="J528" s="46" t="str">
        <f t="shared" si="8"/>
        <v xml:space="preserve"> </v>
      </c>
    </row>
    <row r="529" spans="10:10" x14ac:dyDescent="0.55000000000000004">
      <c r="J529" s="46" t="str">
        <f t="shared" si="8"/>
        <v xml:space="preserve"> </v>
      </c>
    </row>
    <row r="530" spans="10:10" x14ac:dyDescent="0.55000000000000004">
      <c r="J530" s="46" t="str">
        <f t="shared" si="8"/>
        <v xml:space="preserve"> </v>
      </c>
    </row>
    <row r="531" spans="10:10" x14ac:dyDescent="0.55000000000000004">
      <c r="J531" s="46" t="str">
        <f t="shared" si="8"/>
        <v xml:space="preserve"> </v>
      </c>
    </row>
    <row r="532" spans="10:10" x14ac:dyDescent="0.55000000000000004">
      <c r="J532" s="46" t="str">
        <f t="shared" si="8"/>
        <v xml:space="preserve"> </v>
      </c>
    </row>
    <row r="533" spans="10:10" x14ac:dyDescent="0.55000000000000004">
      <c r="J533" s="46" t="str">
        <f t="shared" si="8"/>
        <v xml:space="preserve"> </v>
      </c>
    </row>
    <row r="534" spans="10:10" x14ac:dyDescent="0.55000000000000004">
      <c r="J534" s="46" t="str">
        <f t="shared" si="8"/>
        <v xml:space="preserve"> </v>
      </c>
    </row>
    <row r="535" spans="10:10" x14ac:dyDescent="0.55000000000000004">
      <c r="J535" s="46" t="str">
        <f t="shared" si="8"/>
        <v xml:space="preserve"> </v>
      </c>
    </row>
    <row r="536" spans="10:10" x14ac:dyDescent="0.55000000000000004">
      <c r="J536" s="46" t="str">
        <f t="shared" si="8"/>
        <v xml:space="preserve"> </v>
      </c>
    </row>
    <row r="537" spans="10:10" x14ac:dyDescent="0.55000000000000004">
      <c r="J537" s="46" t="str">
        <f t="shared" si="8"/>
        <v xml:space="preserve"> </v>
      </c>
    </row>
    <row r="538" spans="10:10" x14ac:dyDescent="0.55000000000000004">
      <c r="J538" s="46" t="str">
        <f t="shared" si="8"/>
        <v xml:space="preserve"> </v>
      </c>
    </row>
    <row r="539" spans="10:10" x14ac:dyDescent="0.55000000000000004">
      <c r="J539" s="46" t="str">
        <f t="shared" si="8"/>
        <v xml:space="preserve"> </v>
      </c>
    </row>
    <row r="540" spans="10:10" x14ac:dyDescent="0.55000000000000004">
      <c r="J540" s="46" t="str">
        <f t="shared" si="8"/>
        <v xml:space="preserve"> </v>
      </c>
    </row>
    <row r="541" spans="10:10" x14ac:dyDescent="0.55000000000000004">
      <c r="J541" s="46" t="str">
        <f t="shared" si="8"/>
        <v xml:space="preserve"> </v>
      </c>
    </row>
    <row r="542" spans="10:10" x14ac:dyDescent="0.55000000000000004">
      <c r="J542" s="46" t="str">
        <f t="shared" si="8"/>
        <v xml:space="preserve"> </v>
      </c>
    </row>
    <row r="543" spans="10:10" x14ac:dyDescent="0.55000000000000004">
      <c r="J543" s="46" t="str">
        <f t="shared" si="8"/>
        <v xml:space="preserve"> </v>
      </c>
    </row>
    <row r="544" spans="10:10" x14ac:dyDescent="0.55000000000000004">
      <c r="J544" s="46" t="str">
        <f t="shared" si="8"/>
        <v xml:space="preserve"> </v>
      </c>
    </row>
    <row r="545" spans="10:10" x14ac:dyDescent="0.55000000000000004">
      <c r="J545" s="46" t="str">
        <f t="shared" si="8"/>
        <v xml:space="preserve"> </v>
      </c>
    </row>
    <row r="546" spans="10:10" x14ac:dyDescent="0.55000000000000004">
      <c r="J546" s="46" t="str">
        <f t="shared" si="8"/>
        <v xml:space="preserve"> </v>
      </c>
    </row>
    <row r="547" spans="10:10" x14ac:dyDescent="0.55000000000000004">
      <c r="J547" s="46" t="str">
        <f t="shared" si="8"/>
        <v xml:space="preserve"> </v>
      </c>
    </row>
    <row r="548" spans="10:10" x14ac:dyDescent="0.55000000000000004">
      <c r="J548" s="46" t="str">
        <f t="shared" si="8"/>
        <v xml:space="preserve"> </v>
      </c>
    </row>
    <row r="549" spans="10:10" x14ac:dyDescent="0.55000000000000004">
      <c r="J549" s="46" t="str">
        <f t="shared" si="8"/>
        <v xml:space="preserve"> </v>
      </c>
    </row>
    <row r="550" spans="10:10" x14ac:dyDescent="0.55000000000000004">
      <c r="J550" s="46" t="str">
        <f t="shared" si="8"/>
        <v xml:space="preserve"> </v>
      </c>
    </row>
    <row r="551" spans="10:10" x14ac:dyDescent="0.55000000000000004">
      <c r="J551" s="46" t="str">
        <f t="shared" si="8"/>
        <v xml:space="preserve"> </v>
      </c>
    </row>
    <row r="552" spans="10:10" x14ac:dyDescent="0.55000000000000004">
      <c r="J552" s="46" t="str">
        <f t="shared" si="8"/>
        <v xml:space="preserve"> </v>
      </c>
    </row>
    <row r="553" spans="10:10" x14ac:dyDescent="0.55000000000000004">
      <c r="J553" s="46" t="str">
        <f t="shared" si="8"/>
        <v xml:space="preserve"> </v>
      </c>
    </row>
    <row r="554" spans="10:10" x14ac:dyDescent="0.55000000000000004">
      <c r="J554" s="46" t="str">
        <f t="shared" si="8"/>
        <v xml:space="preserve"> </v>
      </c>
    </row>
    <row r="555" spans="10:10" x14ac:dyDescent="0.55000000000000004">
      <c r="J555" s="46" t="str">
        <f t="shared" si="8"/>
        <v xml:space="preserve"> </v>
      </c>
    </row>
    <row r="556" spans="10:10" x14ac:dyDescent="0.55000000000000004">
      <c r="J556" s="46" t="str">
        <f t="shared" si="8"/>
        <v xml:space="preserve"> </v>
      </c>
    </row>
    <row r="557" spans="10:10" x14ac:dyDescent="0.55000000000000004">
      <c r="J557" s="46" t="str">
        <f t="shared" si="8"/>
        <v xml:space="preserve"> </v>
      </c>
    </row>
    <row r="558" spans="10:10" x14ac:dyDescent="0.55000000000000004">
      <c r="J558" s="46" t="str">
        <f t="shared" si="8"/>
        <v xml:space="preserve"> </v>
      </c>
    </row>
    <row r="559" spans="10:10" x14ac:dyDescent="0.55000000000000004">
      <c r="J559" s="46" t="str">
        <f t="shared" si="8"/>
        <v xml:space="preserve"> </v>
      </c>
    </row>
    <row r="560" spans="10:10" x14ac:dyDescent="0.55000000000000004">
      <c r="J560" s="46" t="str">
        <f t="shared" si="8"/>
        <v xml:space="preserve"> </v>
      </c>
    </row>
    <row r="561" spans="10:10" x14ac:dyDescent="0.55000000000000004">
      <c r="J561" s="46" t="str">
        <f t="shared" si="8"/>
        <v xml:space="preserve"> </v>
      </c>
    </row>
    <row r="562" spans="10:10" x14ac:dyDescent="0.55000000000000004">
      <c r="J562" s="46" t="str">
        <f t="shared" si="8"/>
        <v xml:space="preserve"> </v>
      </c>
    </row>
    <row r="563" spans="10:10" x14ac:dyDescent="0.55000000000000004">
      <c r="J563" s="46" t="str">
        <f t="shared" si="8"/>
        <v xml:space="preserve"> </v>
      </c>
    </row>
    <row r="564" spans="10:10" x14ac:dyDescent="0.55000000000000004">
      <c r="J564" s="46" t="str">
        <f t="shared" si="8"/>
        <v xml:space="preserve"> </v>
      </c>
    </row>
    <row r="565" spans="10:10" x14ac:dyDescent="0.55000000000000004">
      <c r="J565" s="46" t="str">
        <f t="shared" si="8"/>
        <v xml:space="preserve"> </v>
      </c>
    </row>
    <row r="566" spans="10:10" x14ac:dyDescent="0.55000000000000004">
      <c r="J566" s="46" t="str">
        <f t="shared" si="8"/>
        <v xml:space="preserve"> </v>
      </c>
    </row>
    <row r="567" spans="10:10" x14ac:dyDescent="0.55000000000000004">
      <c r="J567" s="46" t="str">
        <f t="shared" si="8"/>
        <v xml:space="preserve"> </v>
      </c>
    </row>
    <row r="568" spans="10:10" x14ac:dyDescent="0.55000000000000004">
      <c r="J568" s="46" t="str">
        <f t="shared" si="8"/>
        <v xml:space="preserve"> </v>
      </c>
    </row>
    <row r="569" spans="10:10" x14ac:dyDescent="0.55000000000000004">
      <c r="J569" s="46" t="str">
        <f t="shared" si="8"/>
        <v xml:space="preserve"> </v>
      </c>
    </row>
    <row r="570" spans="10:10" x14ac:dyDescent="0.55000000000000004">
      <c r="J570" s="46" t="str">
        <f t="shared" si="8"/>
        <v xml:space="preserve"> </v>
      </c>
    </row>
    <row r="571" spans="10:10" x14ac:dyDescent="0.55000000000000004">
      <c r="J571" s="46" t="str">
        <f t="shared" si="8"/>
        <v xml:space="preserve"> </v>
      </c>
    </row>
    <row r="572" spans="10:10" x14ac:dyDescent="0.55000000000000004">
      <c r="J572" s="46" t="str">
        <f t="shared" si="8"/>
        <v xml:space="preserve"> </v>
      </c>
    </row>
    <row r="573" spans="10:10" x14ac:dyDescent="0.55000000000000004">
      <c r="J573" s="46" t="str">
        <f t="shared" si="8"/>
        <v xml:space="preserve"> </v>
      </c>
    </row>
    <row r="574" spans="10:10" x14ac:dyDescent="0.55000000000000004">
      <c r="J574" s="46" t="str">
        <f t="shared" si="8"/>
        <v xml:space="preserve"> </v>
      </c>
    </row>
    <row r="575" spans="10:10" x14ac:dyDescent="0.55000000000000004">
      <c r="J575" s="46" t="str">
        <f t="shared" si="8"/>
        <v xml:space="preserve"> </v>
      </c>
    </row>
    <row r="576" spans="10:10" x14ac:dyDescent="0.55000000000000004">
      <c r="J576" s="46" t="str">
        <f t="shared" si="8"/>
        <v xml:space="preserve"> </v>
      </c>
    </row>
    <row r="577" spans="10:10" x14ac:dyDescent="0.55000000000000004">
      <c r="J577" s="46" t="str">
        <f t="shared" si="8"/>
        <v xml:space="preserve"> </v>
      </c>
    </row>
    <row r="578" spans="10:10" x14ac:dyDescent="0.55000000000000004">
      <c r="J578" s="46" t="str">
        <f t="shared" ref="J578:J625" si="9">+IF(AND(I578="no_cargado",B578=""),"Ingresar nombre",CONCATENATE(B578, " ", C578))</f>
        <v xml:space="preserve"> </v>
      </c>
    </row>
    <row r="579" spans="10:10" x14ac:dyDescent="0.55000000000000004">
      <c r="J579" s="46" t="str">
        <f t="shared" si="9"/>
        <v xml:space="preserve"> </v>
      </c>
    </row>
    <row r="580" spans="10:10" x14ac:dyDescent="0.55000000000000004">
      <c r="J580" s="46" t="str">
        <f t="shared" si="9"/>
        <v xml:space="preserve"> </v>
      </c>
    </row>
    <row r="581" spans="10:10" x14ac:dyDescent="0.55000000000000004">
      <c r="J581" s="46" t="str">
        <f t="shared" si="9"/>
        <v xml:space="preserve"> </v>
      </c>
    </row>
    <row r="582" spans="10:10" x14ac:dyDescent="0.55000000000000004">
      <c r="J582" s="46" t="str">
        <f t="shared" si="9"/>
        <v xml:space="preserve"> </v>
      </c>
    </row>
    <row r="583" spans="10:10" x14ac:dyDescent="0.55000000000000004">
      <c r="J583" s="46" t="str">
        <f t="shared" si="9"/>
        <v xml:space="preserve"> </v>
      </c>
    </row>
    <row r="584" spans="10:10" x14ac:dyDescent="0.55000000000000004">
      <c r="J584" s="46" t="str">
        <f t="shared" si="9"/>
        <v xml:space="preserve"> </v>
      </c>
    </row>
    <row r="585" spans="10:10" x14ac:dyDescent="0.55000000000000004">
      <c r="J585" s="46" t="str">
        <f t="shared" si="9"/>
        <v xml:space="preserve"> </v>
      </c>
    </row>
    <row r="586" spans="10:10" x14ac:dyDescent="0.55000000000000004">
      <c r="J586" s="46" t="str">
        <f t="shared" si="9"/>
        <v xml:space="preserve"> </v>
      </c>
    </row>
    <row r="587" spans="10:10" x14ac:dyDescent="0.55000000000000004">
      <c r="J587" s="46" t="str">
        <f t="shared" si="9"/>
        <v xml:space="preserve"> </v>
      </c>
    </row>
    <row r="588" spans="10:10" x14ac:dyDescent="0.55000000000000004">
      <c r="J588" s="46" t="str">
        <f t="shared" si="9"/>
        <v xml:space="preserve"> </v>
      </c>
    </row>
    <row r="589" spans="10:10" x14ac:dyDescent="0.55000000000000004">
      <c r="J589" s="46" t="str">
        <f t="shared" si="9"/>
        <v xml:space="preserve"> </v>
      </c>
    </row>
    <row r="590" spans="10:10" x14ac:dyDescent="0.55000000000000004">
      <c r="J590" s="46" t="str">
        <f t="shared" si="9"/>
        <v xml:space="preserve"> </v>
      </c>
    </row>
    <row r="591" spans="10:10" x14ac:dyDescent="0.55000000000000004">
      <c r="J591" s="46" t="str">
        <f t="shared" si="9"/>
        <v xml:space="preserve"> </v>
      </c>
    </row>
    <row r="592" spans="10:10" x14ac:dyDescent="0.55000000000000004">
      <c r="J592" s="46" t="str">
        <f t="shared" si="9"/>
        <v xml:space="preserve"> </v>
      </c>
    </row>
    <row r="593" spans="10:10" x14ac:dyDescent="0.55000000000000004">
      <c r="J593" s="46" t="str">
        <f t="shared" si="9"/>
        <v xml:space="preserve"> </v>
      </c>
    </row>
    <row r="594" spans="10:10" x14ac:dyDescent="0.55000000000000004">
      <c r="J594" s="46" t="str">
        <f t="shared" si="9"/>
        <v xml:space="preserve"> </v>
      </c>
    </row>
    <row r="595" spans="10:10" x14ac:dyDescent="0.55000000000000004">
      <c r="J595" s="46" t="str">
        <f t="shared" si="9"/>
        <v xml:space="preserve"> </v>
      </c>
    </row>
    <row r="596" spans="10:10" x14ac:dyDescent="0.55000000000000004">
      <c r="J596" s="46" t="str">
        <f t="shared" si="9"/>
        <v xml:space="preserve"> </v>
      </c>
    </row>
    <row r="597" spans="10:10" x14ac:dyDescent="0.55000000000000004">
      <c r="J597" s="46" t="str">
        <f t="shared" si="9"/>
        <v xml:space="preserve"> </v>
      </c>
    </row>
    <row r="598" spans="10:10" x14ac:dyDescent="0.55000000000000004">
      <c r="J598" s="46" t="str">
        <f t="shared" si="9"/>
        <v xml:space="preserve"> </v>
      </c>
    </row>
    <row r="599" spans="10:10" x14ac:dyDescent="0.55000000000000004">
      <c r="J599" s="46" t="str">
        <f t="shared" si="9"/>
        <v xml:space="preserve"> </v>
      </c>
    </row>
    <row r="600" spans="10:10" x14ac:dyDescent="0.55000000000000004">
      <c r="J600" s="46" t="str">
        <f t="shared" si="9"/>
        <v xml:space="preserve"> </v>
      </c>
    </row>
    <row r="601" spans="10:10" x14ac:dyDescent="0.55000000000000004">
      <c r="J601" s="46" t="str">
        <f t="shared" si="9"/>
        <v xml:space="preserve"> </v>
      </c>
    </row>
    <row r="602" spans="10:10" x14ac:dyDescent="0.55000000000000004">
      <c r="J602" s="46" t="str">
        <f t="shared" si="9"/>
        <v xml:space="preserve"> </v>
      </c>
    </row>
    <row r="603" spans="10:10" x14ac:dyDescent="0.55000000000000004">
      <c r="J603" s="46" t="str">
        <f t="shared" si="9"/>
        <v xml:space="preserve"> </v>
      </c>
    </row>
    <row r="604" spans="10:10" x14ac:dyDescent="0.55000000000000004">
      <c r="J604" s="46" t="str">
        <f t="shared" si="9"/>
        <v xml:space="preserve"> </v>
      </c>
    </row>
    <row r="605" spans="10:10" x14ac:dyDescent="0.55000000000000004">
      <c r="J605" s="46" t="str">
        <f t="shared" si="9"/>
        <v xml:space="preserve"> </v>
      </c>
    </row>
    <row r="606" spans="10:10" x14ac:dyDescent="0.55000000000000004">
      <c r="J606" s="46" t="str">
        <f t="shared" si="9"/>
        <v xml:space="preserve"> </v>
      </c>
    </row>
    <row r="607" spans="10:10" x14ac:dyDescent="0.55000000000000004">
      <c r="J607" s="46" t="str">
        <f t="shared" si="9"/>
        <v xml:space="preserve"> </v>
      </c>
    </row>
    <row r="608" spans="10:10" x14ac:dyDescent="0.55000000000000004">
      <c r="J608" s="46" t="str">
        <f t="shared" si="9"/>
        <v xml:space="preserve"> </v>
      </c>
    </row>
    <row r="609" spans="10:10" x14ac:dyDescent="0.55000000000000004">
      <c r="J609" s="46" t="str">
        <f t="shared" si="9"/>
        <v xml:space="preserve"> </v>
      </c>
    </row>
    <row r="610" spans="10:10" x14ac:dyDescent="0.55000000000000004">
      <c r="J610" s="46" t="str">
        <f t="shared" si="9"/>
        <v xml:space="preserve"> </v>
      </c>
    </row>
    <row r="611" spans="10:10" x14ac:dyDescent="0.55000000000000004">
      <c r="J611" s="46" t="str">
        <f t="shared" si="9"/>
        <v xml:space="preserve"> </v>
      </c>
    </row>
    <row r="612" spans="10:10" x14ac:dyDescent="0.55000000000000004">
      <c r="J612" s="46" t="str">
        <f t="shared" si="9"/>
        <v xml:space="preserve"> </v>
      </c>
    </row>
    <row r="613" spans="10:10" x14ac:dyDescent="0.55000000000000004">
      <c r="J613" s="46" t="str">
        <f t="shared" si="9"/>
        <v xml:space="preserve"> </v>
      </c>
    </row>
    <row r="614" spans="10:10" x14ac:dyDescent="0.55000000000000004">
      <c r="J614" s="46" t="str">
        <f t="shared" si="9"/>
        <v xml:space="preserve"> </v>
      </c>
    </row>
    <row r="615" spans="10:10" x14ac:dyDescent="0.55000000000000004">
      <c r="J615" s="46" t="str">
        <f t="shared" si="9"/>
        <v xml:space="preserve"> </v>
      </c>
    </row>
    <row r="616" spans="10:10" x14ac:dyDescent="0.55000000000000004">
      <c r="J616" s="46" t="str">
        <f t="shared" si="9"/>
        <v xml:space="preserve"> </v>
      </c>
    </row>
    <row r="617" spans="10:10" x14ac:dyDescent="0.55000000000000004">
      <c r="J617" s="46" t="str">
        <f t="shared" si="9"/>
        <v xml:space="preserve"> </v>
      </c>
    </row>
    <row r="618" spans="10:10" x14ac:dyDescent="0.55000000000000004">
      <c r="J618" s="46" t="str">
        <f t="shared" si="9"/>
        <v xml:space="preserve"> </v>
      </c>
    </row>
    <row r="619" spans="10:10" x14ac:dyDescent="0.55000000000000004">
      <c r="J619" s="46" t="str">
        <f t="shared" si="9"/>
        <v xml:space="preserve"> </v>
      </c>
    </row>
    <row r="620" spans="10:10" x14ac:dyDescent="0.55000000000000004">
      <c r="J620" s="46" t="str">
        <f t="shared" si="9"/>
        <v xml:space="preserve"> </v>
      </c>
    </row>
    <row r="621" spans="10:10" x14ac:dyDescent="0.55000000000000004">
      <c r="J621" s="46" t="str">
        <f t="shared" si="9"/>
        <v xml:space="preserve"> </v>
      </c>
    </row>
    <row r="622" spans="10:10" x14ac:dyDescent="0.55000000000000004">
      <c r="J622" s="46" t="str">
        <f t="shared" si="9"/>
        <v xml:space="preserve"> </v>
      </c>
    </row>
    <row r="623" spans="10:10" x14ac:dyDescent="0.55000000000000004">
      <c r="J623" s="46" t="str">
        <f t="shared" si="9"/>
        <v xml:space="preserve"> </v>
      </c>
    </row>
    <row r="624" spans="10:10" x14ac:dyDescent="0.55000000000000004">
      <c r="J624" s="46" t="str">
        <f t="shared" si="9"/>
        <v xml:space="preserve"> </v>
      </c>
    </row>
    <row r="625" spans="10:10" x14ac:dyDescent="0.55000000000000004">
      <c r="J625" s="46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E3145"/>
  <sheetViews>
    <sheetView topLeftCell="A543" zoomScale="90" zoomScaleNormal="90" workbookViewId="0">
      <selection activeCell="A560" sqref="A560"/>
    </sheetView>
  </sheetViews>
  <sheetFormatPr baseColWidth="10" defaultColWidth="9.140625" defaultRowHeight="11.25" x14ac:dyDescent="0.2"/>
  <cols>
    <col min="1" max="1" width="14" style="16" bestFit="1" customWidth="1"/>
    <col min="2" max="2" width="18" style="17" bestFit="1" customWidth="1"/>
    <col min="3" max="3" width="49.5703125" style="16" bestFit="1" customWidth="1"/>
    <col min="4" max="4" width="9.42578125" style="16" bestFit="1" customWidth="1"/>
    <col min="5" max="5" width="13" style="16" bestFit="1" customWidth="1"/>
    <col min="6" max="8" width="9.140625" style="16" customWidth="1"/>
    <col min="9" max="16384" width="9.140625" style="16"/>
  </cols>
  <sheetData>
    <row r="1" spans="1:5" s="20" customFormat="1" ht="17.25" customHeight="1" x14ac:dyDescent="0.25">
      <c r="A1" s="19" t="s">
        <v>623</v>
      </c>
      <c r="B1" s="19" t="s">
        <v>224</v>
      </c>
      <c r="C1" s="19" t="s">
        <v>35</v>
      </c>
      <c r="D1" s="19" t="s">
        <v>225</v>
      </c>
      <c r="E1" s="19" t="s">
        <v>23</v>
      </c>
    </row>
    <row r="2" spans="1:5" ht="15" customHeight="1" x14ac:dyDescent="0.25">
      <c r="B2" s="30"/>
      <c r="C2" s="62" t="s">
        <v>624</v>
      </c>
      <c r="D2" s="62">
        <v>11</v>
      </c>
      <c r="E2" s="16" t="s">
        <v>227</v>
      </c>
    </row>
    <row r="3" spans="1:5" ht="15" customHeight="1" x14ac:dyDescent="0.25">
      <c r="B3" s="30"/>
      <c r="C3" s="62" t="s">
        <v>625</v>
      </c>
      <c r="D3" s="62">
        <v>25</v>
      </c>
      <c r="E3" s="16" t="s">
        <v>227</v>
      </c>
    </row>
    <row r="4" spans="1:5" ht="15" customHeight="1" x14ac:dyDescent="0.25">
      <c r="B4" s="30"/>
      <c r="C4" s="62" t="s">
        <v>626</v>
      </c>
      <c r="D4" s="62">
        <v>26</v>
      </c>
      <c r="E4" s="16" t="s">
        <v>227</v>
      </c>
    </row>
    <row r="5" spans="1:5" ht="15" customHeight="1" x14ac:dyDescent="0.25">
      <c r="B5" s="30"/>
      <c r="C5" s="62" t="s">
        <v>627</v>
      </c>
      <c r="D5" s="62">
        <v>57</v>
      </c>
      <c r="E5" s="16" t="s">
        <v>227</v>
      </c>
    </row>
    <row r="6" spans="1:5" ht="15" customHeight="1" x14ac:dyDescent="0.25">
      <c r="B6" s="30"/>
      <c r="C6" s="62" t="s">
        <v>628</v>
      </c>
      <c r="D6" s="62">
        <v>84</v>
      </c>
      <c r="E6" s="16" t="s">
        <v>227</v>
      </c>
    </row>
    <row r="7" spans="1:5" ht="15" customHeight="1" x14ac:dyDescent="0.25">
      <c r="B7" s="30"/>
      <c r="C7" s="62" t="s">
        <v>629</v>
      </c>
      <c r="D7" s="62">
        <v>85</v>
      </c>
      <c r="E7" s="16" t="s">
        <v>227</v>
      </c>
    </row>
    <row r="8" spans="1:5" ht="15" customHeight="1" x14ac:dyDescent="0.25">
      <c r="B8" s="30"/>
      <c r="C8" s="62" t="s">
        <v>630</v>
      </c>
      <c r="D8" s="62">
        <v>86</v>
      </c>
      <c r="E8" s="16" t="s">
        <v>227</v>
      </c>
    </row>
    <row r="9" spans="1:5" ht="15" customHeight="1" x14ac:dyDescent="0.25">
      <c r="B9" s="30"/>
      <c r="C9" s="62" t="s">
        <v>631</v>
      </c>
      <c r="D9" s="62">
        <v>117</v>
      </c>
      <c r="E9" s="16" t="s">
        <v>227</v>
      </c>
    </row>
    <row r="10" spans="1:5" ht="15" customHeight="1" x14ac:dyDescent="0.25">
      <c r="B10" s="30"/>
      <c r="C10" s="62" t="s">
        <v>632</v>
      </c>
      <c r="D10" s="62">
        <v>118</v>
      </c>
      <c r="E10" s="16" t="s">
        <v>227</v>
      </c>
    </row>
    <row r="11" spans="1:5" ht="15" customHeight="1" x14ac:dyDescent="0.25">
      <c r="B11" s="30"/>
      <c r="C11" s="62" t="s">
        <v>633</v>
      </c>
      <c r="D11" s="62">
        <v>124</v>
      </c>
      <c r="E11" s="16" t="s">
        <v>227</v>
      </c>
    </row>
    <row r="12" spans="1:5" ht="15" customHeight="1" x14ac:dyDescent="0.25">
      <c r="B12" s="30"/>
      <c r="C12" s="62" t="s">
        <v>634</v>
      </c>
      <c r="D12" s="62">
        <v>136</v>
      </c>
      <c r="E12" s="16" t="s">
        <v>227</v>
      </c>
    </row>
    <row r="13" spans="1:5" ht="15" customHeight="1" x14ac:dyDescent="0.25">
      <c r="B13" s="30"/>
      <c r="C13" s="62" t="s">
        <v>635</v>
      </c>
      <c r="D13" s="62">
        <v>159</v>
      </c>
      <c r="E13" s="16" t="s">
        <v>227</v>
      </c>
    </row>
    <row r="14" spans="1:5" ht="15" customHeight="1" x14ac:dyDescent="0.25">
      <c r="B14" s="30"/>
      <c r="C14" s="62" t="s">
        <v>636</v>
      </c>
      <c r="D14" s="62">
        <v>184</v>
      </c>
      <c r="E14" s="16" t="s">
        <v>227</v>
      </c>
    </row>
    <row r="15" spans="1:5" ht="15" customHeight="1" x14ac:dyDescent="0.25">
      <c r="B15" s="30"/>
      <c r="C15" s="62" t="s">
        <v>637</v>
      </c>
      <c r="D15" s="62">
        <v>185</v>
      </c>
      <c r="E15" s="16" t="s">
        <v>227</v>
      </c>
    </row>
    <row r="16" spans="1:5" ht="15" customHeight="1" x14ac:dyDescent="0.25">
      <c r="B16" s="30"/>
      <c r="C16" s="62" t="s">
        <v>638</v>
      </c>
      <c r="D16" s="62">
        <v>189</v>
      </c>
      <c r="E16" s="16" t="s">
        <v>227</v>
      </c>
    </row>
    <row r="17" spans="2:5" ht="15" customHeight="1" x14ac:dyDescent="0.25">
      <c r="B17" s="30"/>
      <c r="C17" s="62" t="s">
        <v>639</v>
      </c>
      <c r="D17" s="62">
        <v>201</v>
      </c>
      <c r="E17" s="16" t="s">
        <v>227</v>
      </c>
    </row>
    <row r="18" spans="2:5" ht="15" customHeight="1" x14ac:dyDescent="0.25">
      <c r="B18" s="30"/>
      <c r="C18" s="62" t="s">
        <v>640</v>
      </c>
      <c r="D18" s="62">
        <v>210</v>
      </c>
      <c r="E18" s="16" t="s">
        <v>227</v>
      </c>
    </row>
    <row r="19" spans="2:5" ht="15" customHeight="1" x14ac:dyDescent="0.25">
      <c r="B19" s="30"/>
      <c r="C19" s="62" t="s">
        <v>641</v>
      </c>
      <c r="D19" s="62">
        <v>211</v>
      </c>
      <c r="E19" s="16" t="s">
        <v>227</v>
      </c>
    </row>
    <row r="20" spans="2:5" ht="15" customHeight="1" x14ac:dyDescent="0.25">
      <c r="B20" s="30"/>
      <c r="C20" s="62" t="s">
        <v>642</v>
      </c>
      <c r="D20" s="62">
        <v>215</v>
      </c>
      <c r="E20" s="16" t="s">
        <v>227</v>
      </c>
    </row>
    <row r="21" spans="2:5" ht="15" customHeight="1" x14ac:dyDescent="0.25">
      <c r="B21" s="30"/>
      <c r="C21" s="62" t="s">
        <v>643</v>
      </c>
      <c r="D21" s="62">
        <v>216</v>
      </c>
      <c r="E21" s="16" t="s">
        <v>227</v>
      </c>
    </row>
    <row r="22" spans="2:5" ht="15" customHeight="1" x14ac:dyDescent="0.25">
      <c r="B22" s="30"/>
      <c r="C22" s="62" t="s">
        <v>644</v>
      </c>
      <c r="D22" s="62">
        <v>221</v>
      </c>
      <c r="E22" s="16" t="s">
        <v>227</v>
      </c>
    </row>
    <row r="23" spans="2:5" ht="15" customHeight="1" x14ac:dyDescent="0.25">
      <c r="B23" s="30"/>
      <c r="C23" s="62" t="s">
        <v>645</v>
      </c>
      <c r="D23" s="62">
        <v>233</v>
      </c>
      <c r="E23" s="16" t="s">
        <v>227</v>
      </c>
    </row>
    <row r="24" spans="2:5" ht="15" customHeight="1" x14ac:dyDescent="0.25">
      <c r="B24" s="30"/>
      <c r="C24" s="62" t="s">
        <v>646</v>
      </c>
      <c r="D24" s="62">
        <v>236</v>
      </c>
      <c r="E24" s="16" t="s">
        <v>227</v>
      </c>
    </row>
    <row r="25" spans="2:5" ht="15" customHeight="1" x14ac:dyDescent="0.25">
      <c r="B25" s="30"/>
      <c r="C25" s="62" t="s">
        <v>647</v>
      </c>
      <c r="D25" s="62">
        <v>264</v>
      </c>
      <c r="E25" s="16" t="s">
        <v>227</v>
      </c>
    </row>
    <row r="26" spans="2:5" ht="15" customHeight="1" x14ac:dyDescent="0.25">
      <c r="B26" s="30"/>
      <c r="C26" s="62" t="s">
        <v>648</v>
      </c>
      <c r="D26" s="62">
        <v>287</v>
      </c>
      <c r="E26" s="16" t="s">
        <v>227</v>
      </c>
    </row>
    <row r="27" spans="2:5" ht="15" customHeight="1" x14ac:dyDescent="0.25">
      <c r="B27" s="30"/>
      <c r="C27" s="62" t="s">
        <v>649</v>
      </c>
      <c r="D27" s="62">
        <v>289</v>
      </c>
      <c r="E27" s="16" t="s">
        <v>227</v>
      </c>
    </row>
    <row r="28" spans="2:5" ht="15" customHeight="1" x14ac:dyDescent="0.25">
      <c r="B28" s="30"/>
      <c r="C28" s="62" t="s">
        <v>650</v>
      </c>
      <c r="D28" s="62">
        <v>299</v>
      </c>
      <c r="E28" s="16" t="s">
        <v>227</v>
      </c>
    </row>
    <row r="29" spans="2:5" ht="15" customHeight="1" x14ac:dyDescent="0.25">
      <c r="B29" s="30"/>
      <c r="C29" s="62" t="s">
        <v>651</v>
      </c>
      <c r="D29" s="62">
        <v>302</v>
      </c>
      <c r="E29" s="16" t="s">
        <v>227</v>
      </c>
    </row>
    <row r="30" spans="2:5" ht="15" customHeight="1" x14ac:dyDescent="0.25">
      <c r="B30" s="30"/>
      <c r="C30" s="62" t="s">
        <v>652</v>
      </c>
      <c r="D30" s="62">
        <v>303</v>
      </c>
      <c r="E30" s="16" t="s">
        <v>227</v>
      </c>
    </row>
    <row r="31" spans="2:5" ht="15" customHeight="1" x14ac:dyDescent="0.25">
      <c r="B31" s="30"/>
      <c r="C31" s="62" t="s">
        <v>653</v>
      </c>
      <c r="D31" s="62">
        <v>308</v>
      </c>
      <c r="E31" s="16" t="s">
        <v>227</v>
      </c>
    </row>
    <row r="32" spans="2:5" ht="15" customHeight="1" x14ac:dyDescent="0.25">
      <c r="B32" s="30"/>
      <c r="C32" s="62" t="s">
        <v>654</v>
      </c>
      <c r="D32" s="62">
        <v>327</v>
      </c>
      <c r="E32" s="16" t="s">
        <v>227</v>
      </c>
    </row>
    <row r="33" spans="2:5" ht="15" customHeight="1" x14ac:dyDescent="0.25">
      <c r="B33" s="30"/>
      <c r="C33" s="62" t="s">
        <v>655</v>
      </c>
      <c r="D33" s="62">
        <v>331</v>
      </c>
      <c r="E33" s="16" t="s">
        <v>227</v>
      </c>
    </row>
    <row r="34" spans="2:5" ht="15" customHeight="1" x14ac:dyDescent="0.25">
      <c r="B34" s="30"/>
      <c r="C34" s="62" t="s">
        <v>656</v>
      </c>
      <c r="D34" s="62">
        <v>383</v>
      </c>
      <c r="E34" s="16" t="s">
        <v>227</v>
      </c>
    </row>
    <row r="35" spans="2:5" ht="15" customHeight="1" x14ac:dyDescent="0.25">
      <c r="B35" s="30"/>
      <c r="C35" s="62" t="s">
        <v>657</v>
      </c>
      <c r="D35" s="62">
        <v>390</v>
      </c>
      <c r="E35" s="16" t="s">
        <v>227</v>
      </c>
    </row>
    <row r="36" spans="2:5" ht="15" customHeight="1" x14ac:dyDescent="0.25">
      <c r="B36" s="30"/>
      <c r="C36" s="62" t="s">
        <v>658</v>
      </c>
      <c r="D36" s="62">
        <v>392</v>
      </c>
      <c r="E36" s="16" t="s">
        <v>227</v>
      </c>
    </row>
    <row r="37" spans="2:5" ht="15" customHeight="1" x14ac:dyDescent="0.25">
      <c r="B37" s="30"/>
      <c r="C37" s="62" t="s">
        <v>659</v>
      </c>
      <c r="D37" s="62">
        <v>401</v>
      </c>
      <c r="E37" s="16" t="s">
        <v>227</v>
      </c>
    </row>
    <row r="38" spans="2:5" ht="15" customHeight="1" x14ac:dyDescent="0.25">
      <c r="B38" s="30"/>
      <c r="C38" s="62" t="s">
        <v>660</v>
      </c>
      <c r="D38" s="62">
        <v>403</v>
      </c>
      <c r="E38" s="16" t="s">
        <v>227</v>
      </c>
    </row>
    <row r="39" spans="2:5" ht="15" customHeight="1" x14ac:dyDescent="0.25">
      <c r="B39" s="30"/>
      <c r="C39" s="62" t="s">
        <v>661</v>
      </c>
      <c r="D39" s="62">
        <v>405</v>
      </c>
      <c r="E39" s="16" t="s">
        <v>227</v>
      </c>
    </row>
    <row r="40" spans="2:5" ht="15" customHeight="1" x14ac:dyDescent="0.25">
      <c r="B40" s="30"/>
      <c r="C40" s="62" t="s">
        <v>662</v>
      </c>
      <c r="D40" s="62">
        <v>407</v>
      </c>
      <c r="E40" s="16" t="s">
        <v>227</v>
      </c>
    </row>
    <row r="41" spans="2:5" ht="15" customHeight="1" x14ac:dyDescent="0.25">
      <c r="B41" s="30"/>
      <c r="C41" s="62" t="s">
        <v>663</v>
      </c>
      <c r="D41" s="62">
        <v>409</v>
      </c>
      <c r="E41" s="16" t="s">
        <v>227</v>
      </c>
    </row>
    <row r="42" spans="2:5" ht="15" customHeight="1" x14ac:dyDescent="0.25">
      <c r="B42" s="30"/>
      <c r="C42" s="62" t="s">
        <v>664</v>
      </c>
      <c r="D42" s="62">
        <v>420</v>
      </c>
      <c r="E42" s="16" t="s">
        <v>227</v>
      </c>
    </row>
    <row r="43" spans="2:5" ht="15" customHeight="1" x14ac:dyDescent="0.25">
      <c r="B43" s="30"/>
      <c r="C43" s="62" t="s">
        <v>665</v>
      </c>
      <c r="D43" s="62">
        <v>450</v>
      </c>
      <c r="E43" s="16" t="s">
        <v>227</v>
      </c>
    </row>
    <row r="44" spans="2:5" ht="15" customHeight="1" x14ac:dyDescent="0.25">
      <c r="B44" s="30"/>
      <c r="C44" s="62" t="s">
        <v>666</v>
      </c>
      <c r="D44" s="62">
        <v>457</v>
      </c>
      <c r="E44" s="16" t="s">
        <v>227</v>
      </c>
    </row>
    <row r="45" spans="2:5" ht="15" customHeight="1" x14ac:dyDescent="0.25">
      <c r="B45" s="30"/>
      <c r="C45" s="62" t="s">
        <v>667</v>
      </c>
      <c r="D45" s="62">
        <v>458</v>
      </c>
      <c r="E45" s="16" t="s">
        <v>227</v>
      </c>
    </row>
    <row r="46" spans="2:5" ht="15" customHeight="1" x14ac:dyDescent="0.25">
      <c r="B46" s="30"/>
      <c r="C46" s="62" t="s">
        <v>668</v>
      </c>
      <c r="D46" s="62">
        <v>462</v>
      </c>
      <c r="E46" s="16" t="s">
        <v>227</v>
      </c>
    </row>
    <row r="47" spans="2:5" ht="15" customHeight="1" x14ac:dyDescent="0.25">
      <c r="B47" s="30"/>
      <c r="C47" s="62" t="s">
        <v>669</v>
      </c>
      <c r="D47" s="62">
        <v>486</v>
      </c>
      <c r="E47" s="16" t="s">
        <v>227</v>
      </c>
    </row>
    <row r="48" spans="2:5" ht="15" customHeight="1" x14ac:dyDescent="0.25">
      <c r="B48" s="30"/>
      <c r="C48" s="62" t="s">
        <v>670</v>
      </c>
      <c r="D48" s="62">
        <v>487</v>
      </c>
      <c r="E48" s="16" t="s">
        <v>227</v>
      </c>
    </row>
    <row r="49" spans="2:5" ht="15" customHeight="1" x14ac:dyDescent="0.25">
      <c r="B49" s="30"/>
      <c r="C49" s="62" t="s">
        <v>671</v>
      </c>
      <c r="D49" s="62">
        <v>488</v>
      </c>
      <c r="E49" s="16" t="s">
        <v>227</v>
      </c>
    </row>
    <row r="50" spans="2:5" ht="15" customHeight="1" x14ac:dyDescent="0.25">
      <c r="B50" s="30"/>
      <c r="C50" s="62" t="s">
        <v>672</v>
      </c>
      <c r="D50" s="62">
        <v>495</v>
      </c>
      <c r="E50" s="16" t="s">
        <v>227</v>
      </c>
    </row>
    <row r="51" spans="2:5" ht="15" customHeight="1" x14ac:dyDescent="0.25">
      <c r="B51" s="30"/>
      <c r="C51" s="62" t="s">
        <v>673</v>
      </c>
      <c r="D51" s="63">
        <v>496</v>
      </c>
      <c r="E51" s="16" t="s">
        <v>227</v>
      </c>
    </row>
    <row r="52" spans="2:5" ht="15" customHeight="1" x14ac:dyDescent="0.25">
      <c r="B52" s="30"/>
      <c r="C52" s="62" t="s">
        <v>674</v>
      </c>
      <c r="D52" s="62">
        <v>504</v>
      </c>
      <c r="E52" s="16" t="s">
        <v>227</v>
      </c>
    </row>
    <row r="53" spans="2:5" ht="15" customHeight="1" x14ac:dyDescent="0.25">
      <c r="B53" s="30"/>
      <c r="C53" s="62" t="s">
        <v>675</v>
      </c>
      <c r="D53" s="62">
        <v>509</v>
      </c>
      <c r="E53" s="16" t="s">
        <v>227</v>
      </c>
    </row>
    <row r="54" spans="2:5" ht="15" customHeight="1" x14ac:dyDescent="0.25">
      <c r="B54" s="30"/>
      <c r="C54" s="62" t="s">
        <v>676</v>
      </c>
      <c r="D54" s="62">
        <v>520</v>
      </c>
      <c r="E54" s="16" t="s">
        <v>227</v>
      </c>
    </row>
    <row r="55" spans="2:5" ht="15" customHeight="1" x14ac:dyDescent="0.25">
      <c r="B55" s="30"/>
      <c r="C55" s="62" t="s">
        <v>677</v>
      </c>
      <c r="D55" s="62">
        <v>521</v>
      </c>
      <c r="E55" s="16" t="s">
        <v>227</v>
      </c>
    </row>
    <row r="56" spans="2:5" ht="15" customHeight="1" x14ac:dyDescent="0.25">
      <c r="B56" s="30"/>
      <c r="C56" s="62" t="s">
        <v>678</v>
      </c>
      <c r="D56" s="62">
        <v>522</v>
      </c>
      <c r="E56" s="16" t="s">
        <v>227</v>
      </c>
    </row>
    <row r="57" spans="2:5" ht="15" customHeight="1" x14ac:dyDescent="0.25">
      <c r="B57" s="30"/>
      <c r="C57" s="62" t="s">
        <v>226</v>
      </c>
      <c r="D57" s="62">
        <v>528</v>
      </c>
      <c r="E57" s="16" t="s">
        <v>227</v>
      </c>
    </row>
    <row r="58" spans="2:5" ht="15" customHeight="1" x14ac:dyDescent="0.25">
      <c r="B58" s="30"/>
      <c r="C58" s="62" t="s">
        <v>679</v>
      </c>
      <c r="D58" s="62">
        <v>530</v>
      </c>
      <c r="E58" s="16" t="s">
        <v>227</v>
      </c>
    </row>
    <row r="59" spans="2:5" ht="15" customHeight="1" x14ac:dyDescent="0.25">
      <c r="B59" s="30"/>
      <c r="C59" s="62" t="s">
        <v>680</v>
      </c>
      <c r="D59" s="62">
        <v>531</v>
      </c>
      <c r="E59" s="16" t="s">
        <v>227</v>
      </c>
    </row>
    <row r="60" spans="2:5" ht="15" customHeight="1" x14ac:dyDescent="0.25">
      <c r="B60" s="30"/>
      <c r="C60" s="62" t="s">
        <v>228</v>
      </c>
      <c r="D60" s="62">
        <v>534</v>
      </c>
      <c r="E60" s="16" t="s">
        <v>227</v>
      </c>
    </row>
    <row r="61" spans="2:5" ht="15" customHeight="1" x14ac:dyDescent="0.25">
      <c r="B61" s="30"/>
      <c r="C61" s="62" t="s">
        <v>681</v>
      </c>
      <c r="D61" s="62">
        <v>540</v>
      </c>
      <c r="E61" s="16" t="s">
        <v>227</v>
      </c>
    </row>
    <row r="62" spans="2:5" ht="15" customHeight="1" x14ac:dyDescent="0.25">
      <c r="B62" s="30"/>
      <c r="C62" s="62" t="s">
        <v>682</v>
      </c>
      <c r="D62" s="62">
        <v>541</v>
      </c>
      <c r="E62" s="16" t="s">
        <v>227</v>
      </c>
    </row>
    <row r="63" spans="2:5" ht="15" customHeight="1" x14ac:dyDescent="0.25">
      <c r="B63" s="30"/>
      <c r="C63" s="62" t="s">
        <v>683</v>
      </c>
      <c r="D63" s="62">
        <v>542</v>
      </c>
      <c r="E63" s="16" t="s">
        <v>227</v>
      </c>
    </row>
    <row r="64" spans="2:5" ht="15" customHeight="1" x14ac:dyDescent="0.25">
      <c r="B64" s="30"/>
      <c r="C64" s="62" t="s">
        <v>684</v>
      </c>
      <c r="D64" s="62">
        <v>559</v>
      </c>
      <c r="E64" s="16" t="s">
        <v>227</v>
      </c>
    </row>
    <row r="65" spans="2:5" ht="15" customHeight="1" x14ac:dyDescent="0.25">
      <c r="B65" s="30"/>
      <c r="C65" s="62" t="s">
        <v>685</v>
      </c>
      <c r="D65" s="62">
        <v>560</v>
      </c>
      <c r="E65" s="16" t="s">
        <v>227</v>
      </c>
    </row>
    <row r="66" spans="2:5" ht="15" customHeight="1" x14ac:dyDescent="0.25">
      <c r="B66" s="30"/>
      <c r="C66" s="62" t="s">
        <v>686</v>
      </c>
      <c r="D66" s="62">
        <v>571</v>
      </c>
      <c r="E66" s="16" t="s">
        <v>227</v>
      </c>
    </row>
    <row r="67" spans="2:5" ht="15" customHeight="1" x14ac:dyDescent="0.25">
      <c r="B67" s="30"/>
      <c r="C67" s="62" t="s">
        <v>687</v>
      </c>
      <c r="D67" s="62">
        <v>576</v>
      </c>
      <c r="E67" s="16" t="s">
        <v>227</v>
      </c>
    </row>
    <row r="68" spans="2:5" ht="15" customHeight="1" x14ac:dyDescent="0.25">
      <c r="B68" s="30"/>
      <c r="C68" s="62" t="s">
        <v>688</v>
      </c>
      <c r="D68" s="62">
        <v>580</v>
      </c>
      <c r="E68" s="16" t="s">
        <v>227</v>
      </c>
    </row>
    <row r="69" spans="2:5" ht="15" customHeight="1" x14ac:dyDescent="0.25">
      <c r="B69" s="30"/>
      <c r="C69" s="62" t="s">
        <v>689</v>
      </c>
      <c r="D69" s="62">
        <v>584</v>
      </c>
      <c r="E69" s="16" t="s">
        <v>227</v>
      </c>
    </row>
    <row r="70" spans="2:5" ht="15" customHeight="1" x14ac:dyDescent="0.25">
      <c r="B70" s="30"/>
      <c r="C70" s="62" t="s">
        <v>690</v>
      </c>
      <c r="D70" s="62">
        <v>603</v>
      </c>
      <c r="E70" s="16" t="s">
        <v>227</v>
      </c>
    </row>
    <row r="71" spans="2:5" ht="15" customHeight="1" x14ac:dyDescent="0.25">
      <c r="B71" s="30"/>
      <c r="C71" s="62" t="s">
        <v>691</v>
      </c>
      <c r="D71" s="62">
        <v>610</v>
      </c>
      <c r="E71" s="16" t="s">
        <v>227</v>
      </c>
    </row>
    <row r="72" spans="2:5" ht="15" customHeight="1" x14ac:dyDescent="0.25">
      <c r="B72" s="30"/>
      <c r="C72" s="62" t="s">
        <v>692</v>
      </c>
      <c r="D72" s="62">
        <v>614</v>
      </c>
      <c r="E72" s="16" t="s">
        <v>227</v>
      </c>
    </row>
    <row r="73" spans="2:5" ht="15" customHeight="1" x14ac:dyDescent="0.25">
      <c r="B73" s="30"/>
      <c r="C73" s="62" t="s">
        <v>693</v>
      </c>
      <c r="D73" s="62">
        <v>615</v>
      </c>
      <c r="E73" s="16" t="s">
        <v>227</v>
      </c>
    </row>
    <row r="74" spans="2:5" ht="15" customHeight="1" x14ac:dyDescent="0.25">
      <c r="B74" s="30"/>
      <c r="C74" s="62" t="s">
        <v>229</v>
      </c>
      <c r="D74" s="62">
        <v>620</v>
      </c>
      <c r="E74" s="16" t="s">
        <v>227</v>
      </c>
    </row>
    <row r="75" spans="2:5" ht="15" customHeight="1" x14ac:dyDescent="0.25">
      <c r="B75" s="30"/>
      <c r="C75" s="62" t="s">
        <v>694</v>
      </c>
      <c r="D75" s="62">
        <v>634</v>
      </c>
      <c r="E75" s="16" t="s">
        <v>227</v>
      </c>
    </row>
    <row r="76" spans="2:5" ht="15" customHeight="1" x14ac:dyDescent="0.25">
      <c r="B76" s="30"/>
      <c r="C76" s="62" t="s">
        <v>230</v>
      </c>
      <c r="D76" s="62">
        <v>635</v>
      </c>
      <c r="E76" s="16" t="s">
        <v>227</v>
      </c>
    </row>
    <row r="77" spans="2:5" ht="15" customHeight="1" x14ac:dyDescent="0.25">
      <c r="B77" s="30"/>
      <c r="C77" s="62" t="s">
        <v>695</v>
      </c>
      <c r="D77" s="62">
        <v>641</v>
      </c>
      <c r="E77" s="16" t="s">
        <v>227</v>
      </c>
    </row>
    <row r="78" spans="2:5" ht="15" customHeight="1" x14ac:dyDescent="0.25">
      <c r="B78" s="30"/>
      <c r="C78" s="62" t="s">
        <v>696</v>
      </c>
      <c r="D78" s="62">
        <v>648</v>
      </c>
      <c r="E78" s="16" t="s">
        <v>227</v>
      </c>
    </row>
    <row r="79" spans="2:5" ht="15" customHeight="1" x14ac:dyDescent="0.25">
      <c r="B79" s="30"/>
      <c r="C79" s="62" t="s">
        <v>697</v>
      </c>
      <c r="D79" s="62">
        <v>653</v>
      </c>
      <c r="E79" s="16" t="s">
        <v>227</v>
      </c>
    </row>
    <row r="80" spans="2:5" ht="15" customHeight="1" x14ac:dyDescent="0.25">
      <c r="B80" s="30"/>
      <c r="C80" s="62" t="s">
        <v>698</v>
      </c>
      <c r="D80" s="62">
        <v>662</v>
      </c>
      <c r="E80" s="16" t="s">
        <v>227</v>
      </c>
    </row>
    <row r="81" spans="2:5" ht="15" customHeight="1" x14ac:dyDescent="0.25">
      <c r="B81" s="30"/>
      <c r="C81" s="62" t="s">
        <v>699</v>
      </c>
      <c r="D81" s="62">
        <v>668</v>
      </c>
      <c r="E81" s="16" t="s">
        <v>227</v>
      </c>
    </row>
    <row r="82" spans="2:5" ht="15" customHeight="1" x14ac:dyDescent="0.25">
      <c r="B82" s="30"/>
      <c r="C82" s="62" t="s">
        <v>700</v>
      </c>
      <c r="D82" s="62">
        <v>682</v>
      </c>
      <c r="E82" s="16" t="s">
        <v>227</v>
      </c>
    </row>
    <row r="83" spans="2:5" ht="15" customHeight="1" x14ac:dyDescent="0.25">
      <c r="B83" s="30"/>
      <c r="C83" s="62" t="s">
        <v>701</v>
      </c>
      <c r="D83" s="62">
        <v>683</v>
      </c>
      <c r="E83" s="16" t="s">
        <v>227</v>
      </c>
    </row>
    <row r="84" spans="2:5" ht="15" customHeight="1" x14ac:dyDescent="0.25">
      <c r="B84" s="30"/>
      <c r="C84" s="62" t="s">
        <v>702</v>
      </c>
      <c r="D84" s="62">
        <v>684</v>
      </c>
      <c r="E84" s="16" t="s">
        <v>227</v>
      </c>
    </row>
    <row r="85" spans="2:5" ht="15" customHeight="1" x14ac:dyDescent="0.25">
      <c r="B85" s="30"/>
      <c r="C85" s="62" t="s">
        <v>231</v>
      </c>
      <c r="D85" s="62">
        <v>693</v>
      </c>
      <c r="E85" s="16" t="s">
        <v>227</v>
      </c>
    </row>
    <row r="86" spans="2:5" ht="15" customHeight="1" x14ac:dyDescent="0.25">
      <c r="B86" s="30"/>
      <c r="C86" s="62" t="s">
        <v>703</v>
      </c>
      <c r="D86" s="62">
        <v>701</v>
      </c>
      <c r="E86" s="16" t="s">
        <v>227</v>
      </c>
    </row>
    <row r="87" spans="2:5" ht="15" customHeight="1" x14ac:dyDescent="0.25">
      <c r="B87" s="30"/>
      <c r="C87" s="62" t="s">
        <v>704</v>
      </c>
      <c r="D87" s="62">
        <v>710</v>
      </c>
      <c r="E87" s="16" t="s">
        <v>227</v>
      </c>
    </row>
    <row r="88" spans="2:5" ht="15" customHeight="1" x14ac:dyDescent="0.25">
      <c r="B88" s="30"/>
      <c r="C88" s="62" t="s">
        <v>705</v>
      </c>
      <c r="D88" s="62">
        <v>716</v>
      </c>
      <c r="E88" s="16" t="s">
        <v>227</v>
      </c>
    </row>
    <row r="89" spans="2:5" ht="15" customHeight="1" x14ac:dyDescent="0.25">
      <c r="B89" s="30"/>
      <c r="C89" s="62" t="s">
        <v>706</v>
      </c>
      <c r="D89" s="62">
        <v>719</v>
      </c>
      <c r="E89" s="16" t="s">
        <v>227</v>
      </c>
    </row>
    <row r="90" spans="2:5" ht="15" customHeight="1" x14ac:dyDescent="0.25">
      <c r="B90" s="30"/>
      <c r="C90" s="62" t="s">
        <v>707</v>
      </c>
      <c r="D90" s="62">
        <v>720</v>
      </c>
      <c r="E90" s="16" t="s">
        <v>227</v>
      </c>
    </row>
    <row r="91" spans="2:5" ht="15" customHeight="1" x14ac:dyDescent="0.25">
      <c r="B91" s="30"/>
      <c r="C91" s="62" t="s">
        <v>708</v>
      </c>
      <c r="D91" s="62">
        <v>740</v>
      </c>
      <c r="E91" s="16" t="s">
        <v>227</v>
      </c>
    </row>
    <row r="92" spans="2:5" ht="15" customHeight="1" x14ac:dyDescent="0.25">
      <c r="B92" s="30"/>
      <c r="C92" s="62" t="s">
        <v>709</v>
      </c>
      <c r="D92" s="62">
        <v>762</v>
      </c>
      <c r="E92" s="16" t="s">
        <v>227</v>
      </c>
    </row>
    <row r="93" spans="2:5" ht="15" customHeight="1" x14ac:dyDescent="0.25">
      <c r="B93" s="30"/>
      <c r="C93" s="62" t="s">
        <v>710</v>
      </c>
      <c r="D93" s="62">
        <v>763</v>
      </c>
      <c r="E93" s="16" t="s">
        <v>227</v>
      </c>
    </row>
    <row r="94" spans="2:5" ht="15" customHeight="1" x14ac:dyDescent="0.25">
      <c r="B94" s="30"/>
      <c r="C94" s="62" t="s">
        <v>711</v>
      </c>
      <c r="D94" s="62">
        <v>766</v>
      </c>
      <c r="E94" s="16" t="s">
        <v>227</v>
      </c>
    </row>
    <row r="95" spans="2:5" ht="15" customHeight="1" x14ac:dyDescent="0.25">
      <c r="B95" s="30"/>
      <c r="C95" s="62" t="s">
        <v>712</v>
      </c>
      <c r="D95" s="62">
        <v>789</v>
      </c>
      <c r="E95" s="16" t="s">
        <v>227</v>
      </c>
    </row>
    <row r="96" spans="2:5" ht="15" customHeight="1" x14ac:dyDescent="0.25">
      <c r="B96" s="30"/>
      <c r="C96" s="62" t="s">
        <v>713</v>
      </c>
      <c r="D96" s="62">
        <v>791</v>
      </c>
      <c r="E96" s="16" t="s">
        <v>227</v>
      </c>
    </row>
    <row r="97" spans="2:5" ht="15" customHeight="1" x14ac:dyDescent="0.25">
      <c r="B97" s="30"/>
      <c r="C97" s="62" t="s">
        <v>714</v>
      </c>
      <c r="D97" s="62">
        <v>797</v>
      </c>
      <c r="E97" s="16" t="s">
        <v>227</v>
      </c>
    </row>
    <row r="98" spans="2:5" ht="15" customHeight="1" x14ac:dyDescent="0.25">
      <c r="B98" s="30"/>
      <c r="C98" s="62" t="s">
        <v>715</v>
      </c>
      <c r="D98" s="62">
        <v>798</v>
      </c>
      <c r="E98" s="16" t="s">
        <v>227</v>
      </c>
    </row>
    <row r="99" spans="2:5" ht="15" customHeight="1" x14ac:dyDescent="0.25">
      <c r="B99" s="30"/>
      <c r="C99" s="62" t="s">
        <v>716</v>
      </c>
      <c r="D99" s="62">
        <v>805</v>
      </c>
      <c r="E99" s="16" t="s">
        <v>227</v>
      </c>
    </row>
    <row r="100" spans="2:5" ht="15" customHeight="1" x14ac:dyDescent="0.25">
      <c r="B100" s="30"/>
      <c r="C100" s="62" t="s">
        <v>717</v>
      </c>
      <c r="D100" s="62">
        <v>807</v>
      </c>
      <c r="E100" s="16" t="s">
        <v>227</v>
      </c>
    </row>
    <row r="101" spans="2:5" ht="15" customHeight="1" x14ac:dyDescent="0.25">
      <c r="B101" s="30"/>
      <c r="C101" s="62" t="s">
        <v>718</v>
      </c>
      <c r="D101" s="62">
        <v>822</v>
      </c>
      <c r="E101" s="16" t="s">
        <v>227</v>
      </c>
    </row>
    <row r="102" spans="2:5" ht="15" x14ac:dyDescent="0.25">
      <c r="C102" s="62" t="s">
        <v>719</v>
      </c>
      <c r="D102" s="62">
        <v>827</v>
      </c>
      <c r="E102" s="16" t="s">
        <v>227</v>
      </c>
    </row>
    <row r="103" spans="2:5" ht="15" x14ac:dyDescent="0.25">
      <c r="C103" s="62" t="s">
        <v>720</v>
      </c>
      <c r="D103" s="62">
        <v>831</v>
      </c>
      <c r="E103" s="16" t="s">
        <v>227</v>
      </c>
    </row>
    <row r="104" spans="2:5" ht="15" x14ac:dyDescent="0.25">
      <c r="C104" s="62" t="s">
        <v>721</v>
      </c>
      <c r="D104" s="62">
        <v>832</v>
      </c>
      <c r="E104" s="16" t="s">
        <v>227</v>
      </c>
    </row>
    <row r="105" spans="2:5" ht="15" x14ac:dyDescent="0.25">
      <c r="C105" s="62" t="s">
        <v>722</v>
      </c>
      <c r="D105" s="62">
        <v>833</v>
      </c>
      <c r="E105" s="16" t="s">
        <v>227</v>
      </c>
    </row>
    <row r="106" spans="2:5" ht="15" x14ac:dyDescent="0.25">
      <c r="C106" s="62" t="s">
        <v>723</v>
      </c>
      <c r="D106" s="62">
        <v>835</v>
      </c>
      <c r="E106" s="16" t="s">
        <v>227</v>
      </c>
    </row>
    <row r="107" spans="2:5" ht="15" x14ac:dyDescent="0.25">
      <c r="C107" s="62" t="s">
        <v>724</v>
      </c>
      <c r="D107" s="62">
        <v>841</v>
      </c>
      <c r="E107" s="16" t="s">
        <v>227</v>
      </c>
    </row>
    <row r="108" spans="2:5" ht="15" x14ac:dyDescent="0.25">
      <c r="C108" s="62" t="s">
        <v>725</v>
      </c>
      <c r="D108" s="62">
        <v>867</v>
      </c>
      <c r="E108" s="16" t="s">
        <v>227</v>
      </c>
    </row>
    <row r="109" spans="2:5" ht="15" x14ac:dyDescent="0.25">
      <c r="C109" s="62" t="s">
        <v>726</v>
      </c>
      <c r="D109" s="62">
        <v>869</v>
      </c>
      <c r="E109" s="16" t="s">
        <v>227</v>
      </c>
    </row>
    <row r="110" spans="2:5" ht="15" x14ac:dyDescent="0.25">
      <c r="C110" s="62" t="s">
        <v>727</v>
      </c>
      <c r="D110" s="62">
        <v>883</v>
      </c>
      <c r="E110" s="16" t="s">
        <v>227</v>
      </c>
    </row>
    <row r="111" spans="2:5" ht="15" x14ac:dyDescent="0.25">
      <c r="C111" s="62" t="s">
        <v>728</v>
      </c>
      <c r="D111" s="62">
        <v>884</v>
      </c>
      <c r="E111" s="16" t="s">
        <v>227</v>
      </c>
    </row>
    <row r="112" spans="2:5" ht="15" x14ac:dyDescent="0.25">
      <c r="C112" s="62" t="s">
        <v>729</v>
      </c>
      <c r="D112" s="62">
        <v>885</v>
      </c>
      <c r="E112" s="16" t="s">
        <v>227</v>
      </c>
    </row>
    <row r="113" spans="3:5" ht="15" x14ac:dyDescent="0.25">
      <c r="C113" s="62" t="s">
        <v>730</v>
      </c>
      <c r="D113" s="62">
        <v>905</v>
      </c>
      <c r="E113" s="16" t="s">
        <v>227</v>
      </c>
    </row>
    <row r="114" spans="3:5" ht="15" x14ac:dyDescent="0.25">
      <c r="C114" s="62" t="s">
        <v>731</v>
      </c>
      <c r="D114" s="62">
        <v>906</v>
      </c>
      <c r="E114" s="16" t="s">
        <v>227</v>
      </c>
    </row>
    <row r="115" spans="3:5" ht="15" x14ac:dyDescent="0.25">
      <c r="C115" s="62" t="s">
        <v>232</v>
      </c>
      <c r="D115" s="62">
        <v>913</v>
      </c>
      <c r="E115" s="16" t="s">
        <v>227</v>
      </c>
    </row>
    <row r="116" spans="3:5" ht="15" x14ac:dyDescent="0.25">
      <c r="C116" s="62" t="s">
        <v>732</v>
      </c>
      <c r="D116" s="62">
        <v>947</v>
      </c>
      <c r="E116" s="16" t="s">
        <v>227</v>
      </c>
    </row>
    <row r="117" spans="3:5" ht="15" x14ac:dyDescent="0.25">
      <c r="C117" s="62" t="s">
        <v>733</v>
      </c>
      <c r="D117" s="62">
        <v>949</v>
      </c>
      <c r="E117" s="16" t="s">
        <v>227</v>
      </c>
    </row>
    <row r="118" spans="3:5" ht="15" x14ac:dyDescent="0.25">
      <c r="C118" s="62" t="s">
        <v>734</v>
      </c>
      <c r="D118" s="62">
        <v>950</v>
      </c>
      <c r="E118" s="16" t="s">
        <v>227</v>
      </c>
    </row>
    <row r="119" spans="3:5" ht="15" x14ac:dyDescent="0.25">
      <c r="C119" s="62" t="s">
        <v>735</v>
      </c>
      <c r="D119" s="62">
        <v>959</v>
      </c>
      <c r="E119" s="16" t="s">
        <v>227</v>
      </c>
    </row>
    <row r="120" spans="3:5" ht="15" x14ac:dyDescent="0.25">
      <c r="C120" s="62" t="s">
        <v>736</v>
      </c>
      <c r="D120" s="62">
        <v>960</v>
      </c>
      <c r="E120" s="16" t="s">
        <v>227</v>
      </c>
    </row>
    <row r="121" spans="3:5" ht="15" x14ac:dyDescent="0.25">
      <c r="C121" s="62" t="s">
        <v>737</v>
      </c>
      <c r="D121" s="62">
        <v>973</v>
      </c>
      <c r="E121" s="16" t="s">
        <v>227</v>
      </c>
    </row>
    <row r="122" spans="3:5" ht="15" x14ac:dyDescent="0.25">
      <c r="C122" s="62" t="s">
        <v>738</v>
      </c>
      <c r="D122" s="62">
        <v>991</v>
      </c>
      <c r="E122" s="16" t="s">
        <v>227</v>
      </c>
    </row>
    <row r="123" spans="3:5" ht="15" x14ac:dyDescent="0.25">
      <c r="C123" s="62" t="s">
        <v>739</v>
      </c>
      <c r="D123" s="62">
        <v>992</v>
      </c>
      <c r="E123" s="16" t="s">
        <v>227</v>
      </c>
    </row>
    <row r="124" spans="3:5" ht="15" x14ac:dyDescent="0.25">
      <c r="C124" s="62" t="s">
        <v>740</v>
      </c>
      <c r="D124" s="62">
        <v>1001</v>
      </c>
      <c r="E124" s="16" t="s">
        <v>227</v>
      </c>
    </row>
    <row r="125" spans="3:5" ht="15" x14ac:dyDescent="0.25">
      <c r="C125" s="62" t="s">
        <v>741</v>
      </c>
      <c r="D125" s="62">
        <v>1033</v>
      </c>
      <c r="E125" s="16" t="s">
        <v>227</v>
      </c>
    </row>
    <row r="126" spans="3:5" ht="15" x14ac:dyDescent="0.25">
      <c r="C126" s="62" t="s">
        <v>233</v>
      </c>
      <c r="D126" s="62">
        <v>1045</v>
      </c>
      <c r="E126" s="16" t="s">
        <v>227</v>
      </c>
    </row>
    <row r="127" spans="3:5" ht="15" x14ac:dyDescent="0.25">
      <c r="C127" s="62" t="s">
        <v>742</v>
      </c>
      <c r="D127" s="62">
        <v>1049</v>
      </c>
      <c r="E127" s="16" t="s">
        <v>227</v>
      </c>
    </row>
    <row r="128" spans="3:5" ht="15" x14ac:dyDescent="0.25">
      <c r="C128" s="62" t="s">
        <v>743</v>
      </c>
      <c r="D128" s="62">
        <v>1052</v>
      </c>
      <c r="E128" s="16" t="s">
        <v>227</v>
      </c>
    </row>
    <row r="129" spans="3:5" ht="15" x14ac:dyDescent="0.25">
      <c r="C129" s="62" t="s">
        <v>744</v>
      </c>
      <c r="D129" s="62">
        <v>1057</v>
      </c>
      <c r="E129" s="16" t="s">
        <v>227</v>
      </c>
    </row>
    <row r="130" spans="3:5" ht="15" x14ac:dyDescent="0.25">
      <c r="C130" s="62" t="s">
        <v>745</v>
      </c>
      <c r="D130" s="62">
        <v>1060</v>
      </c>
      <c r="E130" s="16" t="s">
        <v>227</v>
      </c>
    </row>
    <row r="131" spans="3:5" ht="15" x14ac:dyDescent="0.25">
      <c r="C131" s="62" t="s">
        <v>746</v>
      </c>
      <c r="D131" s="62">
        <v>1129</v>
      </c>
      <c r="E131" s="16" t="s">
        <v>227</v>
      </c>
    </row>
    <row r="132" spans="3:5" ht="15" x14ac:dyDescent="0.25">
      <c r="C132" s="62" t="s">
        <v>747</v>
      </c>
      <c r="D132" s="62">
        <v>1155</v>
      </c>
      <c r="E132" s="16" t="s">
        <v>227</v>
      </c>
    </row>
    <row r="133" spans="3:5" ht="15" x14ac:dyDescent="0.25">
      <c r="C133" s="62" t="s">
        <v>748</v>
      </c>
      <c r="D133" s="62">
        <v>1156</v>
      </c>
      <c r="E133" s="16" t="s">
        <v>227</v>
      </c>
    </row>
    <row r="134" spans="3:5" ht="15" x14ac:dyDescent="0.25">
      <c r="C134" s="62" t="s">
        <v>749</v>
      </c>
      <c r="D134" s="62">
        <v>1157</v>
      </c>
      <c r="E134" s="16" t="s">
        <v>227</v>
      </c>
    </row>
    <row r="135" spans="3:5" ht="15" x14ac:dyDescent="0.25">
      <c r="C135" s="62" t="s">
        <v>750</v>
      </c>
      <c r="D135" s="62">
        <v>1158</v>
      </c>
      <c r="E135" s="16" t="s">
        <v>227</v>
      </c>
    </row>
    <row r="136" spans="3:5" ht="15" x14ac:dyDescent="0.25">
      <c r="C136" s="62" t="s">
        <v>751</v>
      </c>
      <c r="D136" s="62">
        <v>1159</v>
      </c>
      <c r="E136" s="16" t="s">
        <v>227</v>
      </c>
    </row>
    <row r="137" spans="3:5" ht="15" x14ac:dyDescent="0.25">
      <c r="C137" s="62" t="s">
        <v>752</v>
      </c>
      <c r="D137" s="62">
        <v>1160</v>
      </c>
      <c r="E137" s="16" t="s">
        <v>227</v>
      </c>
    </row>
    <row r="138" spans="3:5" ht="15" x14ac:dyDescent="0.25">
      <c r="C138" s="62" t="s">
        <v>753</v>
      </c>
      <c r="D138" s="62">
        <v>1161</v>
      </c>
      <c r="E138" s="16" t="s">
        <v>227</v>
      </c>
    </row>
    <row r="139" spans="3:5" ht="15" x14ac:dyDescent="0.25">
      <c r="C139" s="62" t="s">
        <v>234</v>
      </c>
      <c r="D139" s="62">
        <v>1206</v>
      </c>
      <c r="E139" s="16" t="s">
        <v>227</v>
      </c>
    </row>
    <row r="140" spans="3:5" ht="15" x14ac:dyDescent="0.25">
      <c r="C140" s="62" t="s">
        <v>754</v>
      </c>
      <c r="D140" s="62">
        <v>1214</v>
      </c>
      <c r="E140" s="16" t="s">
        <v>227</v>
      </c>
    </row>
    <row r="141" spans="3:5" ht="15" x14ac:dyDescent="0.25">
      <c r="C141" s="62" t="s">
        <v>755</v>
      </c>
      <c r="D141" s="62">
        <v>1220</v>
      </c>
      <c r="E141" s="16" t="s">
        <v>227</v>
      </c>
    </row>
    <row r="142" spans="3:5" ht="15" x14ac:dyDescent="0.25">
      <c r="C142" s="62" t="s">
        <v>756</v>
      </c>
      <c r="D142" s="62">
        <v>1221</v>
      </c>
      <c r="E142" s="16" t="s">
        <v>227</v>
      </c>
    </row>
    <row r="143" spans="3:5" ht="15" x14ac:dyDescent="0.25">
      <c r="C143" s="62" t="s">
        <v>757</v>
      </c>
      <c r="D143" s="62">
        <v>1222</v>
      </c>
      <c r="E143" s="16" t="s">
        <v>227</v>
      </c>
    </row>
    <row r="144" spans="3:5" ht="15" x14ac:dyDescent="0.25">
      <c r="C144" s="62" t="s">
        <v>758</v>
      </c>
      <c r="D144" s="62">
        <v>1225</v>
      </c>
      <c r="E144" s="16" t="s">
        <v>227</v>
      </c>
    </row>
    <row r="145" spans="1:5" ht="15" x14ac:dyDescent="0.25">
      <c r="C145" s="62" t="s">
        <v>235</v>
      </c>
      <c r="D145" s="62">
        <v>1226</v>
      </c>
      <c r="E145" s="16" t="s">
        <v>227</v>
      </c>
    </row>
    <row r="146" spans="1:5" ht="15" x14ac:dyDescent="0.25">
      <c r="C146" s="62" t="s">
        <v>759</v>
      </c>
      <c r="D146" s="62">
        <v>1260</v>
      </c>
      <c r="E146" s="16" t="s">
        <v>227</v>
      </c>
    </row>
    <row r="147" spans="1:5" ht="15" x14ac:dyDescent="0.25">
      <c r="C147" s="62" t="s">
        <v>760</v>
      </c>
      <c r="D147" s="62">
        <v>3522</v>
      </c>
      <c r="E147" s="16" t="s">
        <v>227</v>
      </c>
    </row>
    <row r="148" spans="1:5" ht="15" x14ac:dyDescent="0.25">
      <c r="C148" s="62" t="s">
        <v>761</v>
      </c>
      <c r="D148" s="62">
        <v>3523</v>
      </c>
      <c r="E148" s="16" t="s">
        <v>227</v>
      </c>
    </row>
    <row r="149" spans="1:5" ht="15" x14ac:dyDescent="0.25">
      <c r="C149" s="62" t="s">
        <v>762</v>
      </c>
      <c r="D149" s="62">
        <v>3532</v>
      </c>
      <c r="E149" s="16" t="s">
        <v>227</v>
      </c>
    </row>
    <row r="150" spans="1:5" ht="15" x14ac:dyDescent="0.25">
      <c r="C150" s="62" t="s">
        <v>763</v>
      </c>
      <c r="D150" s="62">
        <v>4672</v>
      </c>
      <c r="E150" s="16" t="s">
        <v>227</v>
      </c>
    </row>
    <row r="151" spans="1:5" ht="15" x14ac:dyDescent="0.25">
      <c r="C151" s="62" t="s">
        <v>764</v>
      </c>
      <c r="D151" s="62">
        <v>4983</v>
      </c>
      <c r="E151" s="16" t="s">
        <v>227</v>
      </c>
    </row>
    <row r="152" spans="1:5" ht="15" x14ac:dyDescent="0.25">
      <c r="C152" s="62" t="s">
        <v>765</v>
      </c>
      <c r="D152" s="62">
        <v>4984</v>
      </c>
      <c r="E152" s="16" t="s">
        <v>227</v>
      </c>
    </row>
    <row r="153" spans="1:5" ht="15" x14ac:dyDescent="0.25">
      <c r="C153" s="62" t="s">
        <v>766</v>
      </c>
      <c r="D153" s="62">
        <v>5151</v>
      </c>
      <c r="E153" s="16" t="s">
        <v>227</v>
      </c>
    </row>
    <row r="154" spans="1:5" ht="15" x14ac:dyDescent="0.25">
      <c r="C154" s="62" t="s">
        <v>767</v>
      </c>
      <c r="D154" s="62">
        <v>5153</v>
      </c>
      <c r="E154" s="16" t="s">
        <v>227</v>
      </c>
    </row>
    <row r="155" spans="1:5" ht="15" x14ac:dyDescent="0.25">
      <c r="C155" s="62" t="s">
        <v>768</v>
      </c>
      <c r="D155" s="62">
        <v>5172</v>
      </c>
      <c r="E155" s="16" t="s">
        <v>227</v>
      </c>
    </row>
    <row r="156" spans="1:5" ht="15" x14ac:dyDescent="0.25">
      <c r="C156" s="62" t="s">
        <v>769</v>
      </c>
      <c r="D156" s="62">
        <v>5197</v>
      </c>
      <c r="E156" s="16" t="s">
        <v>227</v>
      </c>
    </row>
    <row r="157" spans="1:5" ht="15" x14ac:dyDescent="0.25">
      <c r="A157" s="30" t="s">
        <v>31</v>
      </c>
      <c r="C157" s="62" t="s">
        <v>770</v>
      </c>
      <c r="D157" s="62">
        <v>5212</v>
      </c>
      <c r="E157" s="16" t="s">
        <v>227</v>
      </c>
    </row>
    <row r="158" spans="1:5" ht="15" x14ac:dyDescent="0.25">
      <c r="C158" s="62" t="s">
        <v>771</v>
      </c>
      <c r="D158" s="62">
        <v>5253</v>
      </c>
      <c r="E158" s="16" t="s">
        <v>227</v>
      </c>
    </row>
    <row r="159" spans="1:5" ht="15" x14ac:dyDescent="0.25">
      <c r="C159" s="62" t="s">
        <v>772</v>
      </c>
      <c r="D159" s="62">
        <v>5276</v>
      </c>
      <c r="E159" s="16" t="s">
        <v>227</v>
      </c>
    </row>
    <row r="160" spans="1:5" ht="15" x14ac:dyDescent="0.25">
      <c r="C160" s="62" t="s">
        <v>773</v>
      </c>
      <c r="D160" s="62">
        <v>5285</v>
      </c>
      <c r="E160" s="16" t="s">
        <v>227</v>
      </c>
    </row>
    <row r="161" spans="3:5" ht="15" x14ac:dyDescent="0.25">
      <c r="C161" s="62" t="s">
        <v>774</v>
      </c>
      <c r="D161" s="62">
        <v>5345</v>
      </c>
      <c r="E161" s="16" t="s">
        <v>227</v>
      </c>
    </row>
    <row r="162" spans="3:5" ht="15" x14ac:dyDescent="0.25">
      <c r="C162" s="62" t="s">
        <v>775</v>
      </c>
      <c r="D162" s="62">
        <v>5350</v>
      </c>
      <c r="E162" s="16" t="s">
        <v>227</v>
      </c>
    </row>
    <row r="163" spans="3:5" ht="15" x14ac:dyDescent="0.25">
      <c r="C163" s="62" t="s">
        <v>776</v>
      </c>
      <c r="D163" s="62">
        <v>5352</v>
      </c>
      <c r="E163" s="16" t="s">
        <v>227</v>
      </c>
    </row>
    <row r="164" spans="3:5" ht="15" x14ac:dyDescent="0.25">
      <c r="C164" s="62" t="s">
        <v>777</v>
      </c>
      <c r="D164" s="62">
        <v>5554</v>
      </c>
      <c r="E164" s="16" t="s">
        <v>227</v>
      </c>
    </row>
    <row r="165" spans="3:5" ht="15" x14ac:dyDescent="0.25">
      <c r="C165" s="62" t="s">
        <v>778</v>
      </c>
      <c r="D165" s="62">
        <v>5648</v>
      </c>
      <c r="E165" s="16" t="s">
        <v>227</v>
      </c>
    </row>
    <row r="166" spans="3:5" ht="15" x14ac:dyDescent="0.25">
      <c r="C166" s="62" t="s">
        <v>779</v>
      </c>
      <c r="D166" s="62">
        <v>5683</v>
      </c>
      <c r="E166" s="16" t="s">
        <v>227</v>
      </c>
    </row>
    <row r="167" spans="3:5" ht="15" x14ac:dyDescent="0.25">
      <c r="C167" s="62" t="s">
        <v>780</v>
      </c>
      <c r="D167" s="62">
        <v>5690</v>
      </c>
      <c r="E167" s="16" t="s">
        <v>227</v>
      </c>
    </row>
    <row r="168" spans="3:5" ht="15" x14ac:dyDescent="0.25">
      <c r="C168" s="62" t="s">
        <v>781</v>
      </c>
      <c r="D168" s="62">
        <v>5721</v>
      </c>
      <c r="E168" s="16" t="s">
        <v>227</v>
      </c>
    </row>
    <row r="169" spans="3:5" ht="15" x14ac:dyDescent="0.25">
      <c r="C169" s="62" t="s">
        <v>782</v>
      </c>
      <c r="D169" s="62">
        <v>7007</v>
      </c>
      <c r="E169" s="16" t="s">
        <v>227</v>
      </c>
    </row>
    <row r="170" spans="3:5" ht="15" x14ac:dyDescent="0.25">
      <c r="C170" s="62" t="s">
        <v>783</v>
      </c>
      <c r="D170" s="62">
        <v>7008</v>
      </c>
      <c r="E170" s="16" t="s">
        <v>227</v>
      </c>
    </row>
    <row r="171" spans="3:5" ht="15" x14ac:dyDescent="0.25">
      <c r="C171" s="62" t="s">
        <v>784</v>
      </c>
      <c r="D171" s="62">
        <v>7044</v>
      </c>
      <c r="E171" s="16" t="s">
        <v>227</v>
      </c>
    </row>
    <row r="172" spans="3:5" ht="15" x14ac:dyDescent="0.25">
      <c r="C172" s="62" t="s">
        <v>785</v>
      </c>
      <c r="D172" s="62">
        <v>7045</v>
      </c>
      <c r="E172" s="16" t="s">
        <v>227</v>
      </c>
    </row>
    <row r="173" spans="3:5" ht="15" x14ac:dyDescent="0.25">
      <c r="C173" s="62" t="s">
        <v>786</v>
      </c>
      <c r="D173" s="62">
        <v>7046</v>
      </c>
      <c r="E173" s="16" t="s">
        <v>227</v>
      </c>
    </row>
    <row r="174" spans="3:5" ht="15" x14ac:dyDescent="0.25">
      <c r="C174" s="62" t="s">
        <v>787</v>
      </c>
      <c r="D174" s="62">
        <v>7089</v>
      </c>
      <c r="E174" s="16" t="s">
        <v>227</v>
      </c>
    </row>
    <row r="175" spans="3:5" ht="15" x14ac:dyDescent="0.25">
      <c r="C175" s="62" t="s">
        <v>788</v>
      </c>
      <c r="D175" s="62">
        <v>7102</v>
      </c>
      <c r="E175" s="16" t="s">
        <v>227</v>
      </c>
    </row>
    <row r="176" spans="3:5" ht="15" x14ac:dyDescent="0.25">
      <c r="C176" s="62" t="s">
        <v>789</v>
      </c>
      <c r="D176" s="62">
        <v>7109</v>
      </c>
      <c r="E176" s="16" t="s">
        <v>227</v>
      </c>
    </row>
    <row r="177" spans="3:5" ht="15" x14ac:dyDescent="0.25">
      <c r="C177" s="62" t="s">
        <v>790</v>
      </c>
      <c r="D177" s="62">
        <v>7138</v>
      </c>
      <c r="E177" s="16" t="s">
        <v>227</v>
      </c>
    </row>
    <row r="178" spans="3:5" ht="15" x14ac:dyDescent="0.25">
      <c r="C178" s="62" t="s">
        <v>791</v>
      </c>
      <c r="D178" s="62">
        <v>7153</v>
      </c>
      <c r="E178" s="16" t="s">
        <v>227</v>
      </c>
    </row>
    <row r="179" spans="3:5" ht="15" x14ac:dyDescent="0.25">
      <c r="C179" s="62" t="s">
        <v>792</v>
      </c>
      <c r="D179" s="62">
        <v>7206</v>
      </c>
      <c r="E179" s="16" t="s">
        <v>227</v>
      </c>
    </row>
    <row r="180" spans="3:5" ht="15" x14ac:dyDescent="0.25">
      <c r="C180" s="62" t="s">
        <v>793</v>
      </c>
      <c r="D180" s="62">
        <v>7212</v>
      </c>
      <c r="E180" s="16" t="s">
        <v>227</v>
      </c>
    </row>
    <row r="181" spans="3:5" ht="15" x14ac:dyDescent="0.25">
      <c r="C181" s="62" t="s">
        <v>236</v>
      </c>
      <c r="D181" s="62">
        <v>7241</v>
      </c>
      <c r="E181" s="16" t="s">
        <v>227</v>
      </c>
    </row>
    <row r="182" spans="3:5" ht="15" x14ac:dyDescent="0.25">
      <c r="C182" s="62" t="s">
        <v>794</v>
      </c>
      <c r="D182" s="62">
        <v>7255</v>
      </c>
      <c r="E182" s="16" t="s">
        <v>227</v>
      </c>
    </row>
    <row r="183" spans="3:5" ht="15" x14ac:dyDescent="0.25">
      <c r="C183" s="62" t="s">
        <v>795</v>
      </c>
      <c r="D183" s="62">
        <v>7421</v>
      </c>
      <c r="E183" s="16" t="s">
        <v>227</v>
      </c>
    </row>
    <row r="184" spans="3:5" ht="15" x14ac:dyDescent="0.25">
      <c r="C184" s="62" t="s">
        <v>796</v>
      </c>
      <c r="D184" s="62">
        <v>7423</v>
      </c>
      <c r="E184" s="16" t="s">
        <v>227</v>
      </c>
    </row>
    <row r="185" spans="3:5" ht="15" x14ac:dyDescent="0.25">
      <c r="C185" s="62" t="s">
        <v>797</v>
      </c>
      <c r="D185" s="62">
        <v>7492</v>
      </c>
      <c r="E185" s="16" t="s">
        <v>227</v>
      </c>
    </row>
    <row r="186" spans="3:5" ht="15" x14ac:dyDescent="0.25">
      <c r="C186" s="62" t="s">
        <v>798</v>
      </c>
      <c r="D186" s="62">
        <v>7493</v>
      </c>
      <c r="E186" s="16" t="s">
        <v>227</v>
      </c>
    </row>
    <row r="187" spans="3:5" ht="15" x14ac:dyDescent="0.25">
      <c r="C187" s="62" t="s">
        <v>799</v>
      </c>
      <c r="D187" s="62">
        <v>7494</v>
      </c>
      <c r="E187" s="16" t="s">
        <v>227</v>
      </c>
    </row>
    <row r="188" spans="3:5" ht="15" x14ac:dyDescent="0.25">
      <c r="C188" s="62" t="s">
        <v>800</v>
      </c>
      <c r="D188" s="62">
        <v>7610</v>
      </c>
      <c r="E188" s="16" t="s">
        <v>227</v>
      </c>
    </row>
    <row r="189" spans="3:5" ht="15" x14ac:dyDescent="0.25">
      <c r="C189" s="62" t="s">
        <v>801</v>
      </c>
      <c r="D189" s="62">
        <v>7611</v>
      </c>
      <c r="E189" s="16" t="s">
        <v>227</v>
      </c>
    </row>
    <row r="190" spans="3:5" ht="15" x14ac:dyDescent="0.25">
      <c r="C190" s="62" t="s">
        <v>802</v>
      </c>
      <c r="D190" s="62">
        <v>7670</v>
      </c>
      <c r="E190" s="16" t="s">
        <v>227</v>
      </c>
    </row>
    <row r="191" spans="3:5" ht="15" x14ac:dyDescent="0.25">
      <c r="C191" s="62" t="s">
        <v>803</v>
      </c>
      <c r="D191" s="62">
        <v>7672</v>
      </c>
      <c r="E191" s="16" t="s">
        <v>227</v>
      </c>
    </row>
    <row r="192" spans="3:5" ht="15" x14ac:dyDescent="0.25">
      <c r="C192" s="62" t="s">
        <v>804</v>
      </c>
      <c r="D192" s="62">
        <v>7686</v>
      </c>
      <c r="E192" s="16" t="s">
        <v>227</v>
      </c>
    </row>
    <row r="193" spans="3:5" ht="15" x14ac:dyDescent="0.25">
      <c r="C193" s="62" t="s">
        <v>238</v>
      </c>
      <c r="D193" s="62">
        <v>7792</v>
      </c>
      <c r="E193" s="16" t="s">
        <v>227</v>
      </c>
    </row>
    <row r="194" spans="3:5" ht="15" x14ac:dyDescent="0.25">
      <c r="C194" s="62" t="s">
        <v>805</v>
      </c>
      <c r="D194" s="62">
        <v>7951</v>
      </c>
      <c r="E194" s="16" t="s">
        <v>227</v>
      </c>
    </row>
    <row r="195" spans="3:5" ht="15" x14ac:dyDescent="0.25">
      <c r="C195" s="62" t="s">
        <v>806</v>
      </c>
      <c r="D195" s="62">
        <v>7967</v>
      </c>
      <c r="E195" s="16" t="s">
        <v>227</v>
      </c>
    </row>
    <row r="196" spans="3:5" ht="15" x14ac:dyDescent="0.25">
      <c r="C196" s="62" t="s">
        <v>807</v>
      </c>
      <c r="D196" s="62">
        <v>8072</v>
      </c>
      <c r="E196" s="16" t="s">
        <v>227</v>
      </c>
    </row>
    <row r="197" spans="3:5" ht="15" x14ac:dyDescent="0.25">
      <c r="C197" s="62" t="s">
        <v>808</v>
      </c>
      <c r="D197" s="62">
        <v>8088</v>
      </c>
      <c r="E197" s="16" t="s">
        <v>227</v>
      </c>
    </row>
    <row r="198" spans="3:5" ht="15" x14ac:dyDescent="0.25">
      <c r="C198" s="62" t="s">
        <v>809</v>
      </c>
      <c r="D198" s="62">
        <v>8381</v>
      </c>
      <c r="E198" s="16" t="s">
        <v>227</v>
      </c>
    </row>
    <row r="199" spans="3:5" ht="15" x14ac:dyDescent="0.25">
      <c r="C199" s="62" t="s">
        <v>810</v>
      </c>
      <c r="D199" s="62">
        <v>8640</v>
      </c>
      <c r="E199" s="16" t="s">
        <v>227</v>
      </c>
    </row>
    <row r="200" spans="3:5" ht="15" x14ac:dyDescent="0.25">
      <c r="C200" s="62" t="s">
        <v>811</v>
      </c>
      <c r="D200" s="62">
        <v>8734</v>
      </c>
      <c r="E200" s="16" t="s">
        <v>227</v>
      </c>
    </row>
    <row r="201" spans="3:5" ht="15" x14ac:dyDescent="0.25">
      <c r="C201" s="62" t="s">
        <v>812</v>
      </c>
      <c r="D201" s="62">
        <v>9240</v>
      </c>
      <c r="E201" s="16" t="s">
        <v>227</v>
      </c>
    </row>
    <row r="202" spans="3:5" ht="15" x14ac:dyDescent="0.25">
      <c r="C202" s="62" t="s">
        <v>813</v>
      </c>
      <c r="D202" s="62">
        <v>9345</v>
      </c>
      <c r="E202" s="16" t="s">
        <v>227</v>
      </c>
    </row>
    <row r="203" spans="3:5" ht="15" x14ac:dyDescent="0.25">
      <c r="C203" s="62" t="s">
        <v>814</v>
      </c>
      <c r="D203" s="62">
        <v>9609</v>
      </c>
      <c r="E203" s="16" t="s">
        <v>227</v>
      </c>
    </row>
    <row r="204" spans="3:5" ht="15" x14ac:dyDescent="0.25">
      <c r="C204" s="62" t="s">
        <v>815</v>
      </c>
      <c r="D204" s="62">
        <v>9610</v>
      </c>
      <c r="E204" s="16" t="s">
        <v>227</v>
      </c>
    </row>
    <row r="205" spans="3:5" ht="15" x14ac:dyDescent="0.25">
      <c r="C205" s="62" t="s">
        <v>816</v>
      </c>
      <c r="D205" s="62">
        <v>9717</v>
      </c>
      <c r="E205" s="16" t="s">
        <v>227</v>
      </c>
    </row>
    <row r="206" spans="3:5" ht="15" x14ac:dyDescent="0.25">
      <c r="C206" s="62" t="s">
        <v>817</v>
      </c>
      <c r="D206" s="62">
        <v>9718</v>
      </c>
      <c r="E206" s="16" t="s">
        <v>227</v>
      </c>
    </row>
    <row r="207" spans="3:5" ht="15" x14ac:dyDescent="0.25">
      <c r="C207" s="62" t="s">
        <v>818</v>
      </c>
      <c r="D207" s="62">
        <v>9719</v>
      </c>
      <c r="E207" s="16" t="s">
        <v>227</v>
      </c>
    </row>
    <row r="208" spans="3:5" ht="15" x14ac:dyDescent="0.25">
      <c r="C208" s="62" t="s">
        <v>819</v>
      </c>
      <c r="D208" s="62">
        <v>9775</v>
      </c>
      <c r="E208" s="16" t="s">
        <v>227</v>
      </c>
    </row>
    <row r="209" spans="3:5" ht="15" x14ac:dyDescent="0.25">
      <c r="C209" s="62" t="s">
        <v>820</v>
      </c>
      <c r="D209" s="62">
        <v>9776</v>
      </c>
      <c r="E209" s="16" t="s">
        <v>227</v>
      </c>
    </row>
    <row r="210" spans="3:5" ht="15" x14ac:dyDescent="0.25">
      <c r="C210" s="62" t="s">
        <v>821</v>
      </c>
      <c r="D210" s="62">
        <v>9936</v>
      </c>
      <c r="E210" s="16" t="s">
        <v>227</v>
      </c>
    </row>
    <row r="211" spans="3:5" ht="15" x14ac:dyDescent="0.25">
      <c r="C211" s="62" t="s">
        <v>822</v>
      </c>
      <c r="D211" s="62">
        <v>9957</v>
      </c>
      <c r="E211" s="16" t="s">
        <v>227</v>
      </c>
    </row>
    <row r="212" spans="3:5" ht="15" x14ac:dyDescent="0.25">
      <c r="C212" s="62" t="s">
        <v>823</v>
      </c>
      <c r="D212" s="62">
        <v>9958</v>
      </c>
      <c r="E212" s="16" t="s">
        <v>227</v>
      </c>
    </row>
    <row r="213" spans="3:5" ht="15" x14ac:dyDescent="0.25">
      <c r="C213" s="62" t="s">
        <v>824</v>
      </c>
      <c r="D213" s="62">
        <v>9969</v>
      </c>
      <c r="E213" s="16" t="s">
        <v>227</v>
      </c>
    </row>
    <row r="214" spans="3:5" ht="15" x14ac:dyDescent="0.25">
      <c r="C214" s="62" t="s">
        <v>825</v>
      </c>
      <c r="D214" s="62">
        <v>10304</v>
      </c>
      <c r="E214" s="16" t="s">
        <v>227</v>
      </c>
    </row>
    <row r="215" spans="3:5" ht="15" x14ac:dyDescent="0.25">
      <c r="C215" s="62" t="s">
        <v>826</v>
      </c>
      <c r="D215" s="62">
        <v>10393</v>
      </c>
      <c r="E215" s="16" t="s">
        <v>227</v>
      </c>
    </row>
    <row r="216" spans="3:5" ht="15" x14ac:dyDescent="0.25">
      <c r="C216" s="62" t="s">
        <v>827</v>
      </c>
      <c r="D216" s="62">
        <v>10434</v>
      </c>
      <c r="E216" s="16" t="s">
        <v>227</v>
      </c>
    </row>
    <row r="217" spans="3:5" ht="15" x14ac:dyDescent="0.25">
      <c r="C217" s="62" t="s">
        <v>828</v>
      </c>
      <c r="D217" s="62">
        <v>10437</v>
      </c>
      <c r="E217" s="16" t="s">
        <v>227</v>
      </c>
    </row>
    <row r="218" spans="3:5" ht="15" x14ac:dyDescent="0.25">
      <c r="C218" s="62" t="s">
        <v>829</v>
      </c>
      <c r="D218" s="62">
        <v>10633</v>
      </c>
      <c r="E218" s="16" t="s">
        <v>227</v>
      </c>
    </row>
    <row r="219" spans="3:5" ht="15" x14ac:dyDescent="0.25">
      <c r="C219" s="62" t="s">
        <v>830</v>
      </c>
      <c r="D219" s="62">
        <v>10634</v>
      </c>
      <c r="E219" s="16" t="s">
        <v>227</v>
      </c>
    </row>
    <row r="220" spans="3:5" ht="15" x14ac:dyDescent="0.25">
      <c r="C220" s="62" t="s">
        <v>831</v>
      </c>
      <c r="D220" s="62">
        <v>10635</v>
      </c>
      <c r="E220" s="16" t="s">
        <v>227</v>
      </c>
    </row>
    <row r="221" spans="3:5" ht="15" x14ac:dyDescent="0.25">
      <c r="C221" s="62" t="s">
        <v>240</v>
      </c>
      <c r="D221" s="62">
        <v>10984</v>
      </c>
      <c r="E221" s="16" t="s">
        <v>227</v>
      </c>
    </row>
    <row r="222" spans="3:5" ht="15" x14ac:dyDescent="0.25">
      <c r="C222" s="62" t="s">
        <v>832</v>
      </c>
      <c r="D222" s="62">
        <v>10985</v>
      </c>
      <c r="E222" s="16" t="s">
        <v>227</v>
      </c>
    </row>
    <row r="223" spans="3:5" ht="15" x14ac:dyDescent="0.25">
      <c r="C223" s="62" t="s">
        <v>833</v>
      </c>
      <c r="D223" s="62">
        <v>11004</v>
      </c>
      <c r="E223" s="16" t="s">
        <v>227</v>
      </c>
    </row>
    <row r="224" spans="3:5" ht="15" x14ac:dyDescent="0.25">
      <c r="C224" s="62" t="s">
        <v>241</v>
      </c>
      <c r="D224" s="62">
        <v>11014</v>
      </c>
      <c r="E224" s="16" t="s">
        <v>227</v>
      </c>
    </row>
    <row r="225" spans="3:5" ht="15" x14ac:dyDescent="0.25">
      <c r="C225" s="62" t="s">
        <v>242</v>
      </c>
      <c r="D225" s="62">
        <v>11055</v>
      </c>
      <c r="E225" s="16" t="s">
        <v>227</v>
      </c>
    </row>
    <row r="226" spans="3:5" ht="15" x14ac:dyDescent="0.25">
      <c r="C226" s="62" t="s">
        <v>834</v>
      </c>
      <c r="D226" s="62">
        <v>11056</v>
      </c>
      <c r="E226" s="16" t="s">
        <v>227</v>
      </c>
    </row>
    <row r="227" spans="3:5" ht="15" x14ac:dyDescent="0.25">
      <c r="C227" s="62" t="s">
        <v>835</v>
      </c>
      <c r="D227" s="62">
        <v>11080</v>
      </c>
      <c r="E227" s="16" t="s">
        <v>227</v>
      </c>
    </row>
    <row r="228" spans="3:5" ht="15" x14ac:dyDescent="0.25">
      <c r="C228" s="62" t="s">
        <v>836</v>
      </c>
      <c r="D228" s="62">
        <v>11142</v>
      </c>
      <c r="E228" s="16" t="s">
        <v>227</v>
      </c>
    </row>
    <row r="229" spans="3:5" ht="15" x14ac:dyDescent="0.25">
      <c r="C229" s="62" t="s">
        <v>837</v>
      </c>
      <c r="D229" s="62">
        <v>11220</v>
      </c>
      <c r="E229" s="16" t="s">
        <v>227</v>
      </c>
    </row>
    <row r="230" spans="3:5" ht="15" x14ac:dyDescent="0.25">
      <c r="C230" s="62" t="s">
        <v>838</v>
      </c>
      <c r="D230" s="62">
        <v>11229</v>
      </c>
      <c r="E230" s="16" t="s">
        <v>227</v>
      </c>
    </row>
    <row r="231" spans="3:5" ht="15" x14ac:dyDescent="0.25">
      <c r="C231" s="62" t="s">
        <v>839</v>
      </c>
      <c r="D231" s="62">
        <v>11253</v>
      </c>
      <c r="E231" s="16" t="s">
        <v>227</v>
      </c>
    </row>
    <row r="232" spans="3:5" ht="15" x14ac:dyDescent="0.25">
      <c r="C232" s="62" t="s">
        <v>840</v>
      </c>
      <c r="D232" s="62">
        <v>11282</v>
      </c>
      <c r="E232" s="16" t="s">
        <v>227</v>
      </c>
    </row>
    <row r="233" spans="3:5" ht="15" x14ac:dyDescent="0.25">
      <c r="C233" s="62" t="s">
        <v>841</v>
      </c>
      <c r="D233" s="62">
        <v>11285</v>
      </c>
      <c r="E233" s="16" t="s">
        <v>227</v>
      </c>
    </row>
    <row r="234" spans="3:5" ht="15" x14ac:dyDescent="0.25">
      <c r="C234" s="62" t="s">
        <v>842</v>
      </c>
      <c r="D234" s="62">
        <v>11339</v>
      </c>
      <c r="E234" s="16" t="s">
        <v>227</v>
      </c>
    </row>
    <row r="235" spans="3:5" ht="15" x14ac:dyDescent="0.25">
      <c r="C235" s="62" t="s">
        <v>843</v>
      </c>
      <c r="D235" s="62">
        <v>11340</v>
      </c>
      <c r="E235" s="16" t="s">
        <v>227</v>
      </c>
    </row>
    <row r="236" spans="3:5" ht="15" x14ac:dyDescent="0.25">
      <c r="C236" s="62" t="s">
        <v>844</v>
      </c>
      <c r="D236" s="62">
        <v>11421</v>
      </c>
      <c r="E236" s="16" t="s">
        <v>227</v>
      </c>
    </row>
    <row r="237" spans="3:5" ht="15" x14ac:dyDescent="0.25">
      <c r="C237" s="62" t="s">
        <v>845</v>
      </c>
      <c r="D237" s="62">
        <v>11445</v>
      </c>
      <c r="E237" s="16" t="s">
        <v>227</v>
      </c>
    </row>
    <row r="238" spans="3:5" ht="15" x14ac:dyDescent="0.25">
      <c r="C238" s="62" t="s">
        <v>846</v>
      </c>
      <c r="D238" s="62">
        <v>11475</v>
      </c>
      <c r="E238" s="16" t="s">
        <v>227</v>
      </c>
    </row>
    <row r="239" spans="3:5" ht="15" x14ac:dyDescent="0.25">
      <c r="C239" s="62" t="s">
        <v>847</v>
      </c>
      <c r="D239" s="62">
        <v>11498</v>
      </c>
      <c r="E239" s="16" t="s">
        <v>227</v>
      </c>
    </row>
    <row r="240" spans="3:5" ht="15" x14ac:dyDescent="0.25">
      <c r="C240" s="62" t="s">
        <v>243</v>
      </c>
      <c r="D240" s="62">
        <v>11537</v>
      </c>
      <c r="E240" s="16" t="s">
        <v>227</v>
      </c>
    </row>
    <row r="241" spans="3:5" ht="15" x14ac:dyDescent="0.25">
      <c r="C241" s="62" t="s">
        <v>244</v>
      </c>
      <c r="D241" s="62">
        <v>11539</v>
      </c>
      <c r="E241" s="16" t="s">
        <v>227</v>
      </c>
    </row>
    <row r="242" spans="3:5" ht="15" x14ac:dyDescent="0.25">
      <c r="C242" s="62" t="s">
        <v>848</v>
      </c>
      <c r="D242" s="62">
        <v>11548</v>
      </c>
      <c r="E242" s="16" t="s">
        <v>227</v>
      </c>
    </row>
    <row r="243" spans="3:5" ht="15" x14ac:dyDescent="0.25">
      <c r="C243" s="62" t="s">
        <v>849</v>
      </c>
      <c r="D243" s="62">
        <v>11552</v>
      </c>
      <c r="E243" s="16" t="s">
        <v>227</v>
      </c>
    </row>
    <row r="244" spans="3:5" ht="15" x14ac:dyDescent="0.25">
      <c r="C244" s="62" t="s">
        <v>245</v>
      </c>
      <c r="D244" s="62">
        <v>11586</v>
      </c>
      <c r="E244" s="16" t="s">
        <v>227</v>
      </c>
    </row>
    <row r="245" spans="3:5" ht="15" x14ac:dyDescent="0.25">
      <c r="C245" s="62" t="s">
        <v>850</v>
      </c>
      <c r="D245" s="62">
        <v>11587</v>
      </c>
      <c r="E245" s="16" t="s">
        <v>227</v>
      </c>
    </row>
    <row r="246" spans="3:5" ht="15" x14ac:dyDescent="0.25">
      <c r="C246" s="62" t="s">
        <v>851</v>
      </c>
      <c r="D246" s="62">
        <v>11605</v>
      </c>
      <c r="E246" s="16" t="s">
        <v>227</v>
      </c>
    </row>
    <row r="247" spans="3:5" ht="15" x14ac:dyDescent="0.25">
      <c r="C247" s="62" t="s">
        <v>852</v>
      </c>
      <c r="D247" s="62">
        <v>11606</v>
      </c>
      <c r="E247" s="16" t="s">
        <v>227</v>
      </c>
    </row>
    <row r="248" spans="3:5" ht="15" x14ac:dyDescent="0.25">
      <c r="C248" s="62" t="s">
        <v>853</v>
      </c>
      <c r="D248" s="62">
        <v>11607</v>
      </c>
      <c r="E248" s="16" t="s">
        <v>227</v>
      </c>
    </row>
    <row r="249" spans="3:5" ht="15" x14ac:dyDescent="0.25">
      <c r="C249" s="62" t="s">
        <v>854</v>
      </c>
      <c r="D249" s="62">
        <v>11637</v>
      </c>
      <c r="E249" s="16" t="s">
        <v>227</v>
      </c>
    </row>
    <row r="250" spans="3:5" ht="15" x14ac:dyDescent="0.25">
      <c r="C250" s="62" t="s">
        <v>855</v>
      </c>
      <c r="D250" s="62">
        <v>11638</v>
      </c>
      <c r="E250" s="16" t="s">
        <v>227</v>
      </c>
    </row>
    <row r="251" spans="3:5" ht="15" x14ac:dyDescent="0.25">
      <c r="C251" s="62" t="s">
        <v>856</v>
      </c>
      <c r="D251" s="62">
        <v>11672</v>
      </c>
      <c r="E251" s="16" t="s">
        <v>227</v>
      </c>
    </row>
    <row r="252" spans="3:5" ht="15" x14ac:dyDescent="0.25">
      <c r="C252" s="62" t="s">
        <v>857</v>
      </c>
      <c r="D252" s="62">
        <v>11690</v>
      </c>
      <c r="E252" s="16" t="s">
        <v>227</v>
      </c>
    </row>
    <row r="253" spans="3:5" ht="15" x14ac:dyDescent="0.25">
      <c r="C253" s="62" t="s">
        <v>858</v>
      </c>
      <c r="D253" s="62">
        <v>11691</v>
      </c>
      <c r="E253" s="16" t="s">
        <v>227</v>
      </c>
    </row>
    <row r="254" spans="3:5" ht="15" x14ac:dyDescent="0.25">
      <c r="C254" s="62" t="s">
        <v>859</v>
      </c>
      <c r="D254" s="62">
        <v>11692</v>
      </c>
      <c r="E254" s="16" t="s">
        <v>227</v>
      </c>
    </row>
    <row r="255" spans="3:5" ht="15" x14ac:dyDescent="0.25">
      <c r="C255" s="62" t="s">
        <v>860</v>
      </c>
      <c r="D255" s="62">
        <v>11717</v>
      </c>
      <c r="E255" s="16" t="s">
        <v>227</v>
      </c>
    </row>
    <row r="256" spans="3:5" ht="15" x14ac:dyDescent="0.25">
      <c r="C256" s="62" t="s">
        <v>861</v>
      </c>
      <c r="D256" s="62">
        <v>18998</v>
      </c>
      <c r="E256" s="16" t="s">
        <v>227</v>
      </c>
    </row>
    <row r="257" spans="3:5" ht="15" x14ac:dyDescent="0.25">
      <c r="C257" s="62" t="s">
        <v>862</v>
      </c>
      <c r="D257" s="62">
        <v>19011</v>
      </c>
      <c r="E257" s="16" t="s">
        <v>227</v>
      </c>
    </row>
    <row r="258" spans="3:5" ht="15" x14ac:dyDescent="0.25">
      <c r="C258" s="62" t="s">
        <v>863</v>
      </c>
      <c r="D258" s="62">
        <v>19026</v>
      </c>
      <c r="E258" s="16" t="s">
        <v>227</v>
      </c>
    </row>
    <row r="259" spans="3:5" ht="15" x14ac:dyDescent="0.25">
      <c r="C259" s="62" t="s">
        <v>864</v>
      </c>
      <c r="D259" s="62">
        <v>19027</v>
      </c>
      <c r="E259" s="16" t="s">
        <v>227</v>
      </c>
    </row>
    <row r="260" spans="3:5" ht="15" x14ac:dyDescent="0.25">
      <c r="C260" s="62" t="s">
        <v>246</v>
      </c>
      <c r="D260" s="62">
        <v>19034</v>
      </c>
      <c r="E260" s="16" t="s">
        <v>227</v>
      </c>
    </row>
    <row r="261" spans="3:5" ht="15" x14ac:dyDescent="0.25">
      <c r="C261" s="62" t="s">
        <v>865</v>
      </c>
      <c r="D261" s="62">
        <v>19036</v>
      </c>
      <c r="E261" s="16" t="s">
        <v>227</v>
      </c>
    </row>
    <row r="262" spans="3:5" ht="15" x14ac:dyDescent="0.25">
      <c r="C262" s="62" t="s">
        <v>866</v>
      </c>
      <c r="D262" s="62">
        <v>19037</v>
      </c>
      <c r="E262" s="16" t="s">
        <v>227</v>
      </c>
    </row>
    <row r="263" spans="3:5" ht="15" x14ac:dyDescent="0.25">
      <c r="C263" s="62" t="s">
        <v>867</v>
      </c>
      <c r="D263" s="62">
        <v>19123</v>
      </c>
      <c r="E263" s="16" t="s">
        <v>227</v>
      </c>
    </row>
    <row r="264" spans="3:5" ht="15" x14ac:dyDescent="0.25">
      <c r="C264" s="62" t="s">
        <v>868</v>
      </c>
      <c r="D264" s="62">
        <v>19181</v>
      </c>
      <c r="E264" s="16" t="s">
        <v>227</v>
      </c>
    </row>
    <row r="265" spans="3:5" ht="15" x14ac:dyDescent="0.25">
      <c r="C265" s="62" t="s">
        <v>869</v>
      </c>
      <c r="D265" s="62">
        <v>19275</v>
      </c>
      <c r="E265" s="16" t="s">
        <v>227</v>
      </c>
    </row>
    <row r="266" spans="3:5" ht="15" x14ac:dyDescent="0.25">
      <c r="C266" s="62" t="s">
        <v>870</v>
      </c>
      <c r="D266" s="62">
        <v>19278</v>
      </c>
      <c r="E266" s="16" t="s">
        <v>227</v>
      </c>
    </row>
    <row r="267" spans="3:5" ht="15" x14ac:dyDescent="0.25">
      <c r="C267" s="62" t="s">
        <v>871</v>
      </c>
      <c r="D267" s="62">
        <v>19280</v>
      </c>
      <c r="E267" s="16" t="s">
        <v>227</v>
      </c>
    </row>
    <row r="268" spans="3:5" ht="15" x14ac:dyDescent="0.25">
      <c r="C268" s="62" t="s">
        <v>872</v>
      </c>
      <c r="D268" s="62">
        <v>19297</v>
      </c>
      <c r="E268" s="16" t="s">
        <v>227</v>
      </c>
    </row>
    <row r="269" spans="3:5" ht="15" x14ac:dyDescent="0.25">
      <c r="C269" s="62" t="s">
        <v>873</v>
      </c>
      <c r="D269" s="62">
        <v>19298</v>
      </c>
      <c r="E269" s="16" t="s">
        <v>227</v>
      </c>
    </row>
    <row r="270" spans="3:5" ht="15" x14ac:dyDescent="0.25">
      <c r="C270" s="62" t="s">
        <v>874</v>
      </c>
      <c r="D270" s="62">
        <v>19303</v>
      </c>
      <c r="E270" s="16" t="s">
        <v>227</v>
      </c>
    </row>
    <row r="271" spans="3:5" ht="15" x14ac:dyDescent="0.25">
      <c r="C271" s="62" t="s">
        <v>875</v>
      </c>
      <c r="D271" s="62">
        <v>19315</v>
      </c>
      <c r="E271" s="16" t="s">
        <v>227</v>
      </c>
    </row>
    <row r="272" spans="3:5" ht="15" x14ac:dyDescent="0.25">
      <c r="C272" s="62" t="s">
        <v>876</v>
      </c>
      <c r="D272" s="62">
        <v>19316</v>
      </c>
      <c r="E272" s="16" t="s">
        <v>227</v>
      </c>
    </row>
    <row r="273" spans="3:5" ht="15" x14ac:dyDescent="0.25">
      <c r="C273" s="62" t="s">
        <v>877</v>
      </c>
      <c r="D273" s="62">
        <v>19331</v>
      </c>
      <c r="E273" s="16" t="s">
        <v>227</v>
      </c>
    </row>
    <row r="274" spans="3:5" ht="15" x14ac:dyDescent="0.25">
      <c r="C274" s="62" t="s">
        <v>878</v>
      </c>
      <c r="D274" s="62">
        <v>19435</v>
      </c>
      <c r="E274" s="16" t="s">
        <v>227</v>
      </c>
    </row>
    <row r="275" spans="3:5" ht="15" x14ac:dyDescent="0.25">
      <c r="C275" s="62" t="s">
        <v>879</v>
      </c>
      <c r="D275" s="62">
        <v>19480</v>
      </c>
      <c r="E275" s="16" t="s">
        <v>227</v>
      </c>
    </row>
    <row r="276" spans="3:5" ht="15" x14ac:dyDescent="0.25">
      <c r="C276" s="62" t="s">
        <v>880</v>
      </c>
      <c r="D276" s="62">
        <v>19481</v>
      </c>
      <c r="E276" s="16" t="s">
        <v>227</v>
      </c>
    </row>
    <row r="277" spans="3:5" ht="15" x14ac:dyDescent="0.25">
      <c r="C277" s="62" t="s">
        <v>881</v>
      </c>
      <c r="D277" s="62">
        <v>19586</v>
      </c>
      <c r="E277" s="16" t="s">
        <v>227</v>
      </c>
    </row>
    <row r="278" spans="3:5" ht="15" x14ac:dyDescent="0.25">
      <c r="C278" s="62" t="s">
        <v>882</v>
      </c>
      <c r="D278" s="62">
        <v>19699</v>
      </c>
      <c r="E278" s="16" t="s">
        <v>227</v>
      </c>
    </row>
    <row r="279" spans="3:5" ht="15" x14ac:dyDescent="0.25">
      <c r="C279" s="62" t="s">
        <v>883</v>
      </c>
      <c r="D279" s="62">
        <v>19741</v>
      </c>
      <c r="E279" s="16" t="s">
        <v>227</v>
      </c>
    </row>
    <row r="280" spans="3:5" ht="15" x14ac:dyDescent="0.25">
      <c r="C280" s="62" t="s">
        <v>884</v>
      </c>
      <c r="D280" s="62">
        <v>19742</v>
      </c>
      <c r="E280" s="16" t="s">
        <v>227</v>
      </c>
    </row>
    <row r="281" spans="3:5" ht="15" x14ac:dyDescent="0.25">
      <c r="C281" s="62" t="s">
        <v>885</v>
      </c>
      <c r="D281" s="62">
        <v>19775</v>
      </c>
      <c r="E281" s="16" t="s">
        <v>227</v>
      </c>
    </row>
    <row r="282" spans="3:5" ht="15" x14ac:dyDescent="0.25">
      <c r="C282" s="62" t="s">
        <v>886</v>
      </c>
      <c r="D282" s="62">
        <v>19814</v>
      </c>
      <c r="E282" s="16" t="s">
        <v>227</v>
      </c>
    </row>
    <row r="283" spans="3:5" ht="15" x14ac:dyDescent="0.25">
      <c r="C283" s="62" t="s">
        <v>887</v>
      </c>
      <c r="D283" s="62">
        <v>19855</v>
      </c>
      <c r="E283" s="16" t="s">
        <v>227</v>
      </c>
    </row>
    <row r="284" spans="3:5" ht="15" x14ac:dyDescent="0.25">
      <c r="C284" s="62" t="s">
        <v>888</v>
      </c>
      <c r="D284" s="62">
        <v>19864</v>
      </c>
      <c r="E284" s="16" t="s">
        <v>227</v>
      </c>
    </row>
    <row r="285" spans="3:5" ht="15" x14ac:dyDescent="0.25">
      <c r="C285" s="62" t="s">
        <v>889</v>
      </c>
      <c r="D285" s="62">
        <v>19865</v>
      </c>
      <c r="E285" s="16" t="s">
        <v>227</v>
      </c>
    </row>
    <row r="286" spans="3:5" ht="15" x14ac:dyDescent="0.25">
      <c r="C286" s="62" t="s">
        <v>890</v>
      </c>
      <c r="D286" s="62">
        <v>19938</v>
      </c>
      <c r="E286" s="16" t="s">
        <v>227</v>
      </c>
    </row>
    <row r="287" spans="3:5" ht="15" x14ac:dyDescent="0.25">
      <c r="C287" s="62" t="s">
        <v>248</v>
      </c>
      <c r="D287" s="62">
        <v>19939</v>
      </c>
      <c r="E287" s="16" t="s">
        <v>227</v>
      </c>
    </row>
    <row r="288" spans="3:5" ht="15" x14ac:dyDescent="0.25">
      <c r="C288" s="62" t="s">
        <v>891</v>
      </c>
      <c r="D288" s="62">
        <v>19941</v>
      </c>
      <c r="E288" s="16" t="s">
        <v>227</v>
      </c>
    </row>
    <row r="289" spans="3:5" ht="15" x14ac:dyDescent="0.25">
      <c r="C289" s="62" t="s">
        <v>892</v>
      </c>
      <c r="D289" s="62">
        <v>19971</v>
      </c>
      <c r="E289" s="16" t="s">
        <v>227</v>
      </c>
    </row>
    <row r="290" spans="3:5" ht="15" x14ac:dyDescent="0.25">
      <c r="C290" s="62" t="s">
        <v>893</v>
      </c>
      <c r="D290" s="62">
        <v>19995</v>
      </c>
      <c r="E290" s="16" t="s">
        <v>227</v>
      </c>
    </row>
    <row r="291" spans="3:5" ht="15" x14ac:dyDescent="0.25">
      <c r="C291" s="62" t="s">
        <v>894</v>
      </c>
      <c r="D291" s="62">
        <v>19997</v>
      </c>
      <c r="E291" s="16" t="s">
        <v>227</v>
      </c>
    </row>
    <row r="292" spans="3:5" ht="15" x14ac:dyDescent="0.25">
      <c r="C292" s="62" t="s">
        <v>895</v>
      </c>
      <c r="D292" s="62">
        <v>20051</v>
      </c>
      <c r="E292" s="16" t="s">
        <v>227</v>
      </c>
    </row>
    <row r="293" spans="3:5" ht="15" x14ac:dyDescent="0.25">
      <c r="C293" s="62" t="s">
        <v>896</v>
      </c>
      <c r="D293" s="62">
        <v>20151</v>
      </c>
      <c r="E293" s="16" t="s">
        <v>227</v>
      </c>
    </row>
    <row r="294" spans="3:5" ht="15" x14ac:dyDescent="0.25">
      <c r="C294" s="62" t="s">
        <v>897</v>
      </c>
      <c r="D294" s="62">
        <v>20152</v>
      </c>
      <c r="E294" s="16" t="s">
        <v>227</v>
      </c>
    </row>
    <row r="295" spans="3:5" ht="15" x14ac:dyDescent="0.25">
      <c r="C295" s="62" t="s">
        <v>898</v>
      </c>
      <c r="D295" s="62">
        <v>20200</v>
      </c>
      <c r="E295" s="16" t="s">
        <v>227</v>
      </c>
    </row>
    <row r="296" spans="3:5" ht="15" x14ac:dyDescent="0.25">
      <c r="C296" s="62" t="s">
        <v>899</v>
      </c>
      <c r="D296" s="62">
        <v>20265</v>
      </c>
      <c r="E296" s="16" t="s">
        <v>227</v>
      </c>
    </row>
    <row r="297" spans="3:5" ht="15" x14ac:dyDescent="0.25">
      <c r="C297" s="62" t="s">
        <v>900</v>
      </c>
      <c r="D297" s="62">
        <v>20266</v>
      </c>
      <c r="E297" s="16" t="s">
        <v>227</v>
      </c>
    </row>
    <row r="298" spans="3:5" ht="15" x14ac:dyDescent="0.25">
      <c r="C298" s="62" t="s">
        <v>901</v>
      </c>
      <c r="D298" s="62">
        <v>20279</v>
      </c>
      <c r="E298" s="16" t="s">
        <v>227</v>
      </c>
    </row>
    <row r="299" spans="3:5" ht="15" x14ac:dyDescent="0.25">
      <c r="C299" s="62" t="s">
        <v>902</v>
      </c>
      <c r="D299" s="62">
        <v>20292</v>
      </c>
      <c r="E299" s="16" t="s">
        <v>227</v>
      </c>
    </row>
    <row r="300" spans="3:5" ht="15" x14ac:dyDescent="0.25">
      <c r="C300" s="62" t="s">
        <v>903</v>
      </c>
      <c r="D300" s="62">
        <v>20299</v>
      </c>
      <c r="E300" s="16" t="s">
        <v>227</v>
      </c>
    </row>
    <row r="301" spans="3:5" ht="15" x14ac:dyDescent="0.25">
      <c r="C301" s="62" t="s">
        <v>904</v>
      </c>
      <c r="D301" s="62">
        <v>20303</v>
      </c>
      <c r="E301" s="16" t="s">
        <v>227</v>
      </c>
    </row>
    <row r="302" spans="3:5" ht="15" x14ac:dyDescent="0.25">
      <c r="C302" s="62" t="s">
        <v>905</v>
      </c>
      <c r="D302" s="62">
        <v>20398</v>
      </c>
      <c r="E302" s="16" t="s">
        <v>227</v>
      </c>
    </row>
    <row r="303" spans="3:5" ht="15" x14ac:dyDescent="0.25">
      <c r="C303" s="62" t="s">
        <v>906</v>
      </c>
      <c r="D303" s="62">
        <v>20492</v>
      </c>
      <c r="E303" s="16" t="s">
        <v>227</v>
      </c>
    </row>
    <row r="304" spans="3:5" ht="15" x14ac:dyDescent="0.25">
      <c r="C304" s="62" t="s">
        <v>907</v>
      </c>
      <c r="D304" s="62">
        <v>20499</v>
      </c>
      <c r="E304" s="16" t="s">
        <v>227</v>
      </c>
    </row>
    <row r="305" spans="3:5" ht="15" x14ac:dyDescent="0.25">
      <c r="C305" s="62" t="s">
        <v>908</v>
      </c>
      <c r="D305" s="62">
        <v>20526</v>
      </c>
      <c r="E305" s="16" t="s">
        <v>227</v>
      </c>
    </row>
    <row r="306" spans="3:5" ht="15" x14ac:dyDescent="0.25">
      <c r="C306" s="62" t="s">
        <v>909</v>
      </c>
      <c r="D306" s="62">
        <v>20587</v>
      </c>
      <c r="E306" s="16" t="s">
        <v>227</v>
      </c>
    </row>
    <row r="307" spans="3:5" ht="15" x14ac:dyDescent="0.25">
      <c r="C307" s="62" t="s">
        <v>910</v>
      </c>
      <c r="D307" s="62">
        <v>20596</v>
      </c>
      <c r="E307" s="16" t="s">
        <v>227</v>
      </c>
    </row>
    <row r="308" spans="3:5" ht="15" x14ac:dyDescent="0.25">
      <c r="C308" s="62" t="s">
        <v>911</v>
      </c>
      <c r="D308" s="62">
        <v>20597</v>
      </c>
      <c r="E308" s="16" t="s">
        <v>227</v>
      </c>
    </row>
    <row r="309" spans="3:5" ht="15" x14ac:dyDescent="0.25">
      <c r="C309" s="62" t="s">
        <v>912</v>
      </c>
      <c r="D309" s="62">
        <v>20598</v>
      </c>
      <c r="E309" s="16" t="s">
        <v>227</v>
      </c>
    </row>
    <row r="310" spans="3:5" ht="15" x14ac:dyDescent="0.25">
      <c r="C310" s="62" t="s">
        <v>913</v>
      </c>
      <c r="D310" s="62">
        <v>20609</v>
      </c>
      <c r="E310" s="16" t="s">
        <v>227</v>
      </c>
    </row>
    <row r="311" spans="3:5" ht="15" x14ac:dyDescent="0.25">
      <c r="C311" s="62" t="s">
        <v>249</v>
      </c>
      <c r="D311" s="62">
        <v>20613</v>
      </c>
      <c r="E311" s="16" t="s">
        <v>227</v>
      </c>
    </row>
    <row r="312" spans="3:5" ht="15" x14ac:dyDescent="0.25">
      <c r="C312" s="62" t="s">
        <v>914</v>
      </c>
      <c r="D312" s="62">
        <v>20680</v>
      </c>
      <c r="E312" s="16" t="s">
        <v>227</v>
      </c>
    </row>
    <row r="313" spans="3:5" ht="15" x14ac:dyDescent="0.25">
      <c r="C313" s="62" t="s">
        <v>915</v>
      </c>
      <c r="D313" s="62">
        <v>20681</v>
      </c>
      <c r="E313" s="16" t="s">
        <v>227</v>
      </c>
    </row>
    <row r="314" spans="3:5" ht="15" x14ac:dyDescent="0.25">
      <c r="C314" s="62" t="s">
        <v>916</v>
      </c>
      <c r="D314" s="62">
        <v>20837</v>
      </c>
      <c r="E314" s="16" t="s">
        <v>227</v>
      </c>
    </row>
    <row r="315" spans="3:5" ht="15" x14ac:dyDescent="0.25">
      <c r="C315" s="62" t="s">
        <v>917</v>
      </c>
      <c r="D315" s="62">
        <v>20838</v>
      </c>
      <c r="E315" s="16" t="s">
        <v>227</v>
      </c>
    </row>
    <row r="316" spans="3:5" ht="15" x14ac:dyDescent="0.25">
      <c r="C316" s="62" t="s">
        <v>918</v>
      </c>
      <c r="D316" s="62">
        <v>20839</v>
      </c>
      <c r="E316" s="16" t="s">
        <v>227</v>
      </c>
    </row>
    <row r="317" spans="3:5" ht="15" x14ac:dyDescent="0.25">
      <c r="C317" s="62" t="s">
        <v>919</v>
      </c>
      <c r="D317" s="62">
        <v>20841</v>
      </c>
      <c r="E317" s="16" t="s">
        <v>227</v>
      </c>
    </row>
    <row r="318" spans="3:5" ht="15" x14ac:dyDescent="0.25">
      <c r="C318" s="62" t="s">
        <v>920</v>
      </c>
      <c r="D318" s="62">
        <v>20896</v>
      </c>
      <c r="E318" s="16" t="s">
        <v>227</v>
      </c>
    </row>
    <row r="319" spans="3:5" ht="15" x14ac:dyDescent="0.25">
      <c r="C319" s="62" t="s">
        <v>921</v>
      </c>
      <c r="D319" s="62">
        <v>20931</v>
      </c>
      <c r="E319" s="16" t="s">
        <v>227</v>
      </c>
    </row>
    <row r="320" spans="3:5" ht="15" x14ac:dyDescent="0.25">
      <c r="C320" s="62" t="s">
        <v>922</v>
      </c>
      <c r="D320" s="62">
        <v>20968</v>
      </c>
      <c r="E320" s="16" t="s">
        <v>227</v>
      </c>
    </row>
    <row r="321" spans="3:5" ht="15" x14ac:dyDescent="0.25">
      <c r="C321" s="62" t="s">
        <v>923</v>
      </c>
      <c r="D321" s="62">
        <v>20969</v>
      </c>
      <c r="E321" s="16" t="s">
        <v>227</v>
      </c>
    </row>
    <row r="322" spans="3:5" ht="15" x14ac:dyDescent="0.25">
      <c r="C322" s="62" t="s">
        <v>924</v>
      </c>
      <c r="D322" s="62">
        <v>21053</v>
      </c>
      <c r="E322" s="16" t="s">
        <v>227</v>
      </c>
    </row>
    <row r="323" spans="3:5" ht="15" x14ac:dyDescent="0.25">
      <c r="C323" s="62" t="s">
        <v>925</v>
      </c>
      <c r="D323" s="62">
        <v>21063</v>
      </c>
      <c r="E323" s="16" t="s">
        <v>227</v>
      </c>
    </row>
    <row r="324" spans="3:5" ht="15" x14ac:dyDescent="0.25">
      <c r="C324" s="62" t="s">
        <v>250</v>
      </c>
      <c r="D324" s="62">
        <v>21100</v>
      </c>
      <c r="E324" s="16" t="s">
        <v>227</v>
      </c>
    </row>
    <row r="325" spans="3:5" ht="15" x14ac:dyDescent="0.25">
      <c r="C325" s="62" t="s">
        <v>926</v>
      </c>
      <c r="D325" s="62">
        <v>21127</v>
      </c>
      <c r="E325" s="16" t="s">
        <v>227</v>
      </c>
    </row>
    <row r="326" spans="3:5" ht="15" x14ac:dyDescent="0.25">
      <c r="C326" s="62" t="s">
        <v>251</v>
      </c>
      <c r="D326" s="62">
        <v>21128</v>
      </c>
      <c r="E326" s="16" t="s">
        <v>227</v>
      </c>
    </row>
    <row r="327" spans="3:5" ht="15" x14ac:dyDescent="0.25">
      <c r="C327" s="62" t="s">
        <v>927</v>
      </c>
      <c r="D327" s="62">
        <v>21170</v>
      </c>
      <c r="E327" s="16" t="s">
        <v>227</v>
      </c>
    </row>
    <row r="328" spans="3:5" ht="15" x14ac:dyDescent="0.25">
      <c r="C328" s="62" t="s">
        <v>928</v>
      </c>
      <c r="D328" s="62">
        <v>21338</v>
      </c>
      <c r="E328" s="16" t="s">
        <v>227</v>
      </c>
    </row>
    <row r="329" spans="3:5" ht="15" x14ac:dyDescent="0.25">
      <c r="C329" s="62" t="s">
        <v>929</v>
      </c>
      <c r="D329" s="62">
        <v>21339</v>
      </c>
      <c r="E329" s="16" t="s">
        <v>227</v>
      </c>
    </row>
    <row r="330" spans="3:5" ht="15" x14ac:dyDescent="0.25">
      <c r="C330" s="62" t="s">
        <v>930</v>
      </c>
      <c r="D330" s="62">
        <v>21442</v>
      </c>
      <c r="E330" s="16" t="s">
        <v>227</v>
      </c>
    </row>
    <row r="331" spans="3:5" ht="15" x14ac:dyDescent="0.25">
      <c r="C331" s="62" t="s">
        <v>931</v>
      </c>
      <c r="D331" s="62">
        <v>21443</v>
      </c>
      <c r="E331" s="16" t="s">
        <v>227</v>
      </c>
    </row>
    <row r="332" spans="3:5" ht="15" x14ac:dyDescent="0.25">
      <c r="C332" s="62" t="s">
        <v>932</v>
      </c>
      <c r="D332" s="62">
        <v>21462</v>
      </c>
      <c r="E332" s="16" t="s">
        <v>227</v>
      </c>
    </row>
    <row r="333" spans="3:5" ht="15" x14ac:dyDescent="0.25">
      <c r="C333" s="62" t="s">
        <v>933</v>
      </c>
      <c r="D333" s="62">
        <v>21493</v>
      </c>
      <c r="E333" s="16" t="s">
        <v>227</v>
      </c>
    </row>
    <row r="334" spans="3:5" ht="15" x14ac:dyDescent="0.25">
      <c r="C334" s="62" t="s">
        <v>934</v>
      </c>
      <c r="D334" s="62">
        <v>21568</v>
      </c>
      <c r="E334" s="16" t="s">
        <v>227</v>
      </c>
    </row>
    <row r="335" spans="3:5" ht="15" x14ac:dyDescent="0.25">
      <c r="C335" s="62" t="s">
        <v>935</v>
      </c>
      <c r="D335" s="62">
        <v>21677</v>
      </c>
      <c r="E335" s="16" t="s">
        <v>227</v>
      </c>
    </row>
    <row r="336" spans="3:5" ht="15" x14ac:dyDescent="0.25">
      <c r="C336" s="62" t="s">
        <v>252</v>
      </c>
      <c r="D336" s="62">
        <v>21922</v>
      </c>
      <c r="E336" s="16" t="s">
        <v>227</v>
      </c>
    </row>
    <row r="337" spans="3:5" ht="15" x14ac:dyDescent="0.25">
      <c r="C337" s="62" t="s">
        <v>936</v>
      </c>
      <c r="D337" s="62">
        <v>22013</v>
      </c>
      <c r="E337" s="16" t="s">
        <v>227</v>
      </c>
    </row>
    <row r="338" spans="3:5" ht="15" x14ac:dyDescent="0.25">
      <c r="C338" s="62" t="s">
        <v>937</v>
      </c>
      <c r="D338" s="62">
        <v>22200</v>
      </c>
      <c r="E338" s="16" t="s">
        <v>227</v>
      </c>
    </row>
    <row r="339" spans="3:5" ht="15" x14ac:dyDescent="0.25">
      <c r="C339" s="62" t="s">
        <v>938</v>
      </c>
      <c r="D339" s="62">
        <v>22296</v>
      </c>
      <c r="E339" s="16" t="s">
        <v>227</v>
      </c>
    </row>
    <row r="340" spans="3:5" ht="15" x14ac:dyDescent="0.25">
      <c r="C340" s="62" t="s">
        <v>939</v>
      </c>
      <c r="D340" s="62">
        <v>22311</v>
      </c>
      <c r="E340" s="16" t="s">
        <v>227</v>
      </c>
    </row>
    <row r="341" spans="3:5" ht="15" x14ac:dyDescent="0.25">
      <c r="C341" s="62" t="s">
        <v>940</v>
      </c>
      <c r="D341" s="62">
        <v>22356</v>
      </c>
      <c r="E341" s="16" t="s">
        <v>227</v>
      </c>
    </row>
    <row r="342" spans="3:5" ht="15" x14ac:dyDescent="0.25">
      <c r="C342" s="62" t="s">
        <v>941</v>
      </c>
      <c r="D342" s="62">
        <v>22514</v>
      </c>
      <c r="E342" s="16" t="s">
        <v>227</v>
      </c>
    </row>
    <row r="343" spans="3:5" ht="15" x14ac:dyDescent="0.25">
      <c r="C343" s="62" t="s">
        <v>942</v>
      </c>
      <c r="D343" s="62">
        <v>22533</v>
      </c>
      <c r="E343" s="16" t="s">
        <v>227</v>
      </c>
    </row>
    <row r="344" spans="3:5" ht="15" x14ac:dyDescent="0.25">
      <c r="C344" s="62" t="s">
        <v>943</v>
      </c>
      <c r="D344" s="62">
        <v>22534</v>
      </c>
      <c r="E344" s="16" t="s">
        <v>227</v>
      </c>
    </row>
    <row r="345" spans="3:5" ht="15" x14ac:dyDescent="0.25">
      <c r="C345" s="62" t="s">
        <v>944</v>
      </c>
      <c r="D345" s="62">
        <v>22545</v>
      </c>
      <c r="E345" s="16" t="s">
        <v>227</v>
      </c>
    </row>
    <row r="346" spans="3:5" ht="15" x14ac:dyDescent="0.25">
      <c r="C346" s="62" t="s">
        <v>945</v>
      </c>
      <c r="D346" s="62">
        <v>22632</v>
      </c>
      <c r="E346" s="16" t="s">
        <v>227</v>
      </c>
    </row>
    <row r="347" spans="3:5" ht="15" x14ac:dyDescent="0.25">
      <c r="C347" s="62" t="s">
        <v>946</v>
      </c>
      <c r="D347" s="62">
        <v>22652</v>
      </c>
      <c r="E347" s="16" t="s">
        <v>227</v>
      </c>
    </row>
    <row r="348" spans="3:5" ht="15" x14ac:dyDescent="0.25">
      <c r="C348" s="62" t="s">
        <v>947</v>
      </c>
      <c r="D348" s="62">
        <v>22695</v>
      </c>
      <c r="E348" s="16" t="s">
        <v>227</v>
      </c>
    </row>
    <row r="349" spans="3:5" ht="15" x14ac:dyDescent="0.25">
      <c r="C349" s="62" t="s">
        <v>948</v>
      </c>
      <c r="D349" s="62">
        <v>22787</v>
      </c>
      <c r="E349" s="16" t="s">
        <v>227</v>
      </c>
    </row>
    <row r="350" spans="3:5" ht="15" x14ac:dyDescent="0.25">
      <c r="C350" s="62" t="s">
        <v>949</v>
      </c>
      <c r="D350" s="62">
        <v>22810</v>
      </c>
      <c r="E350" s="16" t="s">
        <v>227</v>
      </c>
    </row>
    <row r="351" spans="3:5" ht="15" x14ac:dyDescent="0.25">
      <c r="C351" s="62" t="s">
        <v>950</v>
      </c>
      <c r="D351" s="62">
        <v>22811</v>
      </c>
      <c r="E351" s="16" t="s">
        <v>227</v>
      </c>
    </row>
    <row r="352" spans="3:5" ht="15" x14ac:dyDescent="0.25">
      <c r="C352" s="62" t="s">
        <v>254</v>
      </c>
      <c r="D352" s="62">
        <v>22963</v>
      </c>
      <c r="E352" s="16" t="s">
        <v>227</v>
      </c>
    </row>
    <row r="353" spans="3:5" ht="15" x14ac:dyDescent="0.25">
      <c r="C353" s="62" t="s">
        <v>951</v>
      </c>
      <c r="D353" s="62">
        <v>22968</v>
      </c>
      <c r="E353" s="16" t="s">
        <v>227</v>
      </c>
    </row>
    <row r="354" spans="3:5" ht="15" x14ac:dyDescent="0.25">
      <c r="C354" s="62" t="s">
        <v>952</v>
      </c>
      <c r="D354" s="62">
        <v>22975</v>
      </c>
      <c r="E354" s="16" t="s">
        <v>227</v>
      </c>
    </row>
    <row r="355" spans="3:5" ht="15" x14ac:dyDescent="0.25">
      <c r="C355" s="62" t="s">
        <v>953</v>
      </c>
      <c r="D355" s="62">
        <v>23029</v>
      </c>
      <c r="E355" s="16" t="s">
        <v>227</v>
      </c>
    </row>
    <row r="356" spans="3:5" ht="15" x14ac:dyDescent="0.25">
      <c r="C356" s="62" t="s">
        <v>954</v>
      </c>
      <c r="D356" s="62">
        <v>23082</v>
      </c>
      <c r="E356" s="16" t="s">
        <v>227</v>
      </c>
    </row>
    <row r="357" spans="3:5" ht="15" x14ac:dyDescent="0.25">
      <c r="C357" s="62" t="s">
        <v>955</v>
      </c>
      <c r="D357" s="62">
        <v>23084</v>
      </c>
      <c r="E357" s="16" t="s">
        <v>227</v>
      </c>
    </row>
    <row r="358" spans="3:5" ht="15" x14ac:dyDescent="0.25">
      <c r="C358" s="62" t="s">
        <v>956</v>
      </c>
      <c r="D358" s="62">
        <v>23085</v>
      </c>
      <c r="E358" s="16" t="s">
        <v>227</v>
      </c>
    </row>
    <row r="359" spans="3:5" ht="15" x14ac:dyDescent="0.25">
      <c r="C359" s="62" t="s">
        <v>957</v>
      </c>
      <c r="D359" s="62">
        <v>23086</v>
      </c>
      <c r="E359" s="16" t="s">
        <v>227</v>
      </c>
    </row>
    <row r="360" spans="3:5" ht="15" x14ac:dyDescent="0.25">
      <c r="C360" s="62" t="s">
        <v>958</v>
      </c>
      <c r="D360" s="62">
        <v>23087</v>
      </c>
      <c r="E360" s="16" t="s">
        <v>227</v>
      </c>
    </row>
    <row r="361" spans="3:5" ht="15" x14ac:dyDescent="0.25">
      <c r="C361" s="62" t="s">
        <v>959</v>
      </c>
      <c r="D361" s="62">
        <v>23108</v>
      </c>
      <c r="E361" s="16" t="s">
        <v>227</v>
      </c>
    </row>
    <row r="362" spans="3:5" ht="15" x14ac:dyDescent="0.25">
      <c r="C362" s="62" t="s">
        <v>960</v>
      </c>
      <c r="D362" s="62">
        <v>23228</v>
      </c>
      <c r="E362" s="16" t="s">
        <v>227</v>
      </c>
    </row>
    <row r="363" spans="3:5" ht="15" x14ac:dyDescent="0.25">
      <c r="C363" s="62" t="s">
        <v>961</v>
      </c>
      <c r="D363" s="62">
        <v>23278</v>
      </c>
      <c r="E363" s="16" t="s">
        <v>227</v>
      </c>
    </row>
    <row r="364" spans="3:5" ht="15" x14ac:dyDescent="0.25">
      <c r="C364" s="62" t="s">
        <v>962</v>
      </c>
      <c r="D364" s="62">
        <v>23301</v>
      </c>
      <c r="E364" s="16" t="s">
        <v>227</v>
      </c>
    </row>
    <row r="365" spans="3:5" ht="15" x14ac:dyDescent="0.25">
      <c r="C365" s="62" t="s">
        <v>963</v>
      </c>
      <c r="D365" s="62">
        <v>23302</v>
      </c>
      <c r="E365" s="16" t="s">
        <v>227</v>
      </c>
    </row>
    <row r="366" spans="3:5" ht="15" x14ac:dyDescent="0.25">
      <c r="C366" s="62" t="s">
        <v>964</v>
      </c>
      <c r="D366" s="62">
        <v>23303</v>
      </c>
      <c r="E366" s="16" t="s">
        <v>227</v>
      </c>
    </row>
    <row r="367" spans="3:5" ht="15" x14ac:dyDescent="0.25">
      <c r="C367" s="62" t="s">
        <v>255</v>
      </c>
      <c r="D367" s="62">
        <v>23411</v>
      </c>
      <c r="E367" s="16" t="s">
        <v>227</v>
      </c>
    </row>
    <row r="368" spans="3:5" ht="15" x14ac:dyDescent="0.25">
      <c r="C368" s="62" t="s">
        <v>965</v>
      </c>
      <c r="D368" s="62">
        <v>23668</v>
      </c>
      <c r="E368" s="16" t="s">
        <v>227</v>
      </c>
    </row>
    <row r="369" spans="3:5" ht="15" x14ac:dyDescent="0.25">
      <c r="C369" s="62" t="s">
        <v>966</v>
      </c>
      <c r="D369" s="62">
        <v>23669</v>
      </c>
      <c r="E369" s="16" t="s">
        <v>227</v>
      </c>
    </row>
    <row r="370" spans="3:5" ht="15" x14ac:dyDescent="0.25">
      <c r="C370" s="62" t="s">
        <v>967</v>
      </c>
      <c r="D370" s="62">
        <v>23760</v>
      </c>
      <c r="E370" s="16" t="s">
        <v>227</v>
      </c>
    </row>
    <row r="371" spans="3:5" ht="15" x14ac:dyDescent="0.25">
      <c r="C371" s="62" t="s">
        <v>968</v>
      </c>
      <c r="D371" s="62">
        <v>23805</v>
      </c>
      <c r="E371" s="16" t="s">
        <v>227</v>
      </c>
    </row>
    <row r="372" spans="3:5" ht="15" x14ac:dyDescent="0.25">
      <c r="C372" s="62" t="s">
        <v>969</v>
      </c>
      <c r="D372" s="62">
        <v>23818</v>
      </c>
      <c r="E372" s="16" t="s">
        <v>227</v>
      </c>
    </row>
    <row r="373" spans="3:5" ht="15" x14ac:dyDescent="0.25">
      <c r="C373" s="62" t="s">
        <v>970</v>
      </c>
      <c r="D373" s="62">
        <v>23819</v>
      </c>
      <c r="E373" s="16" t="s">
        <v>227</v>
      </c>
    </row>
    <row r="374" spans="3:5" ht="15" x14ac:dyDescent="0.25">
      <c r="C374" s="62" t="s">
        <v>971</v>
      </c>
      <c r="D374" s="62">
        <v>24029</v>
      </c>
      <c r="E374" s="16" t="s">
        <v>227</v>
      </c>
    </row>
    <row r="375" spans="3:5" ht="15" x14ac:dyDescent="0.25">
      <c r="C375" s="62" t="s">
        <v>972</v>
      </c>
      <c r="D375" s="62">
        <v>24031</v>
      </c>
      <c r="E375" s="16" t="s">
        <v>227</v>
      </c>
    </row>
    <row r="376" spans="3:5" ht="15" x14ac:dyDescent="0.25">
      <c r="C376" s="62" t="s">
        <v>973</v>
      </c>
      <c r="D376" s="62">
        <v>24059</v>
      </c>
      <c r="E376" s="16" t="s">
        <v>227</v>
      </c>
    </row>
    <row r="377" spans="3:5" ht="15" x14ac:dyDescent="0.25">
      <c r="C377" s="62" t="s">
        <v>974</v>
      </c>
      <c r="D377" s="62">
        <v>24092</v>
      </c>
      <c r="E377" s="16" t="s">
        <v>227</v>
      </c>
    </row>
    <row r="378" spans="3:5" ht="15" x14ac:dyDescent="0.25">
      <c r="C378" s="62" t="s">
        <v>975</v>
      </c>
      <c r="D378" s="62">
        <v>24126</v>
      </c>
      <c r="E378" s="16" t="s">
        <v>227</v>
      </c>
    </row>
    <row r="379" spans="3:5" ht="15" x14ac:dyDescent="0.25">
      <c r="C379" s="62" t="s">
        <v>976</v>
      </c>
      <c r="D379" s="62">
        <v>24127</v>
      </c>
      <c r="E379" s="16" t="s">
        <v>227</v>
      </c>
    </row>
    <row r="380" spans="3:5" ht="15" x14ac:dyDescent="0.25">
      <c r="C380" s="62" t="s">
        <v>977</v>
      </c>
      <c r="D380" s="62">
        <v>24128</v>
      </c>
      <c r="E380" s="16" t="s">
        <v>227</v>
      </c>
    </row>
    <row r="381" spans="3:5" ht="15" x14ac:dyDescent="0.25">
      <c r="C381" s="62" t="s">
        <v>978</v>
      </c>
      <c r="D381" s="62">
        <v>24129</v>
      </c>
      <c r="E381" s="16" t="s">
        <v>227</v>
      </c>
    </row>
    <row r="382" spans="3:5" ht="15" x14ac:dyDescent="0.25">
      <c r="C382" s="62" t="s">
        <v>979</v>
      </c>
      <c r="D382" s="62">
        <v>24256</v>
      </c>
      <c r="E382" s="16" t="s">
        <v>227</v>
      </c>
    </row>
    <row r="383" spans="3:5" ht="15" x14ac:dyDescent="0.25">
      <c r="C383" s="62" t="s">
        <v>980</v>
      </c>
      <c r="D383" s="62">
        <v>24258</v>
      </c>
      <c r="E383" s="16" t="s">
        <v>227</v>
      </c>
    </row>
    <row r="384" spans="3:5" ht="15" x14ac:dyDescent="0.25">
      <c r="C384" s="62" t="s">
        <v>981</v>
      </c>
      <c r="D384" s="62">
        <v>24273</v>
      </c>
      <c r="E384" s="16" t="s">
        <v>227</v>
      </c>
    </row>
    <row r="385" spans="3:5" ht="15" x14ac:dyDescent="0.25">
      <c r="C385" s="62" t="s">
        <v>982</v>
      </c>
      <c r="D385" s="62">
        <v>24292</v>
      </c>
      <c r="E385" s="16" t="s">
        <v>227</v>
      </c>
    </row>
    <row r="386" spans="3:5" ht="15" x14ac:dyDescent="0.25">
      <c r="C386" s="62" t="s">
        <v>983</v>
      </c>
      <c r="D386" s="62">
        <v>24321</v>
      </c>
      <c r="E386" s="16" t="s">
        <v>227</v>
      </c>
    </row>
    <row r="387" spans="3:5" ht="15" x14ac:dyDescent="0.25">
      <c r="C387" s="62" t="s">
        <v>984</v>
      </c>
      <c r="D387" s="62">
        <v>24364</v>
      </c>
      <c r="E387" s="16" t="s">
        <v>227</v>
      </c>
    </row>
    <row r="388" spans="3:5" ht="15" x14ac:dyDescent="0.25">
      <c r="C388" s="62" t="s">
        <v>985</v>
      </c>
      <c r="D388" s="62">
        <v>24524</v>
      </c>
      <c r="E388" s="16" t="s">
        <v>227</v>
      </c>
    </row>
    <row r="389" spans="3:5" ht="15" x14ac:dyDescent="0.25">
      <c r="C389" s="62" t="s">
        <v>986</v>
      </c>
      <c r="D389" s="62">
        <v>24525</v>
      </c>
      <c r="E389" s="16" t="s">
        <v>227</v>
      </c>
    </row>
    <row r="390" spans="3:5" ht="15" x14ac:dyDescent="0.25">
      <c r="C390" s="62" t="s">
        <v>987</v>
      </c>
      <c r="D390" s="62">
        <v>24619</v>
      </c>
      <c r="E390" s="16" t="s">
        <v>227</v>
      </c>
    </row>
    <row r="391" spans="3:5" ht="15" x14ac:dyDescent="0.25">
      <c r="C391" s="62" t="s">
        <v>988</v>
      </c>
      <c r="D391" s="62">
        <v>24621</v>
      </c>
      <c r="E391" s="16" t="s">
        <v>227</v>
      </c>
    </row>
    <row r="392" spans="3:5" ht="15" x14ac:dyDescent="0.25">
      <c r="C392" s="62" t="s">
        <v>989</v>
      </c>
      <c r="D392" s="62">
        <v>24649</v>
      </c>
      <c r="E392" s="16" t="s">
        <v>227</v>
      </c>
    </row>
    <row r="393" spans="3:5" ht="15" x14ac:dyDescent="0.25">
      <c r="C393" s="62" t="s">
        <v>990</v>
      </c>
      <c r="D393" s="62">
        <v>24859</v>
      </c>
      <c r="E393" s="16" t="s">
        <v>227</v>
      </c>
    </row>
    <row r="394" spans="3:5" ht="15" x14ac:dyDescent="0.25">
      <c r="C394" s="62" t="s">
        <v>991</v>
      </c>
      <c r="D394" s="62">
        <v>24860</v>
      </c>
      <c r="E394" s="16" t="s">
        <v>227</v>
      </c>
    </row>
    <row r="395" spans="3:5" ht="15" x14ac:dyDescent="0.25">
      <c r="C395" s="62" t="s">
        <v>992</v>
      </c>
      <c r="D395" s="62">
        <v>25008</v>
      </c>
      <c r="E395" s="16" t="s">
        <v>227</v>
      </c>
    </row>
    <row r="396" spans="3:5" ht="15" x14ac:dyDescent="0.25">
      <c r="C396" s="62" t="s">
        <v>993</v>
      </c>
      <c r="D396" s="62">
        <v>25059</v>
      </c>
      <c r="E396" s="16" t="s">
        <v>227</v>
      </c>
    </row>
    <row r="397" spans="3:5" ht="15" x14ac:dyDescent="0.25">
      <c r="C397" s="62" t="s">
        <v>994</v>
      </c>
      <c r="D397" s="62">
        <v>25060</v>
      </c>
      <c r="E397" s="16" t="s">
        <v>227</v>
      </c>
    </row>
    <row r="398" spans="3:5" ht="15" x14ac:dyDescent="0.25">
      <c r="C398" s="62" t="s">
        <v>995</v>
      </c>
      <c r="D398" s="62">
        <v>25062</v>
      </c>
      <c r="E398" s="16" t="s">
        <v>227</v>
      </c>
    </row>
    <row r="399" spans="3:5" ht="15" x14ac:dyDescent="0.25">
      <c r="C399" s="62" t="s">
        <v>996</v>
      </c>
      <c r="D399" s="62">
        <v>25063</v>
      </c>
      <c r="E399" s="16" t="s">
        <v>227</v>
      </c>
    </row>
    <row r="400" spans="3:5" ht="15" x14ac:dyDescent="0.25">
      <c r="C400" s="62" t="s">
        <v>997</v>
      </c>
      <c r="D400" s="62">
        <v>25070</v>
      </c>
      <c r="E400" s="16" t="s">
        <v>227</v>
      </c>
    </row>
    <row r="401" spans="3:5" ht="15" x14ac:dyDescent="0.25">
      <c r="C401" s="62" t="s">
        <v>998</v>
      </c>
      <c r="D401" s="62">
        <v>25073</v>
      </c>
      <c r="E401" s="16" t="s">
        <v>227</v>
      </c>
    </row>
    <row r="402" spans="3:5" ht="15" x14ac:dyDescent="0.25">
      <c r="C402" s="62" t="s">
        <v>999</v>
      </c>
      <c r="D402" s="62">
        <v>25074</v>
      </c>
      <c r="E402" s="16" t="s">
        <v>227</v>
      </c>
    </row>
    <row r="403" spans="3:5" ht="15" x14ac:dyDescent="0.25">
      <c r="C403" s="62" t="s">
        <v>1000</v>
      </c>
      <c r="D403" s="62">
        <v>25075</v>
      </c>
      <c r="E403" s="16" t="s">
        <v>227</v>
      </c>
    </row>
    <row r="404" spans="3:5" ht="15" x14ac:dyDescent="0.25">
      <c r="C404" s="62" t="s">
        <v>1001</v>
      </c>
      <c r="D404" s="62">
        <v>25077</v>
      </c>
      <c r="E404" s="16" t="s">
        <v>227</v>
      </c>
    </row>
    <row r="405" spans="3:5" ht="15" x14ac:dyDescent="0.25">
      <c r="C405" s="62" t="s">
        <v>1002</v>
      </c>
      <c r="D405" s="62">
        <v>25078</v>
      </c>
      <c r="E405" s="16" t="s">
        <v>227</v>
      </c>
    </row>
    <row r="406" spans="3:5" ht="15" x14ac:dyDescent="0.25">
      <c r="C406" s="62" t="s">
        <v>1003</v>
      </c>
      <c r="D406" s="62">
        <v>25079</v>
      </c>
      <c r="E406" s="16" t="s">
        <v>227</v>
      </c>
    </row>
    <row r="407" spans="3:5" ht="15" x14ac:dyDescent="0.25">
      <c r="C407" s="62" t="s">
        <v>1004</v>
      </c>
      <c r="D407" s="62">
        <v>25080</v>
      </c>
      <c r="E407" s="16" t="s">
        <v>227</v>
      </c>
    </row>
    <row r="408" spans="3:5" ht="15" x14ac:dyDescent="0.25">
      <c r="C408" s="62" t="s">
        <v>1005</v>
      </c>
      <c r="D408" s="62">
        <v>25083</v>
      </c>
      <c r="E408" s="16" t="s">
        <v>227</v>
      </c>
    </row>
    <row r="409" spans="3:5" ht="15" x14ac:dyDescent="0.25">
      <c r="C409" s="62" t="s">
        <v>1006</v>
      </c>
      <c r="D409" s="62">
        <v>25085</v>
      </c>
      <c r="E409" s="16" t="s">
        <v>227</v>
      </c>
    </row>
    <row r="410" spans="3:5" ht="15" x14ac:dyDescent="0.25">
      <c r="C410" s="62" t="s">
        <v>1007</v>
      </c>
      <c r="D410" s="62">
        <v>25123</v>
      </c>
      <c r="E410" s="16" t="s">
        <v>227</v>
      </c>
    </row>
    <row r="411" spans="3:5" ht="15" x14ac:dyDescent="0.25">
      <c r="C411" s="62" t="s">
        <v>1008</v>
      </c>
      <c r="D411" s="62">
        <v>25153</v>
      </c>
      <c r="E411" s="16" t="s">
        <v>227</v>
      </c>
    </row>
    <row r="412" spans="3:5" ht="15" x14ac:dyDescent="0.25">
      <c r="C412" s="62" t="s">
        <v>1009</v>
      </c>
      <c r="D412" s="62">
        <v>25182</v>
      </c>
      <c r="E412" s="16" t="s">
        <v>227</v>
      </c>
    </row>
    <row r="413" spans="3:5" ht="15" x14ac:dyDescent="0.25">
      <c r="C413" s="62" t="s">
        <v>1010</v>
      </c>
      <c r="D413" s="62">
        <v>25258</v>
      </c>
      <c r="E413" s="16" t="s">
        <v>227</v>
      </c>
    </row>
    <row r="414" spans="3:5" ht="15" x14ac:dyDescent="0.25">
      <c r="C414" s="62" t="s">
        <v>1011</v>
      </c>
      <c r="D414" s="62">
        <v>25285</v>
      </c>
      <c r="E414" s="16" t="s">
        <v>227</v>
      </c>
    </row>
    <row r="415" spans="3:5" ht="15" x14ac:dyDescent="0.25">
      <c r="C415" s="62" t="s">
        <v>1012</v>
      </c>
      <c r="D415" s="62">
        <v>25297</v>
      </c>
      <c r="E415" s="16" t="s">
        <v>227</v>
      </c>
    </row>
    <row r="416" spans="3:5" ht="15" x14ac:dyDescent="0.25">
      <c r="C416" s="62" t="s">
        <v>1013</v>
      </c>
      <c r="D416" s="62">
        <v>25401</v>
      </c>
      <c r="E416" s="16" t="s">
        <v>227</v>
      </c>
    </row>
    <row r="417" spans="3:5" ht="15" x14ac:dyDescent="0.25">
      <c r="C417" s="62" t="s">
        <v>1014</v>
      </c>
      <c r="D417" s="62">
        <v>25506</v>
      </c>
      <c r="E417" s="16" t="s">
        <v>227</v>
      </c>
    </row>
    <row r="418" spans="3:5" ht="15" x14ac:dyDescent="0.25">
      <c r="C418" s="62" t="s">
        <v>1015</v>
      </c>
      <c r="D418" s="62">
        <v>25507</v>
      </c>
      <c r="E418" s="16" t="s">
        <v>227</v>
      </c>
    </row>
    <row r="419" spans="3:5" ht="15" x14ac:dyDescent="0.25">
      <c r="C419" s="62" t="s">
        <v>1016</v>
      </c>
      <c r="D419" s="62">
        <v>25641</v>
      </c>
      <c r="E419" s="16" t="s">
        <v>227</v>
      </c>
    </row>
    <row r="420" spans="3:5" ht="15" x14ac:dyDescent="0.25">
      <c r="C420" s="62" t="s">
        <v>1017</v>
      </c>
      <c r="D420" s="62">
        <v>25882</v>
      </c>
      <c r="E420" s="16" t="s">
        <v>227</v>
      </c>
    </row>
    <row r="421" spans="3:5" ht="15" x14ac:dyDescent="0.25">
      <c r="C421" s="62" t="s">
        <v>1018</v>
      </c>
      <c r="D421" s="62">
        <v>25922</v>
      </c>
      <c r="E421" s="16" t="s">
        <v>227</v>
      </c>
    </row>
    <row r="422" spans="3:5" ht="15" x14ac:dyDescent="0.25">
      <c r="C422" s="62" t="s">
        <v>1019</v>
      </c>
      <c r="D422" s="62">
        <v>26039</v>
      </c>
      <c r="E422" s="16" t="s">
        <v>227</v>
      </c>
    </row>
    <row r="423" spans="3:5" ht="15" x14ac:dyDescent="0.25">
      <c r="C423" s="62" t="s">
        <v>1020</v>
      </c>
      <c r="D423" s="62">
        <v>26045</v>
      </c>
      <c r="E423" s="16" t="s">
        <v>227</v>
      </c>
    </row>
    <row r="424" spans="3:5" ht="15" x14ac:dyDescent="0.25">
      <c r="C424" s="62" t="s">
        <v>1021</v>
      </c>
      <c r="D424" s="62">
        <v>26070</v>
      </c>
      <c r="E424" s="16" t="s">
        <v>227</v>
      </c>
    </row>
    <row r="425" spans="3:5" ht="15" x14ac:dyDescent="0.25">
      <c r="C425" s="62" t="s">
        <v>1022</v>
      </c>
      <c r="D425" s="62">
        <v>26099</v>
      </c>
      <c r="E425" s="16" t="s">
        <v>227</v>
      </c>
    </row>
    <row r="426" spans="3:5" ht="15" x14ac:dyDescent="0.25">
      <c r="C426" s="62" t="s">
        <v>1023</v>
      </c>
      <c r="D426" s="62">
        <v>26108</v>
      </c>
      <c r="E426" s="16" t="s">
        <v>227</v>
      </c>
    </row>
    <row r="427" spans="3:5" ht="15" x14ac:dyDescent="0.25">
      <c r="C427" s="62" t="s">
        <v>1024</v>
      </c>
      <c r="D427" s="62">
        <v>26129</v>
      </c>
      <c r="E427" s="16" t="s">
        <v>227</v>
      </c>
    </row>
    <row r="428" spans="3:5" ht="15" x14ac:dyDescent="0.25">
      <c r="C428" s="62" t="s">
        <v>1025</v>
      </c>
      <c r="D428" s="62">
        <v>26138</v>
      </c>
      <c r="E428" s="16" t="s">
        <v>227</v>
      </c>
    </row>
    <row r="429" spans="3:5" ht="15" x14ac:dyDescent="0.25">
      <c r="C429" s="62" t="s">
        <v>1026</v>
      </c>
      <c r="D429" s="62">
        <v>26139</v>
      </c>
      <c r="E429" s="16" t="s">
        <v>227</v>
      </c>
    </row>
    <row r="430" spans="3:5" ht="15" x14ac:dyDescent="0.25">
      <c r="C430" s="62" t="s">
        <v>1027</v>
      </c>
      <c r="D430" s="62">
        <v>26260</v>
      </c>
      <c r="E430" s="16" t="s">
        <v>227</v>
      </c>
    </row>
    <row r="431" spans="3:5" ht="15" x14ac:dyDescent="0.25">
      <c r="C431" s="62" t="s">
        <v>1028</v>
      </c>
      <c r="D431" s="62">
        <v>26261</v>
      </c>
      <c r="E431" s="16" t="s">
        <v>227</v>
      </c>
    </row>
    <row r="432" spans="3:5" ht="15" x14ac:dyDescent="0.25">
      <c r="C432" s="62" t="s">
        <v>1029</v>
      </c>
      <c r="D432" s="62">
        <v>26333</v>
      </c>
      <c r="E432" s="16" t="s">
        <v>227</v>
      </c>
    </row>
    <row r="433" spans="3:5" ht="15" x14ac:dyDescent="0.25">
      <c r="C433" s="62" t="s">
        <v>1030</v>
      </c>
      <c r="D433" s="62">
        <v>26342</v>
      </c>
      <c r="E433" s="16" t="s">
        <v>227</v>
      </c>
    </row>
    <row r="434" spans="3:5" ht="15" x14ac:dyDescent="0.25">
      <c r="C434" s="62" t="s">
        <v>1031</v>
      </c>
      <c r="D434" s="62">
        <v>26347</v>
      </c>
      <c r="E434" s="16" t="s">
        <v>227</v>
      </c>
    </row>
    <row r="435" spans="3:5" ht="15" x14ac:dyDescent="0.25">
      <c r="C435" s="62" t="s">
        <v>1032</v>
      </c>
      <c r="D435" s="62">
        <v>26597</v>
      </c>
      <c r="E435" s="16" t="s">
        <v>227</v>
      </c>
    </row>
    <row r="436" spans="3:5" ht="15" x14ac:dyDescent="0.25">
      <c r="C436" s="62" t="s">
        <v>1033</v>
      </c>
      <c r="D436" s="62">
        <v>26600</v>
      </c>
      <c r="E436" s="16" t="s">
        <v>227</v>
      </c>
    </row>
    <row r="437" spans="3:5" ht="15" x14ac:dyDescent="0.25">
      <c r="C437" s="62" t="s">
        <v>1034</v>
      </c>
      <c r="D437" s="62">
        <v>26602</v>
      </c>
      <c r="E437" s="16" t="s">
        <v>227</v>
      </c>
    </row>
    <row r="438" spans="3:5" ht="15" x14ac:dyDescent="0.25">
      <c r="C438" s="62" t="s">
        <v>1035</v>
      </c>
      <c r="D438" s="62">
        <v>26724</v>
      </c>
      <c r="E438" s="16" t="s">
        <v>227</v>
      </c>
    </row>
    <row r="439" spans="3:5" ht="15" x14ac:dyDescent="0.25">
      <c r="C439" s="62" t="s">
        <v>257</v>
      </c>
      <c r="D439" s="62">
        <v>26752</v>
      </c>
      <c r="E439" s="16" t="s">
        <v>227</v>
      </c>
    </row>
    <row r="440" spans="3:5" ht="15" x14ac:dyDescent="0.25">
      <c r="C440" s="62" t="s">
        <v>1036</v>
      </c>
      <c r="D440" s="62">
        <v>26803</v>
      </c>
      <c r="E440" s="16" t="s">
        <v>227</v>
      </c>
    </row>
    <row r="441" spans="3:5" ht="15" x14ac:dyDescent="0.25">
      <c r="C441" s="62" t="s">
        <v>1037</v>
      </c>
      <c r="D441" s="62">
        <v>26848</v>
      </c>
      <c r="E441" s="16" t="s">
        <v>227</v>
      </c>
    </row>
    <row r="442" spans="3:5" ht="15" x14ac:dyDescent="0.25">
      <c r="C442" s="62" t="s">
        <v>1038</v>
      </c>
      <c r="D442" s="62">
        <v>26908</v>
      </c>
      <c r="E442" s="16" t="s">
        <v>227</v>
      </c>
    </row>
    <row r="443" spans="3:5" ht="15" x14ac:dyDescent="0.25">
      <c r="C443" s="62" t="s">
        <v>1039</v>
      </c>
      <c r="D443" s="62">
        <v>27053</v>
      </c>
      <c r="E443" s="16" t="s">
        <v>227</v>
      </c>
    </row>
    <row r="444" spans="3:5" ht="15" x14ac:dyDescent="0.25">
      <c r="C444" s="62" t="s">
        <v>1040</v>
      </c>
      <c r="D444" s="62">
        <v>27054</v>
      </c>
      <c r="E444" s="16" t="s">
        <v>227</v>
      </c>
    </row>
    <row r="445" spans="3:5" ht="15" x14ac:dyDescent="0.25">
      <c r="C445" s="62" t="s">
        <v>1041</v>
      </c>
      <c r="D445" s="62">
        <v>27092</v>
      </c>
      <c r="E445" s="16" t="s">
        <v>227</v>
      </c>
    </row>
    <row r="446" spans="3:5" ht="15" x14ac:dyDescent="0.25">
      <c r="C446" s="62" t="s">
        <v>1042</v>
      </c>
      <c r="D446" s="62">
        <v>27093</v>
      </c>
      <c r="E446" s="16" t="s">
        <v>227</v>
      </c>
    </row>
    <row r="447" spans="3:5" ht="15" x14ac:dyDescent="0.25">
      <c r="C447" s="62" t="s">
        <v>1043</v>
      </c>
      <c r="D447" s="62">
        <v>27110</v>
      </c>
      <c r="E447" s="16" t="s">
        <v>227</v>
      </c>
    </row>
    <row r="448" spans="3:5" ht="15" x14ac:dyDescent="0.25">
      <c r="C448" s="62" t="s">
        <v>1044</v>
      </c>
      <c r="D448" s="62">
        <v>27136</v>
      </c>
      <c r="E448" s="16" t="s">
        <v>227</v>
      </c>
    </row>
    <row r="449" spans="3:5" ht="15" x14ac:dyDescent="0.25">
      <c r="C449" s="62" t="s">
        <v>1045</v>
      </c>
      <c r="D449" s="62">
        <v>27137</v>
      </c>
      <c r="E449" s="16" t="s">
        <v>227</v>
      </c>
    </row>
    <row r="450" spans="3:5" ht="15" x14ac:dyDescent="0.25">
      <c r="C450" s="62" t="s">
        <v>1046</v>
      </c>
      <c r="D450" s="62">
        <v>27172</v>
      </c>
      <c r="E450" s="16" t="s">
        <v>227</v>
      </c>
    </row>
    <row r="451" spans="3:5" ht="15" x14ac:dyDescent="0.25">
      <c r="C451" s="62" t="s">
        <v>1047</v>
      </c>
      <c r="D451" s="62">
        <v>27173</v>
      </c>
      <c r="E451" s="16" t="s">
        <v>227</v>
      </c>
    </row>
    <row r="452" spans="3:5" ht="15" x14ac:dyDescent="0.25">
      <c r="C452" s="62" t="s">
        <v>1048</v>
      </c>
      <c r="D452" s="62">
        <v>27176</v>
      </c>
      <c r="E452" s="16" t="s">
        <v>227</v>
      </c>
    </row>
    <row r="453" spans="3:5" ht="15" x14ac:dyDescent="0.25">
      <c r="C453" s="62" t="s">
        <v>258</v>
      </c>
      <c r="D453" s="62">
        <v>27184</v>
      </c>
      <c r="E453" s="16" t="s">
        <v>227</v>
      </c>
    </row>
    <row r="454" spans="3:5" ht="15" x14ac:dyDescent="0.25">
      <c r="C454" s="62" t="s">
        <v>1049</v>
      </c>
      <c r="D454" s="62">
        <v>27389</v>
      </c>
      <c r="E454" s="16" t="s">
        <v>227</v>
      </c>
    </row>
    <row r="455" spans="3:5" ht="15" x14ac:dyDescent="0.25">
      <c r="C455" s="62" t="s">
        <v>259</v>
      </c>
      <c r="D455" s="62">
        <v>27425</v>
      </c>
      <c r="E455" s="16" t="s">
        <v>227</v>
      </c>
    </row>
    <row r="456" spans="3:5" ht="15" x14ac:dyDescent="0.25">
      <c r="C456" s="62" t="s">
        <v>260</v>
      </c>
      <c r="D456" s="62">
        <v>27459</v>
      </c>
      <c r="E456" s="16" t="s">
        <v>227</v>
      </c>
    </row>
    <row r="457" spans="3:5" ht="15" x14ac:dyDescent="0.25">
      <c r="C457" s="62" t="s">
        <v>1050</v>
      </c>
      <c r="D457" s="62">
        <v>27465</v>
      </c>
      <c r="E457" s="16" t="s">
        <v>227</v>
      </c>
    </row>
    <row r="458" spans="3:5" ht="15" x14ac:dyDescent="0.25">
      <c r="C458" s="62" t="s">
        <v>1051</v>
      </c>
      <c r="D458" s="62">
        <v>27606</v>
      </c>
      <c r="E458" s="16" t="s">
        <v>227</v>
      </c>
    </row>
    <row r="459" spans="3:5" ht="15" x14ac:dyDescent="0.25">
      <c r="C459" s="62" t="s">
        <v>261</v>
      </c>
      <c r="D459" s="62">
        <v>27669</v>
      </c>
      <c r="E459" s="16" t="s">
        <v>227</v>
      </c>
    </row>
    <row r="460" spans="3:5" ht="15" x14ac:dyDescent="0.25">
      <c r="C460" s="62" t="s">
        <v>1052</v>
      </c>
      <c r="D460" s="62">
        <v>27671</v>
      </c>
      <c r="E460" s="16" t="s">
        <v>227</v>
      </c>
    </row>
    <row r="461" spans="3:5" ht="15" x14ac:dyDescent="0.25">
      <c r="C461" s="62" t="s">
        <v>1053</v>
      </c>
      <c r="D461" s="62">
        <v>27783</v>
      </c>
      <c r="E461" s="16" t="s">
        <v>227</v>
      </c>
    </row>
    <row r="462" spans="3:5" ht="15" x14ac:dyDescent="0.25">
      <c r="C462" s="62" t="s">
        <v>1054</v>
      </c>
      <c r="D462" s="62">
        <v>28016</v>
      </c>
      <c r="E462" s="16" t="s">
        <v>227</v>
      </c>
    </row>
    <row r="463" spans="3:5" ht="15" x14ac:dyDescent="0.25">
      <c r="C463" s="62" t="s">
        <v>1055</v>
      </c>
      <c r="D463" s="62">
        <v>28039</v>
      </c>
      <c r="E463" s="16" t="s">
        <v>227</v>
      </c>
    </row>
    <row r="464" spans="3:5" ht="15" x14ac:dyDescent="0.25">
      <c r="C464" s="62" t="s">
        <v>1056</v>
      </c>
      <c r="D464" s="62">
        <v>28170</v>
      </c>
      <c r="E464" s="16" t="s">
        <v>227</v>
      </c>
    </row>
    <row r="465" spans="3:5" ht="15" x14ac:dyDescent="0.25">
      <c r="C465" s="62" t="s">
        <v>1057</v>
      </c>
      <c r="D465" s="62">
        <v>28171</v>
      </c>
      <c r="E465" s="16" t="s">
        <v>227</v>
      </c>
    </row>
    <row r="466" spans="3:5" ht="15" x14ac:dyDescent="0.25">
      <c r="C466" s="62" t="s">
        <v>1058</v>
      </c>
      <c r="D466" s="62">
        <v>28172</v>
      </c>
      <c r="E466" s="16" t="s">
        <v>227</v>
      </c>
    </row>
    <row r="467" spans="3:5" ht="15" x14ac:dyDescent="0.25">
      <c r="C467" s="62" t="s">
        <v>1059</v>
      </c>
      <c r="D467" s="62">
        <v>28173</v>
      </c>
      <c r="E467" s="16" t="s">
        <v>227</v>
      </c>
    </row>
    <row r="468" spans="3:5" ht="15" x14ac:dyDescent="0.25">
      <c r="C468" s="62" t="s">
        <v>1060</v>
      </c>
      <c r="D468" s="62">
        <v>28197</v>
      </c>
      <c r="E468" s="16" t="s">
        <v>227</v>
      </c>
    </row>
    <row r="469" spans="3:5" ht="15" x14ac:dyDescent="0.25">
      <c r="C469" s="62" t="s">
        <v>1061</v>
      </c>
      <c r="D469" s="62">
        <v>28209</v>
      </c>
      <c r="E469" s="16" t="s">
        <v>227</v>
      </c>
    </row>
    <row r="470" spans="3:5" ht="15" x14ac:dyDescent="0.25">
      <c r="C470" s="62" t="s">
        <v>1062</v>
      </c>
      <c r="D470" s="62">
        <v>28210</v>
      </c>
      <c r="E470" s="16" t="s">
        <v>227</v>
      </c>
    </row>
    <row r="471" spans="3:5" ht="15" x14ac:dyDescent="0.25">
      <c r="C471" s="62" t="s">
        <v>1063</v>
      </c>
      <c r="D471" s="62">
        <v>28211</v>
      </c>
      <c r="E471" s="16" t="s">
        <v>227</v>
      </c>
    </row>
    <row r="472" spans="3:5" ht="15" x14ac:dyDescent="0.25">
      <c r="C472" s="62" t="s">
        <v>1064</v>
      </c>
      <c r="D472" s="62">
        <v>28301</v>
      </c>
      <c r="E472" s="16" t="s">
        <v>227</v>
      </c>
    </row>
    <row r="473" spans="3:5" ht="15" x14ac:dyDescent="0.25">
      <c r="C473" s="62" t="s">
        <v>1065</v>
      </c>
      <c r="D473" s="62">
        <v>28325</v>
      </c>
      <c r="E473" s="16" t="s">
        <v>227</v>
      </c>
    </row>
    <row r="474" spans="3:5" ht="15" x14ac:dyDescent="0.25">
      <c r="C474" s="62" t="s">
        <v>1066</v>
      </c>
      <c r="D474" s="62">
        <v>28335</v>
      </c>
      <c r="E474" s="16" t="s">
        <v>227</v>
      </c>
    </row>
    <row r="475" spans="3:5" ht="15" x14ac:dyDescent="0.25">
      <c r="C475" s="62" t="s">
        <v>1067</v>
      </c>
      <c r="D475" s="62">
        <v>28336</v>
      </c>
      <c r="E475" s="16" t="s">
        <v>227</v>
      </c>
    </row>
    <row r="476" spans="3:5" ht="15" x14ac:dyDescent="0.25">
      <c r="C476" s="62" t="s">
        <v>1068</v>
      </c>
      <c r="D476" s="62">
        <v>28352</v>
      </c>
      <c r="E476" s="16" t="s">
        <v>227</v>
      </c>
    </row>
    <row r="477" spans="3:5" ht="15" x14ac:dyDescent="0.25">
      <c r="C477" s="62" t="s">
        <v>1069</v>
      </c>
      <c r="D477" s="62">
        <v>28353</v>
      </c>
      <c r="E477" s="16" t="s">
        <v>227</v>
      </c>
    </row>
    <row r="478" spans="3:5" ht="15" x14ac:dyDescent="0.25">
      <c r="C478" s="62" t="s">
        <v>1070</v>
      </c>
      <c r="D478" s="62">
        <v>28354</v>
      </c>
      <c r="E478" s="16" t="s">
        <v>227</v>
      </c>
    </row>
    <row r="479" spans="3:5" ht="15" x14ac:dyDescent="0.25">
      <c r="C479" s="62" t="s">
        <v>1071</v>
      </c>
      <c r="D479" s="62">
        <v>28355</v>
      </c>
      <c r="E479" s="16" t="s">
        <v>227</v>
      </c>
    </row>
    <row r="480" spans="3:5" ht="15" x14ac:dyDescent="0.25">
      <c r="C480" s="62" t="s">
        <v>1072</v>
      </c>
      <c r="D480" s="62">
        <v>28413</v>
      </c>
      <c r="E480" s="16" t="s">
        <v>227</v>
      </c>
    </row>
    <row r="481" spans="3:5" ht="15" x14ac:dyDescent="0.25">
      <c r="C481" s="62" t="s">
        <v>1073</v>
      </c>
      <c r="D481" s="62">
        <v>28414</v>
      </c>
      <c r="E481" s="16" t="s">
        <v>227</v>
      </c>
    </row>
    <row r="482" spans="3:5" ht="15" x14ac:dyDescent="0.25">
      <c r="C482" s="62" t="s">
        <v>1074</v>
      </c>
      <c r="D482" s="62">
        <v>28415</v>
      </c>
      <c r="E482" s="16" t="s">
        <v>227</v>
      </c>
    </row>
    <row r="483" spans="3:5" ht="15" x14ac:dyDescent="0.25">
      <c r="C483" s="62" t="s">
        <v>1075</v>
      </c>
      <c r="D483" s="62">
        <v>28420</v>
      </c>
      <c r="E483" s="16" t="s">
        <v>227</v>
      </c>
    </row>
    <row r="484" spans="3:5" ht="15" x14ac:dyDescent="0.25">
      <c r="C484" s="62" t="s">
        <v>1076</v>
      </c>
      <c r="D484" s="62">
        <v>28421</v>
      </c>
      <c r="E484" s="16" t="s">
        <v>227</v>
      </c>
    </row>
    <row r="485" spans="3:5" ht="15" x14ac:dyDescent="0.25">
      <c r="C485" s="62" t="s">
        <v>1077</v>
      </c>
      <c r="D485" s="62">
        <v>28507</v>
      </c>
      <c r="E485" s="16" t="s">
        <v>227</v>
      </c>
    </row>
    <row r="486" spans="3:5" ht="15" x14ac:dyDescent="0.25">
      <c r="C486" s="62" t="s">
        <v>1078</v>
      </c>
      <c r="D486" s="62">
        <v>28520</v>
      </c>
      <c r="E486" s="16" t="s">
        <v>227</v>
      </c>
    </row>
    <row r="487" spans="3:5" ht="15" x14ac:dyDescent="0.25">
      <c r="C487" s="62" t="s">
        <v>1079</v>
      </c>
      <c r="D487" s="62">
        <v>28521</v>
      </c>
      <c r="E487" s="16" t="s">
        <v>227</v>
      </c>
    </row>
    <row r="488" spans="3:5" ht="15" x14ac:dyDescent="0.25">
      <c r="C488" s="62" t="s">
        <v>1080</v>
      </c>
      <c r="D488" s="62">
        <v>28549</v>
      </c>
      <c r="E488" s="16" t="s">
        <v>227</v>
      </c>
    </row>
    <row r="489" spans="3:5" ht="15" x14ac:dyDescent="0.25">
      <c r="C489" s="62" t="s">
        <v>1081</v>
      </c>
      <c r="D489" s="62">
        <v>28576</v>
      </c>
      <c r="E489" s="16" t="s">
        <v>227</v>
      </c>
    </row>
    <row r="490" spans="3:5" ht="15" x14ac:dyDescent="0.25">
      <c r="C490" s="62" t="s">
        <v>1082</v>
      </c>
      <c r="D490" s="62">
        <v>28617</v>
      </c>
      <c r="E490" s="16" t="s">
        <v>227</v>
      </c>
    </row>
    <row r="491" spans="3:5" ht="15" x14ac:dyDescent="0.25">
      <c r="C491" s="62" t="s">
        <v>262</v>
      </c>
      <c r="D491" s="62">
        <v>28621</v>
      </c>
      <c r="E491" s="16" t="s">
        <v>227</v>
      </c>
    </row>
    <row r="492" spans="3:5" ht="15" x14ac:dyDescent="0.25">
      <c r="C492" s="62" t="s">
        <v>1083</v>
      </c>
      <c r="D492" s="62">
        <v>28625</v>
      </c>
      <c r="E492" s="16" t="s">
        <v>227</v>
      </c>
    </row>
    <row r="493" spans="3:5" ht="15" x14ac:dyDescent="0.25">
      <c r="C493" s="62" t="s">
        <v>1084</v>
      </c>
      <c r="D493" s="62">
        <v>28627</v>
      </c>
      <c r="E493" s="16" t="s">
        <v>227</v>
      </c>
    </row>
    <row r="494" spans="3:5" ht="15" x14ac:dyDescent="0.25">
      <c r="C494" s="62" t="s">
        <v>1085</v>
      </c>
      <c r="D494" s="62">
        <v>28637</v>
      </c>
      <c r="E494" s="16" t="s">
        <v>227</v>
      </c>
    </row>
    <row r="495" spans="3:5" ht="15" x14ac:dyDescent="0.25">
      <c r="C495" s="62" t="s">
        <v>1086</v>
      </c>
      <c r="D495" s="62">
        <v>28713</v>
      </c>
      <c r="E495" s="16" t="s">
        <v>227</v>
      </c>
    </row>
    <row r="496" spans="3:5" ht="15" x14ac:dyDescent="0.25">
      <c r="C496" s="62" t="s">
        <v>1087</v>
      </c>
      <c r="D496" s="62">
        <v>28746</v>
      </c>
      <c r="E496" s="16" t="s">
        <v>227</v>
      </c>
    </row>
    <row r="497" spans="3:5" ht="15" x14ac:dyDescent="0.25">
      <c r="C497" s="62" t="s">
        <v>1088</v>
      </c>
      <c r="D497" s="62">
        <v>28784</v>
      </c>
      <c r="E497" s="16" t="s">
        <v>227</v>
      </c>
    </row>
    <row r="498" spans="3:5" ht="15" x14ac:dyDescent="0.25">
      <c r="C498" s="62" t="s">
        <v>1089</v>
      </c>
      <c r="D498" s="62">
        <v>28815</v>
      </c>
      <c r="E498" s="16" t="s">
        <v>227</v>
      </c>
    </row>
    <row r="499" spans="3:5" ht="15" x14ac:dyDescent="0.25">
      <c r="C499" s="62" t="s">
        <v>1090</v>
      </c>
      <c r="D499" s="62">
        <v>28841</v>
      </c>
      <c r="E499" s="16" t="s">
        <v>227</v>
      </c>
    </row>
    <row r="500" spans="3:5" ht="15" x14ac:dyDescent="0.25">
      <c r="C500" s="62" t="s">
        <v>1091</v>
      </c>
      <c r="D500" s="62">
        <v>28846</v>
      </c>
      <c r="E500" s="16" t="s">
        <v>227</v>
      </c>
    </row>
    <row r="501" spans="3:5" ht="15" x14ac:dyDescent="0.25">
      <c r="C501" s="62" t="s">
        <v>1092</v>
      </c>
      <c r="D501" s="62">
        <v>28849</v>
      </c>
      <c r="E501" s="16" t="s">
        <v>227</v>
      </c>
    </row>
    <row r="502" spans="3:5" ht="15" x14ac:dyDescent="0.25">
      <c r="C502" s="62" t="s">
        <v>1093</v>
      </c>
      <c r="D502" s="62">
        <v>28850</v>
      </c>
      <c r="E502" s="16" t="s">
        <v>227</v>
      </c>
    </row>
    <row r="503" spans="3:5" ht="15" x14ac:dyDescent="0.25">
      <c r="C503" s="62" t="s">
        <v>1094</v>
      </c>
      <c r="D503" s="62">
        <v>28914</v>
      </c>
      <c r="E503" s="16" t="s">
        <v>227</v>
      </c>
    </row>
    <row r="504" spans="3:5" ht="15" x14ac:dyDescent="0.25">
      <c r="C504" s="62" t="s">
        <v>1095</v>
      </c>
      <c r="D504" s="62">
        <v>28915</v>
      </c>
      <c r="E504" s="16" t="s">
        <v>227</v>
      </c>
    </row>
    <row r="505" spans="3:5" ht="15" x14ac:dyDescent="0.25">
      <c r="C505" s="62" t="s">
        <v>263</v>
      </c>
      <c r="D505" s="62">
        <v>28919</v>
      </c>
      <c r="E505" s="16" t="s">
        <v>227</v>
      </c>
    </row>
    <row r="506" spans="3:5" ht="15" x14ac:dyDescent="0.25">
      <c r="C506" s="62" t="s">
        <v>1096</v>
      </c>
      <c r="D506" s="62">
        <v>28931</v>
      </c>
      <c r="E506" s="16" t="s">
        <v>227</v>
      </c>
    </row>
    <row r="507" spans="3:5" ht="15" x14ac:dyDescent="0.25">
      <c r="C507" s="62" t="s">
        <v>1097</v>
      </c>
      <c r="D507" s="62">
        <v>28986</v>
      </c>
      <c r="E507" s="16" t="s">
        <v>227</v>
      </c>
    </row>
    <row r="508" spans="3:5" ht="15" x14ac:dyDescent="0.25">
      <c r="C508" s="62" t="s">
        <v>264</v>
      </c>
      <c r="D508" s="62">
        <v>29011</v>
      </c>
      <c r="E508" s="16" t="s">
        <v>227</v>
      </c>
    </row>
    <row r="509" spans="3:5" ht="15" x14ac:dyDescent="0.25">
      <c r="C509" s="62" t="s">
        <v>1098</v>
      </c>
      <c r="D509" s="62">
        <v>29067</v>
      </c>
      <c r="E509" s="16" t="s">
        <v>227</v>
      </c>
    </row>
    <row r="510" spans="3:5" ht="15" x14ac:dyDescent="0.25">
      <c r="C510" s="62" t="s">
        <v>1099</v>
      </c>
      <c r="D510" s="62">
        <v>29072</v>
      </c>
      <c r="E510" s="16" t="s">
        <v>227</v>
      </c>
    </row>
    <row r="511" spans="3:5" ht="15" x14ac:dyDescent="0.25">
      <c r="C511" s="62" t="s">
        <v>1100</v>
      </c>
      <c r="D511" s="62">
        <v>29085</v>
      </c>
      <c r="E511" s="16" t="s">
        <v>227</v>
      </c>
    </row>
    <row r="512" spans="3:5" ht="15" x14ac:dyDescent="0.25">
      <c r="C512" s="62" t="s">
        <v>1101</v>
      </c>
      <c r="D512" s="62">
        <v>29094</v>
      </c>
      <c r="E512" s="16" t="s">
        <v>227</v>
      </c>
    </row>
    <row r="513" spans="3:5" ht="15" x14ac:dyDescent="0.25">
      <c r="C513" s="62" t="s">
        <v>1102</v>
      </c>
      <c r="D513" s="62">
        <v>29114</v>
      </c>
      <c r="E513" s="16" t="s">
        <v>227</v>
      </c>
    </row>
    <row r="514" spans="3:5" ht="15" x14ac:dyDescent="0.25">
      <c r="C514" s="62" t="s">
        <v>1103</v>
      </c>
      <c r="D514" s="62">
        <v>29115</v>
      </c>
      <c r="E514" s="16" t="s">
        <v>227</v>
      </c>
    </row>
    <row r="515" spans="3:5" ht="15" x14ac:dyDescent="0.25">
      <c r="C515" s="62" t="s">
        <v>1104</v>
      </c>
      <c r="D515" s="62">
        <v>29116</v>
      </c>
      <c r="E515" s="16" t="s">
        <v>227</v>
      </c>
    </row>
    <row r="516" spans="3:5" ht="15" x14ac:dyDescent="0.25">
      <c r="C516" s="62" t="s">
        <v>1105</v>
      </c>
      <c r="D516" s="62">
        <v>29162</v>
      </c>
      <c r="E516" s="16" t="s">
        <v>227</v>
      </c>
    </row>
    <row r="517" spans="3:5" ht="15" x14ac:dyDescent="0.25">
      <c r="C517" s="62" t="s">
        <v>1106</v>
      </c>
      <c r="D517" s="62">
        <v>29228</v>
      </c>
      <c r="E517" s="16" t="s">
        <v>227</v>
      </c>
    </row>
    <row r="518" spans="3:5" ht="15" x14ac:dyDescent="0.25">
      <c r="C518" s="62" t="s">
        <v>1107</v>
      </c>
      <c r="D518" s="62">
        <v>29284</v>
      </c>
      <c r="E518" s="16" t="s">
        <v>227</v>
      </c>
    </row>
    <row r="519" spans="3:5" ht="15" x14ac:dyDescent="0.25">
      <c r="C519" s="62" t="s">
        <v>1108</v>
      </c>
      <c r="D519" s="62">
        <v>29291</v>
      </c>
      <c r="E519" s="16" t="s">
        <v>227</v>
      </c>
    </row>
    <row r="520" spans="3:5" ht="15" x14ac:dyDescent="0.25">
      <c r="C520" s="62" t="s">
        <v>1109</v>
      </c>
      <c r="D520" s="62">
        <v>29294</v>
      </c>
      <c r="E520" s="16" t="s">
        <v>227</v>
      </c>
    </row>
    <row r="521" spans="3:5" ht="15" x14ac:dyDescent="0.25">
      <c r="C521" s="62" t="s">
        <v>1110</v>
      </c>
      <c r="D521" s="62">
        <v>29298</v>
      </c>
      <c r="E521" s="16" t="s">
        <v>227</v>
      </c>
    </row>
    <row r="522" spans="3:5" ht="15" x14ac:dyDescent="0.25">
      <c r="C522" s="62" t="s">
        <v>1111</v>
      </c>
      <c r="D522" s="62">
        <v>29299</v>
      </c>
      <c r="E522" s="16" t="s">
        <v>227</v>
      </c>
    </row>
    <row r="523" spans="3:5" ht="15" x14ac:dyDescent="0.25">
      <c r="C523" s="62" t="s">
        <v>1112</v>
      </c>
      <c r="D523" s="62">
        <v>29361</v>
      </c>
      <c r="E523" s="16" t="s">
        <v>227</v>
      </c>
    </row>
    <row r="524" spans="3:5" ht="15" x14ac:dyDescent="0.25">
      <c r="C524" s="62" t="s">
        <v>1113</v>
      </c>
      <c r="D524" s="62">
        <v>29368</v>
      </c>
      <c r="E524" s="16" t="s">
        <v>227</v>
      </c>
    </row>
    <row r="525" spans="3:5" ht="15" x14ac:dyDescent="0.25">
      <c r="C525" s="62" t="s">
        <v>1114</v>
      </c>
      <c r="D525" s="62">
        <v>29387</v>
      </c>
      <c r="E525" s="16" t="s">
        <v>227</v>
      </c>
    </row>
    <row r="526" spans="3:5" ht="15" x14ac:dyDescent="0.25">
      <c r="C526" s="62" t="s">
        <v>1115</v>
      </c>
      <c r="D526" s="62">
        <v>29414</v>
      </c>
      <c r="E526" s="16" t="s">
        <v>227</v>
      </c>
    </row>
    <row r="527" spans="3:5" ht="15" x14ac:dyDescent="0.25">
      <c r="C527" s="62" t="s">
        <v>1116</v>
      </c>
      <c r="D527" s="62">
        <v>29435</v>
      </c>
      <c r="E527" s="16" t="s">
        <v>227</v>
      </c>
    </row>
    <row r="528" spans="3:5" ht="15" x14ac:dyDescent="0.25">
      <c r="C528" s="62" t="s">
        <v>1117</v>
      </c>
      <c r="D528" s="62">
        <v>29441</v>
      </c>
      <c r="E528" s="16" t="s">
        <v>227</v>
      </c>
    </row>
    <row r="529" spans="3:5" ht="15" x14ac:dyDescent="0.25">
      <c r="C529" s="62" t="s">
        <v>1118</v>
      </c>
      <c r="D529" s="62">
        <v>29442</v>
      </c>
      <c r="E529" s="16" t="s">
        <v>227</v>
      </c>
    </row>
    <row r="530" spans="3:5" ht="15" x14ac:dyDescent="0.25">
      <c r="C530" s="62" t="s">
        <v>1119</v>
      </c>
      <c r="D530" s="62">
        <v>29461</v>
      </c>
      <c r="E530" s="16" t="s">
        <v>227</v>
      </c>
    </row>
    <row r="531" spans="3:5" ht="15" x14ac:dyDescent="0.25">
      <c r="C531" s="62" t="s">
        <v>1120</v>
      </c>
      <c r="D531" s="62">
        <v>29473</v>
      </c>
      <c r="E531" s="16" t="s">
        <v>227</v>
      </c>
    </row>
    <row r="532" spans="3:5" ht="15" x14ac:dyDescent="0.25">
      <c r="C532" s="62" t="s">
        <v>1121</v>
      </c>
      <c r="D532" s="62">
        <v>29476</v>
      </c>
      <c r="E532" s="16" t="s">
        <v>227</v>
      </c>
    </row>
    <row r="533" spans="3:5" ht="15" x14ac:dyDescent="0.25">
      <c r="C533" s="62" t="s">
        <v>1122</v>
      </c>
      <c r="D533" s="62">
        <v>29477</v>
      </c>
      <c r="E533" s="16" t="s">
        <v>227</v>
      </c>
    </row>
    <row r="534" spans="3:5" ht="15" x14ac:dyDescent="0.25">
      <c r="C534" s="62" t="s">
        <v>1123</v>
      </c>
      <c r="D534" s="62">
        <v>29478</v>
      </c>
      <c r="E534" s="16" t="s">
        <v>227</v>
      </c>
    </row>
    <row r="535" spans="3:5" ht="15" x14ac:dyDescent="0.25">
      <c r="C535" s="62" t="s">
        <v>1124</v>
      </c>
      <c r="D535" s="62">
        <v>29495</v>
      </c>
      <c r="E535" s="16" t="s">
        <v>227</v>
      </c>
    </row>
    <row r="536" spans="3:5" ht="15" x14ac:dyDescent="0.25">
      <c r="C536" s="62" t="s">
        <v>1125</v>
      </c>
      <c r="D536" s="62">
        <v>29496</v>
      </c>
      <c r="E536" s="16" t="s">
        <v>227</v>
      </c>
    </row>
    <row r="537" spans="3:5" ht="15" x14ac:dyDescent="0.25">
      <c r="C537" s="62" t="s">
        <v>1126</v>
      </c>
      <c r="D537" s="62">
        <v>29501</v>
      </c>
      <c r="E537" s="16" t="s">
        <v>227</v>
      </c>
    </row>
    <row r="538" spans="3:5" ht="15" x14ac:dyDescent="0.25">
      <c r="C538" s="62" t="s">
        <v>265</v>
      </c>
      <c r="D538" s="62">
        <v>29504</v>
      </c>
      <c r="E538" s="16" t="s">
        <v>227</v>
      </c>
    </row>
    <row r="539" spans="3:5" ht="15" x14ac:dyDescent="0.25">
      <c r="C539" s="62" t="s">
        <v>1127</v>
      </c>
      <c r="D539" s="62">
        <v>29521</v>
      </c>
      <c r="E539" s="16" t="s">
        <v>227</v>
      </c>
    </row>
    <row r="540" spans="3:5" ht="15" x14ac:dyDescent="0.25">
      <c r="C540" s="62" t="s">
        <v>1128</v>
      </c>
      <c r="D540" s="62">
        <v>29550</v>
      </c>
      <c r="E540" s="16" t="s">
        <v>227</v>
      </c>
    </row>
    <row r="541" spans="3:5" ht="15" x14ac:dyDescent="0.25">
      <c r="C541" s="62" t="s">
        <v>1129</v>
      </c>
      <c r="D541" s="62">
        <v>29551</v>
      </c>
      <c r="E541" s="16" t="s">
        <v>227</v>
      </c>
    </row>
    <row r="542" spans="3:5" ht="15" x14ac:dyDescent="0.25">
      <c r="C542" s="62" t="s">
        <v>1130</v>
      </c>
      <c r="D542" s="62">
        <v>29552</v>
      </c>
      <c r="E542" s="16" t="s">
        <v>227</v>
      </c>
    </row>
    <row r="543" spans="3:5" ht="15" x14ac:dyDescent="0.25">
      <c r="C543" s="62" t="s">
        <v>1131</v>
      </c>
      <c r="D543" s="62">
        <v>29578</v>
      </c>
      <c r="E543" s="16" t="s">
        <v>227</v>
      </c>
    </row>
    <row r="544" spans="3:5" ht="15" x14ac:dyDescent="0.25">
      <c r="C544" s="62" t="s">
        <v>1132</v>
      </c>
      <c r="D544" s="62">
        <v>29620</v>
      </c>
      <c r="E544" s="16" t="s">
        <v>227</v>
      </c>
    </row>
    <row r="545" spans="1:5" ht="15" x14ac:dyDescent="0.25">
      <c r="C545" s="62" t="s">
        <v>266</v>
      </c>
      <c r="D545" s="62">
        <v>29721</v>
      </c>
      <c r="E545" s="16" t="s">
        <v>227</v>
      </c>
    </row>
    <row r="546" spans="1:5" ht="15" x14ac:dyDescent="0.25">
      <c r="C546" s="62" t="s">
        <v>1133</v>
      </c>
      <c r="D546" s="62">
        <v>29788</v>
      </c>
      <c r="E546" s="16" t="s">
        <v>227</v>
      </c>
    </row>
    <row r="547" spans="1:5" ht="15" x14ac:dyDescent="0.25">
      <c r="C547" s="62" t="s">
        <v>1134</v>
      </c>
      <c r="D547" s="62">
        <v>29789</v>
      </c>
      <c r="E547" s="16" t="s">
        <v>227</v>
      </c>
    </row>
    <row r="548" spans="1:5" ht="15" x14ac:dyDescent="0.25">
      <c r="C548" s="62" t="s">
        <v>1135</v>
      </c>
      <c r="D548" s="62">
        <v>29790</v>
      </c>
      <c r="E548" s="16" t="s">
        <v>227</v>
      </c>
    </row>
    <row r="549" spans="1:5" ht="15" x14ac:dyDescent="0.25">
      <c r="C549" s="62" t="s">
        <v>1136</v>
      </c>
      <c r="D549" s="62">
        <v>29803</v>
      </c>
      <c r="E549" s="16" t="s">
        <v>227</v>
      </c>
    </row>
    <row r="550" spans="1:5" ht="15" x14ac:dyDescent="0.25">
      <c r="C550" s="62" t="s">
        <v>1137</v>
      </c>
      <c r="D550" s="62">
        <v>29816</v>
      </c>
      <c r="E550" s="16" t="s">
        <v>227</v>
      </c>
    </row>
    <row r="551" spans="1:5" ht="15" x14ac:dyDescent="0.25">
      <c r="C551" s="62" t="s">
        <v>1138</v>
      </c>
      <c r="D551" s="62">
        <v>29828</v>
      </c>
      <c r="E551" s="16" t="s">
        <v>227</v>
      </c>
    </row>
    <row r="552" spans="1:5" ht="15" x14ac:dyDescent="0.25">
      <c r="C552" s="62" t="s">
        <v>1139</v>
      </c>
      <c r="D552" s="62">
        <v>29830</v>
      </c>
      <c r="E552" s="16" t="s">
        <v>227</v>
      </c>
    </row>
    <row r="553" spans="1:5" ht="15" x14ac:dyDescent="0.25">
      <c r="C553" s="62" t="s">
        <v>1140</v>
      </c>
      <c r="D553" s="62">
        <v>29868</v>
      </c>
      <c r="E553" s="16" t="s">
        <v>227</v>
      </c>
    </row>
    <row r="554" spans="1:5" ht="15" x14ac:dyDescent="0.25">
      <c r="C554" s="62" t="s">
        <v>1141</v>
      </c>
      <c r="D554" s="62">
        <v>29870</v>
      </c>
      <c r="E554" s="16" t="s">
        <v>227</v>
      </c>
    </row>
    <row r="555" spans="1:5" ht="15" x14ac:dyDescent="0.25">
      <c r="C555" s="62" t="s">
        <v>1142</v>
      </c>
      <c r="D555" s="62">
        <v>29873</v>
      </c>
      <c r="E555" s="16" t="s">
        <v>227</v>
      </c>
    </row>
    <row r="556" spans="1:5" ht="15" x14ac:dyDescent="0.25">
      <c r="C556" s="62" t="s">
        <v>1143</v>
      </c>
      <c r="D556" s="62">
        <v>29874</v>
      </c>
      <c r="E556" s="16" t="s">
        <v>227</v>
      </c>
    </row>
    <row r="557" spans="1:5" ht="15" x14ac:dyDescent="0.25">
      <c r="C557" s="62" t="s">
        <v>1144</v>
      </c>
      <c r="D557" s="62">
        <v>29875</v>
      </c>
      <c r="E557" s="16" t="s">
        <v>227</v>
      </c>
    </row>
    <row r="558" spans="1:5" ht="15" x14ac:dyDescent="0.25">
      <c r="C558" s="62" t="s">
        <v>1145</v>
      </c>
      <c r="D558" s="62">
        <v>29876</v>
      </c>
      <c r="E558" s="16" t="s">
        <v>227</v>
      </c>
    </row>
    <row r="559" spans="1:5" ht="15" x14ac:dyDescent="0.25">
      <c r="C559" s="62" t="s">
        <v>1146</v>
      </c>
      <c r="D559" s="62">
        <v>29877</v>
      </c>
      <c r="E559" s="16" t="s">
        <v>227</v>
      </c>
    </row>
    <row r="560" spans="1:5" ht="15" x14ac:dyDescent="0.25">
      <c r="A560" s="30" t="s">
        <v>33</v>
      </c>
      <c r="C560" s="62" t="s">
        <v>1147</v>
      </c>
      <c r="D560" s="62">
        <v>29878</v>
      </c>
      <c r="E560" s="16" t="s">
        <v>227</v>
      </c>
    </row>
    <row r="561" spans="3:5" ht="15" x14ac:dyDescent="0.25">
      <c r="C561" s="62" t="s">
        <v>1148</v>
      </c>
      <c r="D561" s="62">
        <v>29879</v>
      </c>
      <c r="E561" s="16" t="s">
        <v>227</v>
      </c>
    </row>
    <row r="562" spans="3:5" ht="15" x14ac:dyDescent="0.25">
      <c r="C562" s="62" t="s">
        <v>1149</v>
      </c>
      <c r="D562" s="62">
        <v>29893</v>
      </c>
      <c r="E562" s="16" t="s">
        <v>227</v>
      </c>
    </row>
    <row r="563" spans="3:5" ht="15" x14ac:dyDescent="0.25">
      <c r="C563" s="62" t="s">
        <v>1150</v>
      </c>
      <c r="D563" s="62">
        <v>29906</v>
      </c>
      <c r="E563" s="16" t="s">
        <v>227</v>
      </c>
    </row>
    <row r="564" spans="3:5" ht="15" x14ac:dyDescent="0.25">
      <c r="C564" s="62" t="s">
        <v>1151</v>
      </c>
      <c r="D564" s="62">
        <v>30042</v>
      </c>
      <c r="E564" s="16" t="s">
        <v>227</v>
      </c>
    </row>
    <row r="565" spans="3:5" ht="15" x14ac:dyDescent="0.25">
      <c r="C565" s="62" t="s">
        <v>1152</v>
      </c>
      <c r="D565" s="62">
        <v>30050</v>
      </c>
      <c r="E565" s="16" t="s">
        <v>227</v>
      </c>
    </row>
    <row r="566" spans="3:5" ht="15" x14ac:dyDescent="0.25">
      <c r="C566" s="62" t="s">
        <v>1153</v>
      </c>
      <c r="D566" s="62">
        <v>30081</v>
      </c>
      <c r="E566" s="16" t="s">
        <v>227</v>
      </c>
    </row>
    <row r="567" spans="3:5" ht="15" x14ac:dyDescent="0.25">
      <c r="C567" s="62" t="s">
        <v>1154</v>
      </c>
      <c r="D567" s="62">
        <v>30082</v>
      </c>
      <c r="E567" s="16" t="s">
        <v>227</v>
      </c>
    </row>
    <row r="568" spans="3:5" ht="15" x14ac:dyDescent="0.25">
      <c r="C568" s="62" t="s">
        <v>1155</v>
      </c>
      <c r="D568" s="62">
        <v>30084</v>
      </c>
      <c r="E568" s="16" t="s">
        <v>227</v>
      </c>
    </row>
    <row r="569" spans="3:5" ht="15" x14ac:dyDescent="0.25">
      <c r="C569" s="62" t="s">
        <v>267</v>
      </c>
      <c r="D569" s="62">
        <v>30110</v>
      </c>
      <c r="E569" s="16" t="s">
        <v>227</v>
      </c>
    </row>
    <row r="570" spans="3:5" ht="15" x14ac:dyDescent="0.25">
      <c r="C570" s="62" t="s">
        <v>268</v>
      </c>
      <c r="D570" s="62">
        <v>30136</v>
      </c>
      <c r="E570" s="16" t="s">
        <v>227</v>
      </c>
    </row>
    <row r="571" spans="3:5" ht="15" x14ac:dyDescent="0.25">
      <c r="C571" s="62" t="s">
        <v>1156</v>
      </c>
      <c r="D571" s="62">
        <v>30152</v>
      </c>
      <c r="E571" s="16" t="s">
        <v>227</v>
      </c>
    </row>
    <row r="572" spans="3:5" ht="15" x14ac:dyDescent="0.25">
      <c r="C572" s="62" t="s">
        <v>1157</v>
      </c>
      <c r="D572" s="62">
        <v>30157</v>
      </c>
      <c r="E572" s="16" t="s">
        <v>227</v>
      </c>
    </row>
    <row r="573" spans="3:5" ht="15" x14ac:dyDescent="0.25">
      <c r="C573" s="62" t="s">
        <v>1158</v>
      </c>
      <c r="D573" s="62">
        <v>30160</v>
      </c>
      <c r="E573" s="16" t="s">
        <v>227</v>
      </c>
    </row>
    <row r="574" spans="3:5" ht="15" x14ac:dyDescent="0.25">
      <c r="C574" s="62" t="s">
        <v>1159</v>
      </c>
      <c r="D574" s="62">
        <v>30183</v>
      </c>
      <c r="E574" s="16" t="s">
        <v>227</v>
      </c>
    </row>
    <row r="575" spans="3:5" ht="15" x14ac:dyDescent="0.25">
      <c r="C575" s="62" t="s">
        <v>1160</v>
      </c>
      <c r="D575" s="62">
        <v>30194</v>
      </c>
      <c r="E575" s="16" t="s">
        <v>227</v>
      </c>
    </row>
    <row r="576" spans="3:5" ht="15" x14ac:dyDescent="0.25">
      <c r="C576" s="62" t="s">
        <v>1161</v>
      </c>
      <c r="D576" s="62">
        <v>30200</v>
      </c>
      <c r="E576" s="16" t="s">
        <v>227</v>
      </c>
    </row>
    <row r="577" spans="3:5" ht="15" x14ac:dyDescent="0.25">
      <c r="C577" s="62" t="s">
        <v>1162</v>
      </c>
      <c r="D577" s="62">
        <v>30223</v>
      </c>
      <c r="E577" s="16" t="s">
        <v>227</v>
      </c>
    </row>
    <row r="578" spans="3:5" ht="15" x14ac:dyDescent="0.25">
      <c r="C578" s="62" t="s">
        <v>1163</v>
      </c>
      <c r="D578" s="62">
        <v>30262</v>
      </c>
      <c r="E578" s="16" t="s">
        <v>227</v>
      </c>
    </row>
    <row r="579" spans="3:5" ht="15" x14ac:dyDescent="0.25">
      <c r="C579" s="62" t="s">
        <v>1164</v>
      </c>
      <c r="D579" s="62">
        <v>30265</v>
      </c>
      <c r="E579" s="16" t="s">
        <v>227</v>
      </c>
    </row>
    <row r="580" spans="3:5" ht="15" x14ac:dyDescent="0.25">
      <c r="C580" s="62" t="s">
        <v>1165</v>
      </c>
      <c r="D580" s="62">
        <v>30266</v>
      </c>
      <c r="E580" s="16" t="s">
        <v>227</v>
      </c>
    </row>
    <row r="581" spans="3:5" ht="15" x14ac:dyDescent="0.25">
      <c r="C581" s="62" t="s">
        <v>1166</v>
      </c>
      <c r="D581" s="62">
        <v>30267</v>
      </c>
      <c r="E581" s="16" t="s">
        <v>227</v>
      </c>
    </row>
    <row r="582" spans="3:5" ht="15" x14ac:dyDescent="0.25">
      <c r="C582" s="62" t="s">
        <v>1167</v>
      </c>
      <c r="D582" s="62">
        <v>30287</v>
      </c>
      <c r="E582" s="16" t="s">
        <v>227</v>
      </c>
    </row>
    <row r="583" spans="3:5" ht="15" x14ac:dyDescent="0.25">
      <c r="C583" s="62" t="s">
        <v>1168</v>
      </c>
      <c r="D583" s="62">
        <v>30288</v>
      </c>
      <c r="E583" s="16" t="s">
        <v>227</v>
      </c>
    </row>
    <row r="584" spans="3:5" ht="15" x14ac:dyDescent="0.25">
      <c r="C584" s="62" t="s">
        <v>1169</v>
      </c>
      <c r="D584" s="62">
        <v>30300</v>
      </c>
      <c r="E584" s="16" t="s">
        <v>227</v>
      </c>
    </row>
    <row r="585" spans="3:5" ht="15" x14ac:dyDescent="0.25">
      <c r="C585" s="62" t="s">
        <v>1170</v>
      </c>
      <c r="D585" s="62">
        <v>30305</v>
      </c>
      <c r="E585" s="16" t="s">
        <v>227</v>
      </c>
    </row>
    <row r="586" spans="3:5" ht="15" x14ac:dyDescent="0.25">
      <c r="C586" s="62" t="s">
        <v>1171</v>
      </c>
      <c r="D586" s="62">
        <v>30314</v>
      </c>
      <c r="E586" s="16" t="s">
        <v>227</v>
      </c>
    </row>
    <row r="587" spans="3:5" ht="15" x14ac:dyDescent="0.25">
      <c r="C587" s="62" t="s">
        <v>1172</v>
      </c>
      <c r="D587" s="62">
        <v>30315</v>
      </c>
      <c r="E587" s="16" t="s">
        <v>227</v>
      </c>
    </row>
    <row r="588" spans="3:5" ht="15" x14ac:dyDescent="0.25">
      <c r="C588" s="62" t="s">
        <v>1173</v>
      </c>
      <c r="D588" s="62">
        <v>30365</v>
      </c>
      <c r="E588" s="16" t="s">
        <v>227</v>
      </c>
    </row>
    <row r="589" spans="3:5" ht="15" x14ac:dyDescent="0.25">
      <c r="C589" s="62" t="s">
        <v>1174</v>
      </c>
      <c r="D589" s="62">
        <v>30366</v>
      </c>
      <c r="E589" s="16" t="s">
        <v>227</v>
      </c>
    </row>
    <row r="590" spans="3:5" ht="15" x14ac:dyDescent="0.25">
      <c r="C590" s="62" t="s">
        <v>1175</v>
      </c>
      <c r="D590" s="62">
        <v>30376</v>
      </c>
      <c r="E590" s="16" t="s">
        <v>227</v>
      </c>
    </row>
    <row r="591" spans="3:5" ht="15" x14ac:dyDescent="0.25">
      <c r="C591" s="62" t="s">
        <v>1176</v>
      </c>
      <c r="D591" s="62">
        <v>30400</v>
      </c>
      <c r="E591" s="16" t="s">
        <v>227</v>
      </c>
    </row>
    <row r="592" spans="3:5" ht="15" x14ac:dyDescent="0.25">
      <c r="C592" s="62" t="s">
        <v>1177</v>
      </c>
      <c r="D592" s="62">
        <v>30411</v>
      </c>
      <c r="E592" s="16" t="s">
        <v>227</v>
      </c>
    </row>
    <row r="593" spans="3:5" ht="15" x14ac:dyDescent="0.25">
      <c r="C593" s="62" t="s">
        <v>1178</v>
      </c>
      <c r="D593" s="62">
        <v>30413</v>
      </c>
      <c r="E593" s="16" t="s">
        <v>227</v>
      </c>
    </row>
    <row r="594" spans="3:5" ht="15" x14ac:dyDescent="0.25">
      <c r="C594" s="62" t="s">
        <v>1179</v>
      </c>
      <c r="D594" s="62">
        <v>30436</v>
      </c>
      <c r="E594" s="16" t="s">
        <v>227</v>
      </c>
    </row>
    <row r="595" spans="3:5" ht="15" x14ac:dyDescent="0.25">
      <c r="C595" s="62" t="s">
        <v>1180</v>
      </c>
      <c r="D595" s="62">
        <v>30444</v>
      </c>
      <c r="E595" s="16" t="s">
        <v>227</v>
      </c>
    </row>
    <row r="596" spans="3:5" ht="15" x14ac:dyDescent="0.25">
      <c r="C596" s="62" t="s">
        <v>1181</v>
      </c>
      <c r="D596" s="62">
        <v>30451</v>
      </c>
      <c r="E596" s="16" t="s">
        <v>227</v>
      </c>
    </row>
    <row r="597" spans="3:5" ht="15" x14ac:dyDescent="0.25">
      <c r="C597" s="62" t="s">
        <v>1182</v>
      </c>
      <c r="D597" s="62">
        <v>30452</v>
      </c>
      <c r="E597" s="16" t="s">
        <v>227</v>
      </c>
    </row>
    <row r="598" spans="3:5" ht="15" x14ac:dyDescent="0.25">
      <c r="C598" s="62" t="s">
        <v>1183</v>
      </c>
      <c r="D598" s="62">
        <v>30459</v>
      </c>
      <c r="E598" s="16" t="s">
        <v>227</v>
      </c>
    </row>
    <row r="599" spans="3:5" ht="15" x14ac:dyDescent="0.25">
      <c r="C599" s="62" t="s">
        <v>1184</v>
      </c>
      <c r="D599" s="62">
        <v>30460</v>
      </c>
      <c r="E599" s="16" t="s">
        <v>227</v>
      </c>
    </row>
    <row r="600" spans="3:5" ht="15" x14ac:dyDescent="0.25">
      <c r="C600" s="62" t="s">
        <v>1185</v>
      </c>
      <c r="D600" s="62">
        <v>30477</v>
      </c>
      <c r="E600" s="16" t="s">
        <v>227</v>
      </c>
    </row>
    <row r="601" spans="3:5" ht="15" x14ac:dyDescent="0.25">
      <c r="C601" s="62" t="s">
        <v>1186</v>
      </c>
      <c r="D601" s="62">
        <v>30482</v>
      </c>
      <c r="E601" s="16" t="s">
        <v>227</v>
      </c>
    </row>
    <row r="602" spans="3:5" ht="15" x14ac:dyDescent="0.25">
      <c r="C602" s="62" t="s">
        <v>1187</v>
      </c>
      <c r="D602" s="62">
        <v>30496</v>
      </c>
      <c r="E602" s="16" t="s">
        <v>227</v>
      </c>
    </row>
    <row r="603" spans="3:5" ht="15" x14ac:dyDescent="0.25">
      <c r="C603" s="62" t="s">
        <v>1188</v>
      </c>
      <c r="D603" s="62">
        <v>30497</v>
      </c>
      <c r="E603" s="16" t="s">
        <v>227</v>
      </c>
    </row>
    <row r="604" spans="3:5" ht="15" x14ac:dyDescent="0.25">
      <c r="C604" s="62" t="s">
        <v>1189</v>
      </c>
      <c r="D604" s="62">
        <v>30507</v>
      </c>
      <c r="E604" s="16" t="s">
        <v>227</v>
      </c>
    </row>
    <row r="605" spans="3:5" ht="15" x14ac:dyDescent="0.25">
      <c r="C605" s="62" t="s">
        <v>1190</v>
      </c>
      <c r="D605" s="62">
        <v>30513</v>
      </c>
      <c r="E605" s="16" t="s">
        <v>227</v>
      </c>
    </row>
    <row r="606" spans="3:5" ht="15" x14ac:dyDescent="0.25">
      <c r="C606" s="62" t="s">
        <v>1191</v>
      </c>
      <c r="D606" s="62">
        <v>30514</v>
      </c>
      <c r="E606" s="16" t="s">
        <v>227</v>
      </c>
    </row>
    <row r="607" spans="3:5" ht="15" x14ac:dyDescent="0.25">
      <c r="C607" s="62" t="s">
        <v>1192</v>
      </c>
      <c r="D607" s="62">
        <v>30533</v>
      </c>
      <c r="E607" s="16" t="s">
        <v>227</v>
      </c>
    </row>
    <row r="608" spans="3:5" ht="15" x14ac:dyDescent="0.25">
      <c r="C608" s="62" t="s">
        <v>1193</v>
      </c>
      <c r="D608" s="62">
        <v>30554</v>
      </c>
      <c r="E608" s="16" t="s">
        <v>227</v>
      </c>
    </row>
    <row r="609" spans="3:5" ht="15" x14ac:dyDescent="0.25">
      <c r="C609" s="62" t="s">
        <v>1194</v>
      </c>
      <c r="D609" s="62">
        <v>30571</v>
      </c>
      <c r="E609" s="16" t="s">
        <v>227</v>
      </c>
    </row>
    <row r="610" spans="3:5" ht="15" x14ac:dyDescent="0.25">
      <c r="C610" s="62" t="s">
        <v>269</v>
      </c>
      <c r="D610" s="62">
        <v>30590</v>
      </c>
      <c r="E610" s="16" t="s">
        <v>227</v>
      </c>
    </row>
    <row r="611" spans="3:5" ht="15" x14ac:dyDescent="0.25">
      <c r="C611" s="62" t="s">
        <v>270</v>
      </c>
      <c r="D611" s="62">
        <v>30591</v>
      </c>
      <c r="E611" s="16" t="s">
        <v>227</v>
      </c>
    </row>
    <row r="612" spans="3:5" ht="15" x14ac:dyDescent="0.25">
      <c r="C612" s="62" t="s">
        <v>1195</v>
      </c>
      <c r="D612" s="62">
        <v>30643</v>
      </c>
      <c r="E612" s="16" t="s">
        <v>227</v>
      </c>
    </row>
    <row r="613" spans="3:5" ht="15" x14ac:dyDescent="0.25">
      <c r="C613" s="62" t="s">
        <v>1196</v>
      </c>
      <c r="D613" s="62">
        <v>30645</v>
      </c>
      <c r="E613" s="16" t="s">
        <v>227</v>
      </c>
    </row>
    <row r="614" spans="3:5" ht="15" x14ac:dyDescent="0.25">
      <c r="C614" s="62" t="s">
        <v>1197</v>
      </c>
      <c r="D614" s="62">
        <v>30649</v>
      </c>
      <c r="E614" s="16" t="s">
        <v>227</v>
      </c>
    </row>
    <row r="615" spans="3:5" ht="15" x14ac:dyDescent="0.25">
      <c r="C615" s="62" t="s">
        <v>1198</v>
      </c>
      <c r="D615" s="62">
        <v>30650</v>
      </c>
      <c r="E615" s="16" t="s">
        <v>227</v>
      </c>
    </row>
    <row r="616" spans="3:5" ht="15" x14ac:dyDescent="0.25">
      <c r="C616" s="62" t="s">
        <v>1199</v>
      </c>
      <c r="D616" s="62">
        <v>30655</v>
      </c>
      <c r="E616" s="16" t="s">
        <v>227</v>
      </c>
    </row>
    <row r="617" spans="3:5" ht="15" x14ac:dyDescent="0.25">
      <c r="C617" s="62" t="s">
        <v>1200</v>
      </c>
      <c r="D617" s="62">
        <v>30656</v>
      </c>
      <c r="E617" s="16" t="s">
        <v>227</v>
      </c>
    </row>
    <row r="618" spans="3:5" ht="15" x14ac:dyDescent="0.25">
      <c r="C618" s="62" t="s">
        <v>1201</v>
      </c>
      <c r="D618" s="62">
        <v>30657</v>
      </c>
      <c r="E618" s="16" t="s">
        <v>227</v>
      </c>
    </row>
    <row r="619" spans="3:5" ht="15" x14ac:dyDescent="0.25">
      <c r="C619" s="62" t="s">
        <v>1202</v>
      </c>
      <c r="D619" s="62">
        <v>30660</v>
      </c>
      <c r="E619" s="16" t="s">
        <v>227</v>
      </c>
    </row>
    <row r="620" spans="3:5" ht="15" x14ac:dyDescent="0.25">
      <c r="C620" s="62" t="s">
        <v>1203</v>
      </c>
      <c r="D620" s="62">
        <v>30661</v>
      </c>
      <c r="E620" s="16" t="s">
        <v>227</v>
      </c>
    </row>
    <row r="621" spans="3:5" ht="15" x14ac:dyDescent="0.25">
      <c r="C621" s="62" t="s">
        <v>1204</v>
      </c>
      <c r="D621" s="62">
        <v>30677</v>
      </c>
      <c r="E621" s="16" t="s">
        <v>227</v>
      </c>
    </row>
    <row r="622" spans="3:5" ht="15" x14ac:dyDescent="0.25">
      <c r="C622" s="62" t="s">
        <v>1205</v>
      </c>
      <c r="D622" s="62">
        <v>1030732</v>
      </c>
      <c r="E622" s="16" t="s">
        <v>227</v>
      </c>
    </row>
    <row r="623" spans="3:5" ht="15" x14ac:dyDescent="0.25">
      <c r="C623" s="62" t="s">
        <v>1206</v>
      </c>
      <c r="D623" s="62">
        <v>1030759</v>
      </c>
      <c r="E623" s="16" t="s">
        <v>227</v>
      </c>
    </row>
    <row r="624" spans="3:5" ht="15" x14ac:dyDescent="0.25">
      <c r="C624" s="62" t="s">
        <v>1207</v>
      </c>
      <c r="D624" s="62">
        <v>1030760</v>
      </c>
      <c r="E624" s="16" t="s">
        <v>227</v>
      </c>
    </row>
    <row r="625" spans="3:5" ht="15" x14ac:dyDescent="0.25">
      <c r="C625" s="62" t="s">
        <v>1208</v>
      </c>
      <c r="D625" s="62">
        <v>1030774</v>
      </c>
      <c r="E625" s="16" t="s">
        <v>227</v>
      </c>
    </row>
    <row r="626" spans="3:5" ht="15" x14ac:dyDescent="0.25">
      <c r="C626" s="62" t="s">
        <v>1209</v>
      </c>
      <c r="D626" s="62">
        <v>1030801</v>
      </c>
      <c r="E626" s="16" t="s">
        <v>227</v>
      </c>
    </row>
    <row r="627" spans="3:5" ht="15" x14ac:dyDescent="0.25">
      <c r="C627" s="62" t="s">
        <v>1210</v>
      </c>
      <c r="D627" s="62">
        <v>1030804</v>
      </c>
      <c r="E627" s="16" t="s">
        <v>227</v>
      </c>
    </row>
    <row r="628" spans="3:5" ht="15" x14ac:dyDescent="0.25">
      <c r="C628" s="62" t="s">
        <v>1211</v>
      </c>
      <c r="D628" s="62">
        <v>1030977</v>
      </c>
      <c r="E628" s="16" t="s">
        <v>227</v>
      </c>
    </row>
    <row r="629" spans="3:5" ht="15" x14ac:dyDescent="0.25">
      <c r="C629" s="62" t="s">
        <v>1212</v>
      </c>
      <c r="D629" s="62">
        <v>1030978</v>
      </c>
      <c r="E629" s="16" t="s">
        <v>227</v>
      </c>
    </row>
    <row r="630" spans="3:5" ht="15" x14ac:dyDescent="0.25">
      <c r="C630" s="62" t="s">
        <v>1213</v>
      </c>
      <c r="D630" s="62">
        <v>1030980</v>
      </c>
      <c r="E630" s="16" t="s">
        <v>227</v>
      </c>
    </row>
    <row r="631" spans="3:5" ht="15" x14ac:dyDescent="0.25">
      <c r="C631" s="62" t="s">
        <v>1214</v>
      </c>
      <c r="D631" s="62">
        <v>1030997</v>
      </c>
      <c r="E631" s="16" t="s">
        <v>227</v>
      </c>
    </row>
    <row r="632" spans="3:5" ht="15" x14ac:dyDescent="0.25">
      <c r="C632" s="62" t="s">
        <v>1215</v>
      </c>
      <c r="D632" s="62">
        <v>1031015</v>
      </c>
      <c r="E632" s="16" t="s">
        <v>227</v>
      </c>
    </row>
    <row r="633" spans="3:5" ht="15" x14ac:dyDescent="0.25">
      <c r="C633" s="62" t="s">
        <v>1216</v>
      </c>
      <c r="D633" s="62">
        <v>1031047</v>
      </c>
      <c r="E633" s="16" t="s">
        <v>227</v>
      </c>
    </row>
    <row r="634" spans="3:5" ht="15" x14ac:dyDescent="0.25">
      <c r="C634" s="62" t="s">
        <v>1217</v>
      </c>
      <c r="D634" s="62">
        <v>1031048</v>
      </c>
      <c r="E634" s="16" t="s">
        <v>227</v>
      </c>
    </row>
    <row r="635" spans="3:5" ht="15" x14ac:dyDescent="0.25">
      <c r="C635" s="62" t="s">
        <v>1218</v>
      </c>
      <c r="D635" s="62">
        <v>1031095</v>
      </c>
      <c r="E635" s="16" t="s">
        <v>227</v>
      </c>
    </row>
    <row r="636" spans="3:5" ht="15" x14ac:dyDescent="0.25">
      <c r="C636" s="62" t="s">
        <v>1219</v>
      </c>
      <c r="D636" s="62">
        <v>1031111</v>
      </c>
      <c r="E636" s="16" t="s">
        <v>227</v>
      </c>
    </row>
    <row r="637" spans="3:5" ht="15" x14ac:dyDescent="0.25">
      <c r="C637" s="62" t="s">
        <v>271</v>
      </c>
      <c r="D637" s="62">
        <v>1031120</v>
      </c>
      <c r="E637" s="16" t="s">
        <v>227</v>
      </c>
    </row>
    <row r="638" spans="3:5" ht="15" x14ac:dyDescent="0.25">
      <c r="C638" s="62" t="s">
        <v>1220</v>
      </c>
      <c r="D638" s="62">
        <v>1031123</v>
      </c>
      <c r="E638" s="16" t="s">
        <v>227</v>
      </c>
    </row>
    <row r="639" spans="3:5" ht="15" x14ac:dyDescent="0.25">
      <c r="C639" s="62" t="s">
        <v>1221</v>
      </c>
      <c r="D639" s="62">
        <v>1031125</v>
      </c>
      <c r="E639" s="16" t="s">
        <v>227</v>
      </c>
    </row>
    <row r="640" spans="3:5" ht="15" x14ac:dyDescent="0.25">
      <c r="C640" s="62" t="s">
        <v>1222</v>
      </c>
      <c r="D640" s="62">
        <v>1031126</v>
      </c>
      <c r="E640" s="16" t="s">
        <v>227</v>
      </c>
    </row>
    <row r="641" spans="3:5" ht="15" x14ac:dyDescent="0.25">
      <c r="C641" s="62" t="s">
        <v>1223</v>
      </c>
      <c r="D641" s="62">
        <v>1031135</v>
      </c>
      <c r="E641" s="16" t="s">
        <v>227</v>
      </c>
    </row>
    <row r="642" spans="3:5" ht="15" x14ac:dyDescent="0.25">
      <c r="C642" s="62" t="s">
        <v>1224</v>
      </c>
      <c r="D642" s="62">
        <v>1031145</v>
      </c>
      <c r="E642" s="16" t="s">
        <v>227</v>
      </c>
    </row>
    <row r="643" spans="3:5" ht="15" x14ac:dyDescent="0.25">
      <c r="C643" s="62" t="s">
        <v>1225</v>
      </c>
      <c r="D643" s="62">
        <v>1031147</v>
      </c>
      <c r="E643" s="16" t="s">
        <v>227</v>
      </c>
    </row>
    <row r="644" spans="3:5" ht="15" x14ac:dyDescent="0.25">
      <c r="C644" s="62" t="s">
        <v>1226</v>
      </c>
      <c r="D644" s="62">
        <v>1031150</v>
      </c>
      <c r="E644" s="16" t="s">
        <v>227</v>
      </c>
    </row>
    <row r="645" spans="3:5" ht="15" x14ac:dyDescent="0.25">
      <c r="C645" s="62" t="s">
        <v>1227</v>
      </c>
      <c r="D645" s="62">
        <v>1031153</v>
      </c>
      <c r="E645" s="16" t="s">
        <v>227</v>
      </c>
    </row>
    <row r="646" spans="3:5" ht="15" x14ac:dyDescent="0.25">
      <c r="C646" s="62" t="s">
        <v>1228</v>
      </c>
      <c r="D646" s="62">
        <v>1031156</v>
      </c>
      <c r="E646" s="16" t="s">
        <v>227</v>
      </c>
    </row>
    <row r="647" spans="3:5" ht="15" x14ac:dyDescent="0.25">
      <c r="C647" s="62" t="s">
        <v>1229</v>
      </c>
      <c r="D647" s="62">
        <v>1031157</v>
      </c>
      <c r="E647" s="16" t="s">
        <v>227</v>
      </c>
    </row>
    <row r="648" spans="3:5" ht="15" x14ac:dyDescent="0.25">
      <c r="C648" s="62" t="s">
        <v>272</v>
      </c>
      <c r="D648" s="62">
        <v>1031182</v>
      </c>
      <c r="E648" s="16" t="s">
        <v>227</v>
      </c>
    </row>
    <row r="649" spans="3:5" ht="15" x14ac:dyDescent="0.25">
      <c r="C649" s="62" t="s">
        <v>1230</v>
      </c>
      <c r="D649" s="62">
        <v>1031183</v>
      </c>
      <c r="E649" s="16" t="s">
        <v>227</v>
      </c>
    </row>
    <row r="650" spans="3:5" ht="15" x14ac:dyDescent="0.25">
      <c r="C650" s="62" t="s">
        <v>1231</v>
      </c>
      <c r="D650" s="62">
        <v>1031187</v>
      </c>
      <c r="E650" s="16" t="s">
        <v>227</v>
      </c>
    </row>
    <row r="651" spans="3:5" ht="15" x14ac:dyDescent="0.25">
      <c r="C651" s="62" t="s">
        <v>1232</v>
      </c>
      <c r="D651" s="62">
        <v>1031189</v>
      </c>
      <c r="E651" s="16" t="s">
        <v>227</v>
      </c>
    </row>
    <row r="652" spans="3:5" ht="15" x14ac:dyDescent="0.25">
      <c r="C652" s="62" t="s">
        <v>1233</v>
      </c>
      <c r="D652" s="62">
        <v>1031214</v>
      </c>
      <c r="E652" s="16" t="s">
        <v>227</v>
      </c>
    </row>
    <row r="653" spans="3:5" ht="15" x14ac:dyDescent="0.25">
      <c r="C653" s="62" t="s">
        <v>1234</v>
      </c>
      <c r="D653" s="62">
        <v>1031215</v>
      </c>
      <c r="E653" s="16" t="s">
        <v>227</v>
      </c>
    </row>
    <row r="654" spans="3:5" ht="15" x14ac:dyDescent="0.25">
      <c r="C654" s="62" t="s">
        <v>1235</v>
      </c>
      <c r="D654" s="62">
        <v>1031219</v>
      </c>
      <c r="E654" s="16" t="s">
        <v>227</v>
      </c>
    </row>
    <row r="655" spans="3:5" ht="15" x14ac:dyDescent="0.25">
      <c r="C655" s="62" t="s">
        <v>1236</v>
      </c>
      <c r="D655" s="62">
        <v>1031226</v>
      </c>
      <c r="E655" s="16" t="s">
        <v>227</v>
      </c>
    </row>
    <row r="656" spans="3:5" ht="15" x14ac:dyDescent="0.25">
      <c r="C656" s="62" t="s">
        <v>1237</v>
      </c>
      <c r="D656" s="62">
        <v>1031235</v>
      </c>
      <c r="E656" s="16" t="s">
        <v>227</v>
      </c>
    </row>
    <row r="657" spans="3:5" ht="15" x14ac:dyDescent="0.25">
      <c r="C657" s="62" t="s">
        <v>1238</v>
      </c>
      <c r="D657" s="62">
        <v>1031236</v>
      </c>
      <c r="E657" s="16" t="s">
        <v>227</v>
      </c>
    </row>
    <row r="658" spans="3:5" ht="15" x14ac:dyDescent="0.25">
      <c r="C658" s="62" t="s">
        <v>1239</v>
      </c>
      <c r="D658" s="62">
        <v>1031243</v>
      </c>
      <c r="E658" s="16" t="s">
        <v>227</v>
      </c>
    </row>
    <row r="659" spans="3:5" ht="15" x14ac:dyDescent="0.25">
      <c r="C659" s="62" t="s">
        <v>1240</v>
      </c>
      <c r="D659" s="62">
        <v>1031245</v>
      </c>
      <c r="E659" s="16" t="s">
        <v>227</v>
      </c>
    </row>
    <row r="660" spans="3:5" ht="15" x14ac:dyDescent="0.25">
      <c r="C660" s="62" t="s">
        <v>1241</v>
      </c>
      <c r="D660" s="62">
        <v>1031247</v>
      </c>
      <c r="E660" s="16" t="s">
        <v>227</v>
      </c>
    </row>
    <row r="661" spans="3:5" ht="15" x14ac:dyDescent="0.25">
      <c r="C661" s="62" t="s">
        <v>1242</v>
      </c>
      <c r="D661" s="62">
        <v>1031255</v>
      </c>
      <c r="E661" s="16" t="s">
        <v>227</v>
      </c>
    </row>
    <row r="662" spans="3:5" ht="15" x14ac:dyDescent="0.25">
      <c r="C662" s="62" t="s">
        <v>1243</v>
      </c>
      <c r="D662" s="62">
        <v>1031256</v>
      </c>
      <c r="E662" s="16" t="s">
        <v>227</v>
      </c>
    </row>
    <row r="663" spans="3:5" ht="15" x14ac:dyDescent="0.25">
      <c r="C663" s="62" t="s">
        <v>1244</v>
      </c>
      <c r="D663" s="62">
        <v>1031270</v>
      </c>
      <c r="E663" s="16" t="s">
        <v>227</v>
      </c>
    </row>
    <row r="664" spans="3:5" ht="15" x14ac:dyDescent="0.25">
      <c r="C664" s="62" t="s">
        <v>1245</v>
      </c>
      <c r="D664" s="62">
        <v>1031271</v>
      </c>
      <c r="E664" s="16" t="s">
        <v>227</v>
      </c>
    </row>
    <row r="665" spans="3:5" ht="15" x14ac:dyDescent="0.25">
      <c r="C665" s="62" t="s">
        <v>1246</v>
      </c>
      <c r="D665" s="62">
        <v>1031283</v>
      </c>
      <c r="E665" s="16" t="s">
        <v>227</v>
      </c>
    </row>
    <row r="666" spans="3:5" ht="15" x14ac:dyDescent="0.25">
      <c r="C666" s="62" t="s">
        <v>1247</v>
      </c>
      <c r="D666" s="62">
        <v>1031284</v>
      </c>
      <c r="E666" s="16" t="s">
        <v>227</v>
      </c>
    </row>
    <row r="667" spans="3:5" ht="15" x14ac:dyDescent="0.25">
      <c r="C667" s="62" t="s">
        <v>1248</v>
      </c>
      <c r="D667" s="62">
        <v>1031300</v>
      </c>
      <c r="E667" s="16" t="s">
        <v>227</v>
      </c>
    </row>
    <row r="668" spans="3:5" ht="15" x14ac:dyDescent="0.25">
      <c r="C668" s="62" t="s">
        <v>1249</v>
      </c>
      <c r="D668" s="62">
        <v>1031303</v>
      </c>
      <c r="E668" s="16" t="s">
        <v>227</v>
      </c>
    </row>
    <row r="669" spans="3:5" ht="15" x14ac:dyDescent="0.25">
      <c r="C669" s="62" t="s">
        <v>1250</v>
      </c>
      <c r="D669" s="62">
        <v>1031309</v>
      </c>
      <c r="E669" s="16" t="s">
        <v>227</v>
      </c>
    </row>
    <row r="670" spans="3:5" ht="15" x14ac:dyDescent="0.25">
      <c r="C670" s="62" t="s">
        <v>1251</v>
      </c>
      <c r="D670" s="62">
        <v>1031311</v>
      </c>
      <c r="E670" s="16" t="s">
        <v>227</v>
      </c>
    </row>
    <row r="671" spans="3:5" ht="15" x14ac:dyDescent="0.25">
      <c r="C671" s="62" t="s">
        <v>1252</v>
      </c>
      <c r="D671" s="62">
        <v>1031332</v>
      </c>
      <c r="E671" s="16" t="s">
        <v>227</v>
      </c>
    </row>
    <row r="672" spans="3:5" ht="15" x14ac:dyDescent="0.25">
      <c r="C672" s="62" t="s">
        <v>1253</v>
      </c>
      <c r="D672" s="62">
        <v>1031341</v>
      </c>
      <c r="E672" s="16" t="s">
        <v>227</v>
      </c>
    </row>
    <row r="673" spans="3:5" ht="15" x14ac:dyDescent="0.25">
      <c r="C673" s="62" t="s">
        <v>1254</v>
      </c>
      <c r="D673" s="62">
        <v>1031358</v>
      </c>
      <c r="E673" s="16" t="s">
        <v>227</v>
      </c>
    </row>
    <row r="674" spans="3:5" ht="15" x14ac:dyDescent="0.25">
      <c r="C674" s="62" t="s">
        <v>273</v>
      </c>
      <c r="D674" s="62">
        <v>1031370</v>
      </c>
      <c r="E674" s="16" t="s">
        <v>227</v>
      </c>
    </row>
    <row r="675" spans="3:5" ht="15" x14ac:dyDescent="0.25">
      <c r="C675" s="62" t="s">
        <v>274</v>
      </c>
      <c r="D675" s="62">
        <v>1031372</v>
      </c>
      <c r="E675" s="16" t="s">
        <v>227</v>
      </c>
    </row>
    <row r="676" spans="3:5" ht="15" x14ac:dyDescent="0.25">
      <c r="C676" s="62" t="s">
        <v>1255</v>
      </c>
      <c r="D676" s="62">
        <v>1031377</v>
      </c>
      <c r="E676" s="16" t="s">
        <v>227</v>
      </c>
    </row>
    <row r="677" spans="3:5" ht="15" x14ac:dyDescent="0.25">
      <c r="C677" s="62" t="s">
        <v>1256</v>
      </c>
      <c r="D677" s="62">
        <v>1031378</v>
      </c>
      <c r="E677" s="16" t="s">
        <v>227</v>
      </c>
    </row>
    <row r="678" spans="3:5" ht="15" x14ac:dyDescent="0.25">
      <c r="C678" s="62" t="s">
        <v>1257</v>
      </c>
      <c r="D678" s="62">
        <v>1031380</v>
      </c>
      <c r="E678" s="16" t="s">
        <v>227</v>
      </c>
    </row>
    <row r="679" spans="3:5" ht="15" x14ac:dyDescent="0.25">
      <c r="C679" s="62" t="s">
        <v>1258</v>
      </c>
      <c r="D679" s="62">
        <v>1031386</v>
      </c>
      <c r="E679" s="16" t="s">
        <v>227</v>
      </c>
    </row>
    <row r="680" spans="3:5" ht="15" x14ac:dyDescent="0.25">
      <c r="C680" s="62" t="s">
        <v>275</v>
      </c>
      <c r="D680" s="62">
        <v>1031389</v>
      </c>
      <c r="E680" s="16" t="s">
        <v>227</v>
      </c>
    </row>
    <row r="681" spans="3:5" ht="15" x14ac:dyDescent="0.25">
      <c r="C681" s="62" t="s">
        <v>1259</v>
      </c>
      <c r="D681" s="62">
        <v>1031395</v>
      </c>
      <c r="E681" s="16" t="s">
        <v>227</v>
      </c>
    </row>
    <row r="682" spans="3:5" ht="15" x14ac:dyDescent="0.25">
      <c r="C682" s="62" t="s">
        <v>1260</v>
      </c>
      <c r="D682" s="62">
        <v>1031420</v>
      </c>
      <c r="E682" s="16" t="s">
        <v>227</v>
      </c>
    </row>
    <row r="683" spans="3:5" ht="15" x14ac:dyDescent="0.25">
      <c r="C683" s="62" t="s">
        <v>1261</v>
      </c>
      <c r="D683" s="62">
        <v>1031453</v>
      </c>
      <c r="E683" s="16" t="s">
        <v>227</v>
      </c>
    </row>
    <row r="684" spans="3:5" ht="15" x14ac:dyDescent="0.25">
      <c r="C684" s="62" t="s">
        <v>1262</v>
      </c>
      <c r="D684" s="62">
        <v>1031466</v>
      </c>
      <c r="E684" s="16" t="s">
        <v>227</v>
      </c>
    </row>
    <row r="685" spans="3:5" ht="15" x14ac:dyDescent="0.25">
      <c r="C685" s="62" t="s">
        <v>1263</v>
      </c>
      <c r="D685" s="62">
        <v>1031470</v>
      </c>
      <c r="E685" s="16" t="s">
        <v>227</v>
      </c>
    </row>
    <row r="686" spans="3:5" ht="15" x14ac:dyDescent="0.25">
      <c r="C686" s="62" t="s">
        <v>1264</v>
      </c>
      <c r="D686" s="62">
        <v>1031505</v>
      </c>
      <c r="E686" s="16" t="s">
        <v>227</v>
      </c>
    </row>
    <row r="687" spans="3:5" ht="15" x14ac:dyDescent="0.25">
      <c r="C687" s="62" t="s">
        <v>1265</v>
      </c>
      <c r="D687" s="62">
        <v>1031516</v>
      </c>
      <c r="E687" s="16" t="s">
        <v>227</v>
      </c>
    </row>
    <row r="688" spans="3:5" ht="15" x14ac:dyDescent="0.25">
      <c r="C688" s="62" t="s">
        <v>1266</v>
      </c>
      <c r="D688" s="62">
        <v>1031542</v>
      </c>
      <c r="E688" s="16" t="s">
        <v>227</v>
      </c>
    </row>
    <row r="689" spans="3:5" ht="15" x14ac:dyDescent="0.25">
      <c r="C689" s="62" t="s">
        <v>1267</v>
      </c>
      <c r="D689" s="62">
        <v>1031544</v>
      </c>
      <c r="E689" s="16" t="s">
        <v>227</v>
      </c>
    </row>
    <row r="690" spans="3:5" ht="15" x14ac:dyDescent="0.25">
      <c r="C690" s="62" t="s">
        <v>1268</v>
      </c>
      <c r="D690" s="62">
        <v>1031545</v>
      </c>
      <c r="E690" s="16" t="s">
        <v>227</v>
      </c>
    </row>
    <row r="691" spans="3:5" ht="15" x14ac:dyDescent="0.25">
      <c r="C691" s="62" t="s">
        <v>1269</v>
      </c>
      <c r="D691" s="62">
        <v>1031557</v>
      </c>
      <c r="E691" s="16" t="s">
        <v>227</v>
      </c>
    </row>
    <row r="692" spans="3:5" ht="15" x14ac:dyDescent="0.25">
      <c r="C692" s="62" t="s">
        <v>1270</v>
      </c>
      <c r="D692" s="62">
        <v>1031558</v>
      </c>
      <c r="E692" s="16" t="s">
        <v>227</v>
      </c>
    </row>
    <row r="693" spans="3:5" ht="15" x14ac:dyDescent="0.25">
      <c r="C693" s="62" t="s">
        <v>1271</v>
      </c>
      <c r="D693" s="62">
        <v>1031559</v>
      </c>
      <c r="E693" s="16" t="s">
        <v>227</v>
      </c>
    </row>
    <row r="694" spans="3:5" ht="15" x14ac:dyDescent="0.25">
      <c r="C694" s="62" t="s">
        <v>1272</v>
      </c>
      <c r="D694" s="62">
        <v>1031585</v>
      </c>
      <c r="E694" s="16" t="s">
        <v>227</v>
      </c>
    </row>
    <row r="695" spans="3:5" ht="15" x14ac:dyDescent="0.25">
      <c r="C695" s="62" t="s">
        <v>1273</v>
      </c>
      <c r="D695" s="62">
        <v>1031590</v>
      </c>
      <c r="E695" s="16" t="s">
        <v>227</v>
      </c>
    </row>
    <row r="696" spans="3:5" ht="15" x14ac:dyDescent="0.25">
      <c r="C696" s="62" t="s">
        <v>1274</v>
      </c>
      <c r="D696" s="62">
        <v>1031599</v>
      </c>
      <c r="E696" s="16" t="s">
        <v>227</v>
      </c>
    </row>
    <row r="697" spans="3:5" ht="15" x14ac:dyDescent="0.25">
      <c r="C697" s="62" t="s">
        <v>1275</v>
      </c>
      <c r="D697" s="62">
        <v>1031615</v>
      </c>
      <c r="E697" s="16" t="s">
        <v>227</v>
      </c>
    </row>
    <row r="698" spans="3:5" ht="15" x14ac:dyDescent="0.25">
      <c r="C698" s="62" t="s">
        <v>1276</v>
      </c>
      <c r="D698" s="62">
        <v>1031616</v>
      </c>
      <c r="E698" s="16" t="s">
        <v>227</v>
      </c>
    </row>
    <row r="699" spans="3:5" ht="15" x14ac:dyDescent="0.25">
      <c r="C699" s="62" t="s">
        <v>1277</v>
      </c>
      <c r="D699" s="62">
        <v>1031636</v>
      </c>
      <c r="E699" s="16" t="s">
        <v>227</v>
      </c>
    </row>
    <row r="700" spans="3:5" ht="15" x14ac:dyDescent="0.25">
      <c r="C700" s="62" t="s">
        <v>1278</v>
      </c>
      <c r="D700" s="62">
        <v>1031641</v>
      </c>
      <c r="E700" s="16" t="s">
        <v>227</v>
      </c>
    </row>
    <row r="701" spans="3:5" ht="15" x14ac:dyDescent="0.25">
      <c r="C701" s="62" t="s">
        <v>1279</v>
      </c>
      <c r="D701" s="62">
        <v>1031642</v>
      </c>
      <c r="E701" s="16" t="s">
        <v>227</v>
      </c>
    </row>
    <row r="702" spans="3:5" ht="15" x14ac:dyDescent="0.25">
      <c r="C702" s="62" t="s">
        <v>1280</v>
      </c>
      <c r="D702" s="62">
        <v>1031644</v>
      </c>
      <c r="E702" s="16" t="s">
        <v>227</v>
      </c>
    </row>
    <row r="703" spans="3:5" ht="15" x14ac:dyDescent="0.25">
      <c r="C703" s="62" t="s">
        <v>1281</v>
      </c>
      <c r="D703" s="62">
        <v>1031654</v>
      </c>
      <c r="E703" s="16" t="s">
        <v>227</v>
      </c>
    </row>
    <row r="704" spans="3:5" ht="15" x14ac:dyDescent="0.25">
      <c r="C704" s="62" t="s">
        <v>1282</v>
      </c>
      <c r="D704" s="62">
        <v>1031657</v>
      </c>
      <c r="E704" s="16" t="s">
        <v>227</v>
      </c>
    </row>
    <row r="705" spans="3:5" ht="15" x14ac:dyDescent="0.25">
      <c r="C705" s="62" t="s">
        <v>1283</v>
      </c>
      <c r="D705" s="62">
        <v>1031658</v>
      </c>
      <c r="E705" s="16" t="s">
        <v>227</v>
      </c>
    </row>
    <row r="706" spans="3:5" ht="15" x14ac:dyDescent="0.25">
      <c r="C706" s="62" t="s">
        <v>1284</v>
      </c>
      <c r="D706" s="62">
        <v>1031676</v>
      </c>
      <c r="E706" s="16" t="s">
        <v>227</v>
      </c>
    </row>
    <row r="707" spans="3:5" ht="15" x14ac:dyDescent="0.25">
      <c r="C707" s="62" t="s">
        <v>276</v>
      </c>
      <c r="D707" s="62">
        <v>1031712</v>
      </c>
      <c r="E707" s="16" t="s">
        <v>227</v>
      </c>
    </row>
    <row r="708" spans="3:5" ht="15" x14ac:dyDescent="0.25">
      <c r="C708" s="62" t="s">
        <v>1285</v>
      </c>
      <c r="D708" s="62">
        <v>1031720</v>
      </c>
      <c r="E708" s="16" t="s">
        <v>227</v>
      </c>
    </row>
    <row r="709" spans="3:5" ht="15" x14ac:dyDescent="0.25">
      <c r="C709" s="62" t="s">
        <v>1286</v>
      </c>
      <c r="D709" s="62">
        <v>1031722</v>
      </c>
      <c r="E709" s="16" t="s">
        <v>227</v>
      </c>
    </row>
    <row r="710" spans="3:5" ht="15" x14ac:dyDescent="0.25">
      <c r="C710" s="62" t="s">
        <v>1287</v>
      </c>
      <c r="D710" s="62">
        <v>1031747</v>
      </c>
      <c r="E710" s="16" t="s">
        <v>227</v>
      </c>
    </row>
    <row r="711" spans="3:5" ht="15" x14ac:dyDescent="0.25">
      <c r="C711" s="62" t="s">
        <v>1288</v>
      </c>
      <c r="D711" s="62">
        <v>1031773</v>
      </c>
      <c r="E711" s="16" t="s">
        <v>227</v>
      </c>
    </row>
    <row r="712" spans="3:5" ht="15" x14ac:dyDescent="0.25">
      <c r="C712" s="62" t="s">
        <v>1289</v>
      </c>
      <c r="D712" s="62">
        <v>1031785</v>
      </c>
      <c r="E712" s="16" t="s">
        <v>227</v>
      </c>
    </row>
    <row r="713" spans="3:5" ht="15" x14ac:dyDescent="0.25">
      <c r="C713" s="62" t="s">
        <v>1290</v>
      </c>
      <c r="D713" s="62">
        <v>1031790</v>
      </c>
      <c r="E713" s="16" t="s">
        <v>227</v>
      </c>
    </row>
    <row r="714" spans="3:5" ht="15" x14ac:dyDescent="0.25">
      <c r="C714" s="62" t="s">
        <v>1291</v>
      </c>
      <c r="D714" s="62">
        <v>1031797</v>
      </c>
      <c r="E714" s="16" t="s">
        <v>227</v>
      </c>
    </row>
    <row r="715" spans="3:5" ht="15" x14ac:dyDescent="0.25">
      <c r="C715" s="62" t="s">
        <v>1292</v>
      </c>
      <c r="D715" s="62">
        <v>1031801</v>
      </c>
      <c r="E715" s="16" t="s">
        <v>227</v>
      </c>
    </row>
    <row r="716" spans="3:5" ht="15" x14ac:dyDescent="0.25">
      <c r="C716" s="62" t="s">
        <v>1293</v>
      </c>
      <c r="D716" s="62">
        <v>1031802</v>
      </c>
      <c r="E716" s="16" t="s">
        <v>227</v>
      </c>
    </row>
    <row r="717" spans="3:5" ht="15" x14ac:dyDescent="0.25">
      <c r="C717" s="62" t="s">
        <v>1294</v>
      </c>
      <c r="D717" s="62">
        <v>1031819</v>
      </c>
      <c r="E717" s="16" t="s">
        <v>227</v>
      </c>
    </row>
    <row r="718" spans="3:5" ht="15" x14ac:dyDescent="0.25">
      <c r="C718" s="62" t="s">
        <v>1295</v>
      </c>
      <c r="D718" s="62">
        <v>1031820</v>
      </c>
      <c r="E718" s="16" t="s">
        <v>227</v>
      </c>
    </row>
    <row r="719" spans="3:5" ht="15" x14ac:dyDescent="0.25">
      <c r="C719" s="62" t="s">
        <v>1296</v>
      </c>
      <c r="D719" s="62">
        <v>1031821</v>
      </c>
      <c r="E719" s="16" t="s">
        <v>227</v>
      </c>
    </row>
    <row r="720" spans="3:5" ht="15" x14ac:dyDescent="0.25">
      <c r="C720" s="62" t="s">
        <v>1297</v>
      </c>
      <c r="D720" s="62">
        <v>1031824</v>
      </c>
      <c r="E720" s="16" t="s">
        <v>227</v>
      </c>
    </row>
    <row r="721" spans="3:5" ht="15" x14ac:dyDescent="0.25">
      <c r="C721" s="62" t="s">
        <v>1298</v>
      </c>
      <c r="D721" s="62">
        <v>1031826</v>
      </c>
      <c r="E721" s="16" t="s">
        <v>227</v>
      </c>
    </row>
    <row r="722" spans="3:5" ht="15" x14ac:dyDescent="0.25">
      <c r="C722" s="62" t="s">
        <v>1299</v>
      </c>
      <c r="D722" s="62">
        <v>1031865</v>
      </c>
      <c r="E722" s="16" t="s">
        <v>227</v>
      </c>
    </row>
    <row r="723" spans="3:5" ht="15" x14ac:dyDescent="0.25">
      <c r="C723" s="62" t="s">
        <v>1300</v>
      </c>
      <c r="D723" s="62">
        <v>1031870</v>
      </c>
      <c r="E723" s="16" t="s">
        <v>227</v>
      </c>
    </row>
    <row r="724" spans="3:5" ht="15" x14ac:dyDescent="0.25">
      <c r="C724" s="62" t="s">
        <v>1301</v>
      </c>
      <c r="D724" s="62">
        <v>1031871</v>
      </c>
      <c r="E724" s="16" t="s">
        <v>227</v>
      </c>
    </row>
    <row r="725" spans="3:5" ht="15" x14ac:dyDescent="0.25">
      <c r="C725" s="62" t="s">
        <v>1302</v>
      </c>
      <c r="D725" s="62">
        <v>1031876</v>
      </c>
      <c r="E725" s="16" t="s">
        <v>227</v>
      </c>
    </row>
    <row r="726" spans="3:5" ht="15" x14ac:dyDescent="0.25">
      <c r="C726" s="62" t="s">
        <v>277</v>
      </c>
      <c r="D726" s="62">
        <v>1031881</v>
      </c>
      <c r="E726" s="16" t="s">
        <v>227</v>
      </c>
    </row>
    <row r="727" spans="3:5" ht="15" x14ac:dyDescent="0.25">
      <c r="C727" s="62" t="s">
        <v>278</v>
      </c>
      <c r="D727" s="62">
        <v>1031882</v>
      </c>
      <c r="E727" s="16" t="s">
        <v>227</v>
      </c>
    </row>
    <row r="728" spans="3:5" ht="15" x14ac:dyDescent="0.25">
      <c r="C728" s="62" t="s">
        <v>1303</v>
      </c>
      <c r="D728" s="62">
        <v>1031886</v>
      </c>
      <c r="E728" s="16" t="s">
        <v>227</v>
      </c>
    </row>
    <row r="729" spans="3:5" ht="15" x14ac:dyDescent="0.25">
      <c r="C729" s="62" t="s">
        <v>279</v>
      </c>
      <c r="D729" s="62">
        <v>1031893</v>
      </c>
      <c r="E729" s="16" t="s">
        <v>227</v>
      </c>
    </row>
    <row r="730" spans="3:5" ht="15" x14ac:dyDescent="0.25">
      <c r="C730" s="62" t="s">
        <v>1304</v>
      </c>
      <c r="D730" s="62">
        <v>1031910</v>
      </c>
      <c r="E730" s="16" t="s">
        <v>227</v>
      </c>
    </row>
    <row r="731" spans="3:5" ht="15" x14ac:dyDescent="0.25">
      <c r="C731" s="62" t="s">
        <v>1305</v>
      </c>
      <c r="D731" s="62">
        <v>1031912</v>
      </c>
      <c r="E731" s="16" t="s">
        <v>227</v>
      </c>
    </row>
    <row r="732" spans="3:5" ht="15" x14ac:dyDescent="0.25">
      <c r="C732" s="62" t="s">
        <v>1306</v>
      </c>
      <c r="D732" s="62">
        <v>1031913</v>
      </c>
      <c r="E732" s="16" t="s">
        <v>227</v>
      </c>
    </row>
    <row r="733" spans="3:5" ht="15" x14ac:dyDescent="0.25">
      <c r="C733" s="62" t="s">
        <v>1307</v>
      </c>
      <c r="D733" s="62">
        <v>1031914</v>
      </c>
      <c r="E733" s="16" t="s">
        <v>227</v>
      </c>
    </row>
    <row r="734" spans="3:5" ht="15" x14ac:dyDescent="0.25">
      <c r="C734" s="62" t="s">
        <v>1308</v>
      </c>
      <c r="D734" s="62">
        <v>1031921</v>
      </c>
      <c r="E734" s="16" t="s">
        <v>227</v>
      </c>
    </row>
    <row r="735" spans="3:5" ht="15" x14ac:dyDescent="0.25">
      <c r="C735" s="62" t="s">
        <v>1309</v>
      </c>
      <c r="D735" s="62">
        <v>1031922</v>
      </c>
      <c r="E735" s="16" t="s">
        <v>227</v>
      </c>
    </row>
    <row r="736" spans="3:5" ht="15" x14ac:dyDescent="0.25">
      <c r="C736" s="62" t="s">
        <v>1310</v>
      </c>
      <c r="D736" s="62">
        <v>1031924</v>
      </c>
      <c r="E736" s="16" t="s">
        <v>227</v>
      </c>
    </row>
    <row r="737" spans="3:5" ht="15" x14ac:dyDescent="0.25">
      <c r="C737" s="62" t="s">
        <v>1311</v>
      </c>
      <c r="D737" s="62">
        <v>1031937</v>
      </c>
      <c r="E737" s="16" t="s">
        <v>227</v>
      </c>
    </row>
    <row r="738" spans="3:5" ht="15" x14ac:dyDescent="0.25">
      <c r="C738" s="62" t="s">
        <v>1312</v>
      </c>
      <c r="D738" s="62">
        <v>1031958</v>
      </c>
      <c r="E738" s="16" t="s">
        <v>227</v>
      </c>
    </row>
    <row r="739" spans="3:5" ht="15" x14ac:dyDescent="0.25">
      <c r="C739" s="62" t="s">
        <v>1313</v>
      </c>
      <c r="D739" s="62">
        <v>1031964</v>
      </c>
      <c r="E739" s="16" t="s">
        <v>227</v>
      </c>
    </row>
    <row r="740" spans="3:5" ht="15" x14ac:dyDescent="0.25">
      <c r="C740" s="62" t="s">
        <v>1314</v>
      </c>
      <c r="D740" s="62">
        <v>1031977</v>
      </c>
      <c r="E740" s="16" t="s">
        <v>227</v>
      </c>
    </row>
    <row r="741" spans="3:5" ht="15" x14ac:dyDescent="0.25">
      <c r="C741" s="62" t="s">
        <v>1315</v>
      </c>
      <c r="D741" s="62">
        <v>1031978</v>
      </c>
      <c r="E741" s="16" t="s">
        <v>227</v>
      </c>
    </row>
    <row r="742" spans="3:5" ht="15" x14ac:dyDescent="0.25">
      <c r="C742" s="62" t="s">
        <v>1316</v>
      </c>
      <c r="D742" s="62">
        <v>1031980</v>
      </c>
      <c r="E742" s="16" t="s">
        <v>227</v>
      </c>
    </row>
    <row r="743" spans="3:5" ht="15" x14ac:dyDescent="0.25">
      <c r="C743" s="62" t="s">
        <v>1317</v>
      </c>
      <c r="D743" s="62">
        <v>1031984</v>
      </c>
      <c r="E743" s="16" t="s">
        <v>227</v>
      </c>
    </row>
    <row r="744" spans="3:5" ht="15" x14ac:dyDescent="0.25">
      <c r="C744" s="62" t="s">
        <v>1318</v>
      </c>
      <c r="D744" s="62">
        <v>1031986</v>
      </c>
      <c r="E744" s="16" t="s">
        <v>227</v>
      </c>
    </row>
    <row r="745" spans="3:5" ht="15" x14ac:dyDescent="0.25">
      <c r="C745" s="62" t="s">
        <v>1319</v>
      </c>
      <c r="D745" s="62">
        <v>1031996</v>
      </c>
      <c r="E745" s="16" t="s">
        <v>227</v>
      </c>
    </row>
    <row r="746" spans="3:5" ht="15" x14ac:dyDescent="0.25">
      <c r="C746" s="62" t="s">
        <v>1320</v>
      </c>
      <c r="D746" s="62">
        <v>1031997</v>
      </c>
      <c r="E746" s="16" t="s">
        <v>227</v>
      </c>
    </row>
    <row r="747" spans="3:5" ht="15" x14ac:dyDescent="0.25">
      <c r="C747" s="62" t="s">
        <v>1321</v>
      </c>
      <c r="D747" s="62">
        <v>1031998</v>
      </c>
      <c r="E747" s="16" t="s">
        <v>227</v>
      </c>
    </row>
    <row r="748" spans="3:5" ht="15" x14ac:dyDescent="0.25">
      <c r="C748" s="62" t="s">
        <v>1322</v>
      </c>
      <c r="D748" s="62">
        <v>1031999</v>
      </c>
      <c r="E748" s="16" t="s">
        <v>227</v>
      </c>
    </row>
    <row r="749" spans="3:5" ht="15" x14ac:dyDescent="0.25">
      <c r="C749" s="62" t="s">
        <v>1323</v>
      </c>
      <c r="D749" s="62">
        <v>1032000</v>
      </c>
      <c r="E749" s="16" t="s">
        <v>227</v>
      </c>
    </row>
    <row r="750" spans="3:5" ht="15" x14ac:dyDescent="0.25">
      <c r="C750" s="62" t="s">
        <v>1324</v>
      </c>
      <c r="D750" s="62">
        <v>1032001</v>
      </c>
      <c r="E750" s="16" t="s">
        <v>227</v>
      </c>
    </row>
    <row r="751" spans="3:5" ht="15" x14ac:dyDescent="0.25">
      <c r="C751" s="62" t="s">
        <v>1325</v>
      </c>
      <c r="D751" s="62">
        <v>1032003</v>
      </c>
      <c r="E751" s="16" t="s">
        <v>227</v>
      </c>
    </row>
    <row r="752" spans="3:5" ht="15" x14ac:dyDescent="0.25">
      <c r="C752" s="62" t="s">
        <v>1326</v>
      </c>
      <c r="D752" s="62">
        <v>1032004</v>
      </c>
      <c r="E752" s="16" t="s">
        <v>227</v>
      </c>
    </row>
    <row r="753" spans="3:5" ht="15" x14ac:dyDescent="0.25">
      <c r="C753" s="62" t="s">
        <v>1327</v>
      </c>
      <c r="D753" s="62">
        <v>1032005</v>
      </c>
      <c r="E753" s="16" t="s">
        <v>227</v>
      </c>
    </row>
    <row r="754" spans="3:5" ht="15" x14ac:dyDescent="0.25">
      <c r="C754" s="62" t="s">
        <v>1328</v>
      </c>
      <c r="D754" s="62">
        <v>1032007</v>
      </c>
      <c r="E754" s="16" t="s">
        <v>227</v>
      </c>
    </row>
    <row r="755" spans="3:5" ht="15" x14ac:dyDescent="0.25">
      <c r="C755" s="62" t="s">
        <v>1329</v>
      </c>
      <c r="D755" s="62">
        <v>1032011</v>
      </c>
      <c r="E755" s="16" t="s">
        <v>227</v>
      </c>
    </row>
    <row r="756" spans="3:5" ht="15" x14ac:dyDescent="0.25">
      <c r="C756" s="62" t="s">
        <v>1330</v>
      </c>
      <c r="D756" s="62">
        <v>1032012</v>
      </c>
      <c r="E756" s="16" t="s">
        <v>227</v>
      </c>
    </row>
    <row r="757" spans="3:5" ht="15" x14ac:dyDescent="0.25">
      <c r="C757" s="62" t="s">
        <v>1331</v>
      </c>
      <c r="D757" s="62">
        <v>1032013</v>
      </c>
      <c r="E757" s="16" t="s">
        <v>227</v>
      </c>
    </row>
    <row r="758" spans="3:5" ht="15" x14ac:dyDescent="0.25">
      <c r="C758" s="62" t="s">
        <v>1332</v>
      </c>
      <c r="D758" s="62">
        <v>1032014</v>
      </c>
      <c r="E758" s="16" t="s">
        <v>227</v>
      </c>
    </row>
    <row r="759" spans="3:5" ht="15" x14ac:dyDescent="0.25">
      <c r="C759" s="62" t="s">
        <v>1333</v>
      </c>
      <c r="D759" s="62">
        <v>1032016</v>
      </c>
      <c r="E759" s="16" t="s">
        <v>227</v>
      </c>
    </row>
    <row r="760" spans="3:5" ht="15" x14ac:dyDescent="0.25">
      <c r="C760" s="62" t="s">
        <v>1334</v>
      </c>
      <c r="D760" s="62">
        <v>1032018</v>
      </c>
      <c r="E760" s="16" t="s">
        <v>227</v>
      </c>
    </row>
    <row r="761" spans="3:5" ht="15" x14ac:dyDescent="0.25">
      <c r="C761" s="62" t="s">
        <v>1335</v>
      </c>
      <c r="D761" s="62">
        <v>1032108</v>
      </c>
      <c r="E761" s="16" t="s">
        <v>227</v>
      </c>
    </row>
    <row r="762" spans="3:5" ht="15" x14ac:dyDescent="0.25">
      <c r="C762" s="62" t="s">
        <v>1336</v>
      </c>
      <c r="D762" s="62">
        <v>1032109</v>
      </c>
      <c r="E762" s="16" t="s">
        <v>227</v>
      </c>
    </row>
    <row r="763" spans="3:5" ht="15" x14ac:dyDescent="0.25">
      <c r="C763" s="62" t="s">
        <v>1337</v>
      </c>
      <c r="D763" s="62">
        <v>1032115</v>
      </c>
      <c r="E763" s="16" t="s">
        <v>227</v>
      </c>
    </row>
    <row r="764" spans="3:5" ht="15" x14ac:dyDescent="0.25">
      <c r="C764" s="62" t="s">
        <v>280</v>
      </c>
      <c r="D764" s="62">
        <v>1032116</v>
      </c>
      <c r="E764" s="16" t="s">
        <v>227</v>
      </c>
    </row>
    <row r="765" spans="3:5" ht="15" x14ac:dyDescent="0.25">
      <c r="C765" s="62" t="s">
        <v>1338</v>
      </c>
      <c r="D765" s="62">
        <v>1032118</v>
      </c>
      <c r="E765" s="16" t="s">
        <v>227</v>
      </c>
    </row>
    <row r="766" spans="3:5" ht="15" x14ac:dyDescent="0.25">
      <c r="C766" s="62" t="s">
        <v>1339</v>
      </c>
      <c r="D766" s="62">
        <v>1032120</v>
      </c>
      <c r="E766" s="16" t="s">
        <v>227</v>
      </c>
    </row>
    <row r="767" spans="3:5" ht="15" x14ac:dyDescent="0.25">
      <c r="C767" s="62" t="s">
        <v>1340</v>
      </c>
      <c r="D767" s="62">
        <v>1032122</v>
      </c>
      <c r="E767" s="16" t="s">
        <v>227</v>
      </c>
    </row>
    <row r="768" spans="3:5" ht="15" x14ac:dyDescent="0.25">
      <c r="C768" s="62" t="s">
        <v>1341</v>
      </c>
      <c r="D768" s="62">
        <v>1032123</v>
      </c>
      <c r="E768" s="16" t="s">
        <v>227</v>
      </c>
    </row>
    <row r="769" spans="3:5" ht="15" x14ac:dyDescent="0.25">
      <c r="C769" s="62" t="s">
        <v>1342</v>
      </c>
      <c r="D769" s="62">
        <v>1032132</v>
      </c>
      <c r="E769" s="16" t="s">
        <v>227</v>
      </c>
    </row>
    <row r="770" spans="3:5" ht="15" x14ac:dyDescent="0.25">
      <c r="C770" s="62" t="s">
        <v>1343</v>
      </c>
      <c r="D770" s="62">
        <v>1032156</v>
      </c>
      <c r="E770" s="16" t="s">
        <v>227</v>
      </c>
    </row>
    <row r="771" spans="3:5" ht="15" x14ac:dyDescent="0.25">
      <c r="C771" s="62" t="s">
        <v>1344</v>
      </c>
      <c r="D771" s="62">
        <v>1032157</v>
      </c>
      <c r="E771" s="16" t="s">
        <v>227</v>
      </c>
    </row>
    <row r="772" spans="3:5" ht="15" x14ac:dyDescent="0.25">
      <c r="C772" s="62" t="s">
        <v>1345</v>
      </c>
      <c r="D772" s="62">
        <v>1032163</v>
      </c>
      <c r="E772" s="16" t="s">
        <v>227</v>
      </c>
    </row>
    <row r="773" spans="3:5" ht="15" x14ac:dyDescent="0.25">
      <c r="C773" s="62" t="s">
        <v>281</v>
      </c>
      <c r="D773" s="62">
        <v>1032188</v>
      </c>
      <c r="E773" s="16" t="s">
        <v>227</v>
      </c>
    </row>
    <row r="774" spans="3:5" ht="15" x14ac:dyDescent="0.25">
      <c r="C774" s="62" t="s">
        <v>1346</v>
      </c>
      <c r="D774" s="62">
        <v>1032189</v>
      </c>
      <c r="E774" s="16" t="s">
        <v>227</v>
      </c>
    </row>
    <row r="775" spans="3:5" ht="15" x14ac:dyDescent="0.25">
      <c r="C775" s="62" t="s">
        <v>1347</v>
      </c>
      <c r="D775" s="62">
        <v>1032196</v>
      </c>
      <c r="E775" s="16" t="s">
        <v>227</v>
      </c>
    </row>
    <row r="776" spans="3:5" ht="15" x14ac:dyDescent="0.25">
      <c r="C776" s="62" t="s">
        <v>1348</v>
      </c>
      <c r="D776" s="62">
        <v>1032203</v>
      </c>
      <c r="E776" s="16" t="s">
        <v>227</v>
      </c>
    </row>
    <row r="777" spans="3:5" ht="15" x14ac:dyDescent="0.25">
      <c r="C777" s="62" t="s">
        <v>1349</v>
      </c>
      <c r="D777" s="62">
        <v>1032205</v>
      </c>
      <c r="E777" s="16" t="s">
        <v>227</v>
      </c>
    </row>
    <row r="778" spans="3:5" ht="15" x14ac:dyDescent="0.25">
      <c r="C778" s="62" t="s">
        <v>1350</v>
      </c>
      <c r="D778" s="62">
        <v>1032216</v>
      </c>
      <c r="E778" s="16" t="s">
        <v>227</v>
      </c>
    </row>
    <row r="779" spans="3:5" ht="15" x14ac:dyDescent="0.25">
      <c r="C779" s="62" t="s">
        <v>282</v>
      </c>
      <c r="D779" s="62">
        <v>1032222</v>
      </c>
      <c r="E779" s="16" t="s">
        <v>227</v>
      </c>
    </row>
    <row r="780" spans="3:5" ht="15" x14ac:dyDescent="0.25">
      <c r="C780" s="62" t="s">
        <v>1351</v>
      </c>
      <c r="D780" s="62">
        <v>1032226</v>
      </c>
      <c r="E780" s="16" t="s">
        <v>227</v>
      </c>
    </row>
    <row r="781" spans="3:5" ht="15" x14ac:dyDescent="0.25">
      <c r="C781" s="62" t="s">
        <v>1352</v>
      </c>
      <c r="D781" s="62">
        <v>1032237</v>
      </c>
      <c r="E781" s="16" t="s">
        <v>227</v>
      </c>
    </row>
    <row r="782" spans="3:5" ht="15" x14ac:dyDescent="0.25">
      <c r="C782" s="62" t="s">
        <v>1353</v>
      </c>
      <c r="D782" s="62">
        <v>1032252</v>
      </c>
      <c r="E782" s="16" t="s">
        <v>227</v>
      </c>
    </row>
    <row r="783" spans="3:5" ht="15" x14ac:dyDescent="0.25">
      <c r="C783" s="62" t="s">
        <v>1354</v>
      </c>
      <c r="D783" s="62">
        <v>1032253</v>
      </c>
      <c r="E783" s="16" t="s">
        <v>227</v>
      </c>
    </row>
    <row r="784" spans="3:5" ht="15" x14ac:dyDescent="0.25">
      <c r="C784" s="62" t="s">
        <v>1355</v>
      </c>
      <c r="D784" s="62">
        <v>1032262</v>
      </c>
      <c r="E784" s="16" t="s">
        <v>227</v>
      </c>
    </row>
    <row r="785" spans="3:5" ht="15" x14ac:dyDescent="0.25">
      <c r="C785" s="62" t="s">
        <v>1356</v>
      </c>
      <c r="D785" s="62">
        <v>1032264</v>
      </c>
      <c r="E785" s="16" t="s">
        <v>227</v>
      </c>
    </row>
    <row r="786" spans="3:5" ht="15" x14ac:dyDescent="0.25">
      <c r="C786" s="62" t="s">
        <v>1357</v>
      </c>
      <c r="D786" s="62">
        <v>1032280</v>
      </c>
      <c r="E786" s="16" t="s">
        <v>227</v>
      </c>
    </row>
    <row r="787" spans="3:5" ht="15" x14ac:dyDescent="0.25">
      <c r="C787" s="62" t="s">
        <v>1358</v>
      </c>
      <c r="D787" s="62">
        <v>1032281</v>
      </c>
      <c r="E787" s="16" t="s">
        <v>227</v>
      </c>
    </row>
    <row r="788" spans="3:5" ht="15" x14ac:dyDescent="0.25">
      <c r="C788" s="62" t="s">
        <v>1359</v>
      </c>
      <c r="D788" s="62">
        <v>1032282</v>
      </c>
      <c r="E788" s="16" t="s">
        <v>227</v>
      </c>
    </row>
    <row r="789" spans="3:5" ht="15" x14ac:dyDescent="0.25">
      <c r="C789" s="62" t="s">
        <v>1360</v>
      </c>
      <c r="D789" s="62">
        <v>1032289</v>
      </c>
      <c r="E789" s="16" t="s">
        <v>227</v>
      </c>
    </row>
    <row r="790" spans="3:5" ht="15" x14ac:dyDescent="0.25">
      <c r="C790" s="62" t="s">
        <v>1361</v>
      </c>
      <c r="D790" s="62">
        <v>1032290</v>
      </c>
      <c r="E790" s="16" t="s">
        <v>227</v>
      </c>
    </row>
    <row r="791" spans="3:5" ht="15" x14ac:dyDescent="0.25">
      <c r="C791" s="62" t="s">
        <v>1362</v>
      </c>
      <c r="D791" s="62">
        <v>1032295</v>
      </c>
      <c r="E791" s="16" t="s">
        <v>227</v>
      </c>
    </row>
    <row r="792" spans="3:5" ht="15" x14ac:dyDescent="0.25">
      <c r="C792" s="62" t="s">
        <v>1363</v>
      </c>
      <c r="D792" s="62">
        <v>1032296</v>
      </c>
      <c r="E792" s="16" t="s">
        <v>227</v>
      </c>
    </row>
    <row r="793" spans="3:5" ht="15" x14ac:dyDescent="0.25">
      <c r="C793" s="62" t="s">
        <v>283</v>
      </c>
      <c r="D793" s="62">
        <v>1032301</v>
      </c>
      <c r="E793" s="16" t="s">
        <v>227</v>
      </c>
    </row>
    <row r="794" spans="3:5" ht="15" x14ac:dyDescent="0.25">
      <c r="C794" s="62" t="s">
        <v>1364</v>
      </c>
      <c r="D794" s="62">
        <v>1032311</v>
      </c>
      <c r="E794" s="16" t="s">
        <v>227</v>
      </c>
    </row>
    <row r="795" spans="3:5" ht="15" x14ac:dyDescent="0.25">
      <c r="C795" s="62" t="s">
        <v>1365</v>
      </c>
      <c r="D795" s="62">
        <v>1032329</v>
      </c>
      <c r="E795" s="16" t="s">
        <v>227</v>
      </c>
    </row>
    <row r="796" spans="3:5" ht="15" x14ac:dyDescent="0.25">
      <c r="C796" s="62" t="s">
        <v>1366</v>
      </c>
      <c r="D796" s="62">
        <v>1032333</v>
      </c>
      <c r="E796" s="16" t="s">
        <v>227</v>
      </c>
    </row>
    <row r="797" spans="3:5" ht="15" x14ac:dyDescent="0.25">
      <c r="C797" s="62" t="s">
        <v>1367</v>
      </c>
      <c r="D797" s="62">
        <v>1032349</v>
      </c>
      <c r="E797" s="16" t="s">
        <v>227</v>
      </c>
    </row>
    <row r="798" spans="3:5" ht="15" x14ac:dyDescent="0.25">
      <c r="C798" s="62" t="s">
        <v>1368</v>
      </c>
      <c r="D798" s="62">
        <v>1032350</v>
      </c>
      <c r="E798" s="16" t="s">
        <v>227</v>
      </c>
    </row>
    <row r="799" spans="3:5" ht="15" x14ac:dyDescent="0.25">
      <c r="C799" s="62" t="s">
        <v>1369</v>
      </c>
      <c r="D799" s="62">
        <v>1032354</v>
      </c>
      <c r="E799" s="16" t="s">
        <v>227</v>
      </c>
    </row>
    <row r="800" spans="3:5" ht="15" x14ac:dyDescent="0.25">
      <c r="C800" s="62" t="s">
        <v>1370</v>
      </c>
      <c r="D800" s="62">
        <v>1032355</v>
      </c>
      <c r="E800" s="16" t="s">
        <v>227</v>
      </c>
    </row>
    <row r="801" spans="3:5" ht="15" x14ac:dyDescent="0.25">
      <c r="C801" s="62" t="s">
        <v>1371</v>
      </c>
      <c r="D801" s="62">
        <v>1032358</v>
      </c>
      <c r="E801" s="16" t="s">
        <v>227</v>
      </c>
    </row>
    <row r="802" spans="3:5" ht="15" x14ac:dyDescent="0.25">
      <c r="C802" s="62" t="s">
        <v>1372</v>
      </c>
      <c r="D802" s="62">
        <v>1032359</v>
      </c>
      <c r="E802" s="16" t="s">
        <v>227</v>
      </c>
    </row>
    <row r="803" spans="3:5" ht="15" x14ac:dyDescent="0.25">
      <c r="C803" s="62" t="s">
        <v>1373</v>
      </c>
      <c r="D803" s="62">
        <v>1032360</v>
      </c>
      <c r="E803" s="16" t="s">
        <v>227</v>
      </c>
    </row>
    <row r="804" spans="3:5" ht="15" x14ac:dyDescent="0.25">
      <c r="C804" s="62" t="s">
        <v>1374</v>
      </c>
      <c r="D804" s="62">
        <v>1032363</v>
      </c>
      <c r="E804" s="16" t="s">
        <v>227</v>
      </c>
    </row>
    <row r="805" spans="3:5" ht="15" x14ac:dyDescent="0.25">
      <c r="C805" s="62" t="s">
        <v>1375</v>
      </c>
      <c r="D805" s="62">
        <v>1032373</v>
      </c>
      <c r="E805" s="16" t="s">
        <v>227</v>
      </c>
    </row>
    <row r="806" spans="3:5" ht="15" x14ac:dyDescent="0.25">
      <c r="C806" s="62" t="s">
        <v>284</v>
      </c>
      <c r="D806" s="62">
        <v>1032380</v>
      </c>
      <c r="E806" s="16" t="s">
        <v>227</v>
      </c>
    </row>
    <row r="807" spans="3:5" ht="15" x14ac:dyDescent="0.25">
      <c r="C807" s="62" t="s">
        <v>1376</v>
      </c>
      <c r="D807" s="62">
        <v>1032381</v>
      </c>
      <c r="E807" s="16" t="s">
        <v>227</v>
      </c>
    </row>
    <row r="808" spans="3:5" ht="15" x14ac:dyDescent="0.25">
      <c r="C808" s="62" t="s">
        <v>1377</v>
      </c>
      <c r="D808" s="62">
        <v>1032387</v>
      </c>
      <c r="E808" s="16" t="s">
        <v>227</v>
      </c>
    </row>
    <row r="809" spans="3:5" ht="15" x14ac:dyDescent="0.25">
      <c r="C809" s="62" t="s">
        <v>1378</v>
      </c>
      <c r="D809" s="62">
        <v>1032390</v>
      </c>
      <c r="E809" s="16" t="s">
        <v>227</v>
      </c>
    </row>
    <row r="810" spans="3:5" ht="15" x14ac:dyDescent="0.25">
      <c r="C810" s="62" t="s">
        <v>1379</v>
      </c>
      <c r="D810" s="62">
        <v>1032391</v>
      </c>
      <c r="E810" s="16" t="s">
        <v>227</v>
      </c>
    </row>
    <row r="811" spans="3:5" ht="15" x14ac:dyDescent="0.25">
      <c r="C811" s="62" t="s">
        <v>1380</v>
      </c>
      <c r="D811" s="62">
        <v>1032393</v>
      </c>
      <c r="E811" s="16" t="s">
        <v>227</v>
      </c>
    </row>
    <row r="812" spans="3:5" ht="15" x14ac:dyDescent="0.25">
      <c r="C812" s="62" t="s">
        <v>1381</v>
      </c>
      <c r="D812" s="62">
        <v>1032399</v>
      </c>
      <c r="E812" s="16" t="s">
        <v>227</v>
      </c>
    </row>
    <row r="813" spans="3:5" ht="15" x14ac:dyDescent="0.25">
      <c r="C813" s="62" t="s">
        <v>1382</v>
      </c>
      <c r="D813" s="62">
        <v>1032402</v>
      </c>
      <c r="E813" s="16" t="s">
        <v>227</v>
      </c>
    </row>
    <row r="814" spans="3:5" ht="15" x14ac:dyDescent="0.25">
      <c r="C814" s="62" t="s">
        <v>1383</v>
      </c>
      <c r="D814" s="62">
        <v>1032407</v>
      </c>
      <c r="E814" s="16" t="s">
        <v>227</v>
      </c>
    </row>
    <row r="815" spans="3:5" ht="15" x14ac:dyDescent="0.25">
      <c r="C815" s="62" t="s">
        <v>1384</v>
      </c>
      <c r="D815" s="62">
        <v>1032419</v>
      </c>
      <c r="E815" s="16" t="s">
        <v>227</v>
      </c>
    </row>
    <row r="816" spans="3:5" ht="15" x14ac:dyDescent="0.25">
      <c r="C816" s="62" t="s">
        <v>1385</v>
      </c>
      <c r="D816" s="62">
        <v>1032421</v>
      </c>
      <c r="E816" s="16" t="s">
        <v>227</v>
      </c>
    </row>
    <row r="817" spans="3:5" ht="15" x14ac:dyDescent="0.25">
      <c r="C817" s="62" t="s">
        <v>1386</v>
      </c>
      <c r="D817" s="62">
        <v>1032422</v>
      </c>
      <c r="E817" s="16" t="s">
        <v>227</v>
      </c>
    </row>
    <row r="818" spans="3:5" ht="15" x14ac:dyDescent="0.25">
      <c r="C818" s="62" t="s">
        <v>285</v>
      </c>
      <c r="D818" s="62">
        <v>1032424</v>
      </c>
      <c r="E818" s="16" t="s">
        <v>227</v>
      </c>
    </row>
    <row r="819" spans="3:5" ht="15" x14ac:dyDescent="0.25">
      <c r="C819" s="62" t="s">
        <v>286</v>
      </c>
      <c r="D819" s="62">
        <v>1032425</v>
      </c>
      <c r="E819" s="16" t="s">
        <v>227</v>
      </c>
    </row>
    <row r="820" spans="3:5" ht="15" x14ac:dyDescent="0.25">
      <c r="C820" s="62" t="s">
        <v>1387</v>
      </c>
      <c r="D820" s="62">
        <v>1032426</v>
      </c>
      <c r="E820" s="16" t="s">
        <v>227</v>
      </c>
    </row>
    <row r="821" spans="3:5" ht="15" x14ac:dyDescent="0.25">
      <c r="C821" s="62" t="s">
        <v>1388</v>
      </c>
      <c r="D821" s="62">
        <v>1032427</v>
      </c>
      <c r="E821" s="16" t="s">
        <v>227</v>
      </c>
    </row>
    <row r="822" spans="3:5" ht="15" x14ac:dyDescent="0.25">
      <c r="C822" s="62" t="s">
        <v>1389</v>
      </c>
      <c r="D822" s="62">
        <v>1032435</v>
      </c>
      <c r="E822" s="16" t="s">
        <v>227</v>
      </c>
    </row>
    <row r="823" spans="3:5" ht="15" x14ac:dyDescent="0.25">
      <c r="C823" s="62" t="s">
        <v>1390</v>
      </c>
      <c r="D823" s="62">
        <v>1032436</v>
      </c>
      <c r="E823" s="16" t="s">
        <v>227</v>
      </c>
    </row>
    <row r="824" spans="3:5" ht="15" x14ac:dyDescent="0.25">
      <c r="C824" s="62" t="s">
        <v>1391</v>
      </c>
      <c r="D824" s="62">
        <v>1032438</v>
      </c>
      <c r="E824" s="16" t="s">
        <v>227</v>
      </c>
    </row>
    <row r="825" spans="3:5" ht="15" x14ac:dyDescent="0.25">
      <c r="C825" s="62" t="s">
        <v>1392</v>
      </c>
      <c r="D825" s="62">
        <v>1032450</v>
      </c>
      <c r="E825" s="16" t="s">
        <v>227</v>
      </c>
    </row>
    <row r="826" spans="3:5" ht="15" x14ac:dyDescent="0.25">
      <c r="C826" s="62" t="s">
        <v>1393</v>
      </c>
      <c r="D826" s="62">
        <v>1032454</v>
      </c>
      <c r="E826" s="16" t="s">
        <v>227</v>
      </c>
    </row>
    <row r="827" spans="3:5" ht="15" x14ac:dyDescent="0.25">
      <c r="C827" s="62" t="s">
        <v>1394</v>
      </c>
      <c r="D827" s="62">
        <v>1032465</v>
      </c>
      <c r="E827" s="16" t="s">
        <v>227</v>
      </c>
    </row>
    <row r="828" spans="3:5" ht="15" x14ac:dyDescent="0.25">
      <c r="C828" s="62" t="s">
        <v>1395</v>
      </c>
      <c r="D828" s="62">
        <v>1032471</v>
      </c>
      <c r="E828" s="16" t="s">
        <v>227</v>
      </c>
    </row>
    <row r="829" spans="3:5" ht="15" x14ac:dyDescent="0.25">
      <c r="C829" s="62" t="s">
        <v>1396</v>
      </c>
      <c r="D829" s="62">
        <v>1032472</v>
      </c>
      <c r="E829" s="16" t="s">
        <v>227</v>
      </c>
    </row>
    <row r="830" spans="3:5" ht="15" x14ac:dyDescent="0.25">
      <c r="C830" s="62" t="s">
        <v>1397</v>
      </c>
      <c r="D830" s="62">
        <v>1032511</v>
      </c>
      <c r="E830" s="16" t="s">
        <v>227</v>
      </c>
    </row>
    <row r="831" spans="3:5" ht="15" x14ac:dyDescent="0.25">
      <c r="C831" s="62" t="s">
        <v>1398</v>
      </c>
      <c r="D831" s="62">
        <v>1032512</v>
      </c>
      <c r="E831" s="16" t="s">
        <v>227</v>
      </c>
    </row>
    <row r="832" spans="3:5" ht="15" x14ac:dyDescent="0.25">
      <c r="C832" s="62" t="s">
        <v>1399</v>
      </c>
      <c r="D832" s="62">
        <v>1032513</v>
      </c>
      <c r="E832" s="16" t="s">
        <v>227</v>
      </c>
    </row>
    <row r="833" spans="3:5" ht="15" x14ac:dyDescent="0.25">
      <c r="C833" s="62" t="s">
        <v>1400</v>
      </c>
      <c r="D833" s="62">
        <v>1032526</v>
      </c>
      <c r="E833" s="16" t="s">
        <v>227</v>
      </c>
    </row>
    <row r="834" spans="3:5" ht="15" x14ac:dyDescent="0.25">
      <c r="C834" s="62" t="s">
        <v>1401</v>
      </c>
      <c r="D834" s="62">
        <v>1032533</v>
      </c>
      <c r="E834" s="16" t="s">
        <v>227</v>
      </c>
    </row>
    <row r="835" spans="3:5" ht="15" x14ac:dyDescent="0.25">
      <c r="C835" s="62" t="s">
        <v>1402</v>
      </c>
      <c r="D835" s="62">
        <v>1032535</v>
      </c>
      <c r="E835" s="16" t="s">
        <v>227</v>
      </c>
    </row>
    <row r="836" spans="3:5" ht="15" x14ac:dyDescent="0.25">
      <c r="C836" s="62" t="s">
        <v>1403</v>
      </c>
      <c r="D836" s="62">
        <v>1032540</v>
      </c>
      <c r="E836" s="16" t="s">
        <v>227</v>
      </c>
    </row>
    <row r="837" spans="3:5" ht="15" x14ac:dyDescent="0.25">
      <c r="C837" s="62" t="s">
        <v>1404</v>
      </c>
      <c r="D837" s="62">
        <v>1032541</v>
      </c>
      <c r="E837" s="16" t="s">
        <v>227</v>
      </c>
    </row>
    <row r="838" spans="3:5" ht="15" x14ac:dyDescent="0.25">
      <c r="C838" s="62" t="s">
        <v>1405</v>
      </c>
      <c r="D838" s="62">
        <v>1032548</v>
      </c>
      <c r="E838" s="16" t="s">
        <v>227</v>
      </c>
    </row>
    <row r="839" spans="3:5" ht="15" x14ac:dyDescent="0.25">
      <c r="C839" s="62" t="s">
        <v>1406</v>
      </c>
      <c r="D839" s="62">
        <v>1032550</v>
      </c>
      <c r="E839" s="16" t="s">
        <v>227</v>
      </c>
    </row>
    <row r="840" spans="3:5" ht="15" x14ac:dyDescent="0.25">
      <c r="C840" s="62" t="s">
        <v>287</v>
      </c>
      <c r="D840" s="62">
        <v>1032554</v>
      </c>
      <c r="E840" s="16" t="s">
        <v>227</v>
      </c>
    </row>
    <row r="841" spans="3:5" ht="15" x14ac:dyDescent="0.25">
      <c r="C841" s="62" t="s">
        <v>1407</v>
      </c>
      <c r="D841" s="62">
        <v>1032557</v>
      </c>
      <c r="E841" s="16" t="s">
        <v>227</v>
      </c>
    </row>
    <row r="842" spans="3:5" ht="15" x14ac:dyDescent="0.25">
      <c r="C842" s="62" t="s">
        <v>1408</v>
      </c>
      <c r="D842" s="62">
        <v>1032558</v>
      </c>
      <c r="E842" s="16" t="s">
        <v>227</v>
      </c>
    </row>
    <row r="843" spans="3:5" ht="15" x14ac:dyDescent="0.25">
      <c r="C843" s="62" t="s">
        <v>1409</v>
      </c>
      <c r="D843" s="62">
        <v>1032563</v>
      </c>
      <c r="E843" s="16" t="s">
        <v>227</v>
      </c>
    </row>
    <row r="844" spans="3:5" ht="15" x14ac:dyDescent="0.25">
      <c r="C844" s="62" t="s">
        <v>1410</v>
      </c>
      <c r="D844" s="62">
        <v>1032565</v>
      </c>
      <c r="E844" s="16" t="s">
        <v>227</v>
      </c>
    </row>
    <row r="845" spans="3:5" ht="15" x14ac:dyDescent="0.25">
      <c r="C845" s="62" t="s">
        <v>1411</v>
      </c>
      <c r="D845" s="62">
        <v>1032567</v>
      </c>
      <c r="E845" s="16" t="s">
        <v>227</v>
      </c>
    </row>
    <row r="846" spans="3:5" ht="15" x14ac:dyDescent="0.25">
      <c r="C846" s="62" t="s">
        <v>1412</v>
      </c>
      <c r="D846" s="62">
        <v>1032568</v>
      </c>
      <c r="E846" s="16" t="s">
        <v>227</v>
      </c>
    </row>
    <row r="847" spans="3:5" ht="15" x14ac:dyDescent="0.25">
      <c r="C847" s="62" t="s">
        <v>1413</v>
      </c>
      <c r="D847" s="62">
        <v>1032573</v>
      </c>
      <c r="E847" s="16" t="s">
        <v>227</v>
      </c>
    </row>
    <row r="848" spans="3:5" ht="15" x14ac:dyDescent="0.25">
      <c r="C848" s="62" t="s">
        <v>1414</v>
      </c>
      <c r="D848" s="62">
        <v>1032575</v>
      </c>
      <c r="E848" s="16" t="s">
        <v>227</v>
      </c>
    </row>
    <row r="849" spans="3:5" ht="15" x14ac:dyDescent="0.25">
      <c r="C849" s="62" t="s">
        <v>288</v>
      </c>
      <c r="D849" s="62">
        <v>1032577</v>
      </c>
      <c r="E849" s="16" t="s">
        <v>227</v>
      </c>
    </row>
    <row r="850" spans="3:5" ht="15" x14ac:dyDescent="0.25">
      <c r="C850" s="62" t="s">
        <v>1415</v>
      </c>
      <c r="D850" s="62">
        <v>1032581</v>
      </c>
      <c r="E850" s="16" t="s">
        <v>227</v>
      </c>
    </row>
    <row r="851" spans="3:5" ht="15" x14ac:dyDescent="0.25">
      <c r="C851" s="62" t="s">
        <v>1416</v>
      </c>
      <c r="D851" s="62">
        <v>1032586</v>
      </c>
      <c r="E851" s="16" t="s">
        <v>227</v>
      </c>
    </row>
    <row r="852" spans="3:5" ht="15" x14ac:dyDescent="0.25">
      <c r="C852" s="62" t="s">
        <v>1417</v>
      </c>
      <c r="D852" s="62">
        <v>1032587</v>
      </c>
      <c r="E852" s="16" t="s">
        <v>227</v>
      </c>
    </row>
    <row r="853" spans="3:5" ht="15" x14ac:dyDescent="0.25">
      <c r="C853" s="62" t="s">
        <v>1418</v>
      </c>
      <c r="D853" s="62">
        <v>1032591</v>
      </c>
      <c r="E853" s="16" t="s">
        <v>227</v>
      </c>
    </row>
    <row r="854" spans="3:5" ht="15" x14ac:dyDescent="0.25">
      <c r="C854" s="62" t="s">
        <v>1419</v>
      </c>
      <c r="D854" s="62">
        <v>1032592</v>
      </c>
      <c r="E854" s="16" t="s">
        <v>227</v>
      </c>
    </row>
    <row r="855" spans="3:5" ht="15" x14ac:dyDescent="0.25">
      <c r="C855" s="62" t="s">
        <v>1420</v>
      </c>
      <c r="D855" s="62">
        <v>1032613</v>
      </c>
      <c r="E855" s="16" t="s">
        <v>227</v>
      </c>
    </row>
    <row r="856" spans="3:5" ht="15" x14ac:dyDescent="0.25">
      <c r="C856" s="62" t="s">
        <v>1421</v>
      </c>
      <c r="D856" s="62">
        <v>1032614</v>
      </c>
      <c r="E856" s="16" t="s">
        <v>227</v>
      </c>
    </row>
    <row r="857" spans="3:5" ht="15" x14ac:dyDescent="0.25">
      <c r="C857" s="62" t="s">
        <v>1422</v>
      </c>
      <c r="D857" s="62">
        <v>1032628</v>
      </c>
      <c r="E857" s="16" t="s">
        <v>227</v>
      </c>
    </row>
    <row r="858" spans="3:5" ht="15" x14ac:dyDescent="0.25">
      <c r="C858" s="62" t="s">
        <v>1423</v>
      </c>
      <c r="D858" s="62">
        <v>1032631</v>
      </c>
      <c r="E858" s="16" t="s">
        <v>227</v>
      </c>
    </row>
    <row r="859" spans="3:5" ht="15" x14ac:dyDescent="0.25">
      <c r="C859" s="62" t="s">
        <v>1424</v>
      </c>
      <c r="D859" s="62">
        <v>1032632</v>
      </c>
      <c r="E859" s="16" t="s">
        <v>227</v>
      </c>
    </row>
    <row r="860" spans="3:5" ht="15" x14ac:dyDescent="0.25">
      <c r="C860" s="62" t="s">
        <v>1425</v>
      </c>
      <c r="D860" s="62">
        <v>1032638</v>
      </c>
      <c r="E860" s="16" t="s">
        <v>227</v>
      </c>
    </row>
    <row r="861" spans="3:5" ht="15" x14ac:dyDescent="0.25">
      <c r="C861" s="62" t="s">
        <v>1426</v>
      </c>
      <c r="D861" s="62">
        <v>1032646</v>
      </c>
      <c r="E861" s="16" t="s">
        <v>227</v>
      </c>
    </row>
    <row r="862" spans="3:5" ht="15" x14ac:dyDescent="0.25">
      <c r="C862" s="62" t="s">
        <v>1427</v>
      </c>
      <c r="D862" s="62">
        <v>1032648</v>
      </c>
      <c r="E862" s="16" t="s">
        <v>227</v>
      </c>
    </row>
    <row r="863" spans="3:5" ht="15" x14ac:dyDescent="0.25">
      <c r="C863" s="62" t="s">
        <v>1428</v>
      </c>
      <c r="D863" s="62">
        <v>1032661</v>
      </c>
      <c r="E863" s="16" t="s">
        <v>227</v>
      </c>
    </row>
    <row r="864" spans="3:5" ht="15" x14ac:dyDescent="0.25">
      <c r="C864" s="62" t="s">
        <v>1429</v>
      </c>
      <c r="D864" s="62">
        <v>1032663</v>
      </c>
      <c r="E864" s="16" t="s">
        <v>227</v>
      </c>
    </row>
    <row r="865" spans="3:5" ht="15" x14ac:dyDescent="0.25">
      <c r="C865" s="62" t="s">
        <v>289</v>
      </c>
      <c r="D865" s="62">
        <v>1032669</v>
      </c>
      <c r="E865" s="16" t="s">
        <v>227</v>
      </c>
    </row>
    <row r="866" spans="3:5" ht="15" x14ac:dyDescent="0.25">
      <c r="C866" s="62" t="s">
        <v>1430</v>
      </c>
      <c r="D866" s="62">
        <v>1032673</v>
      </c>
      <c r="E866" s="16" t="s">
        <v>227</v>
      </c>
    </row>
    <row r="867" spans="3:5" ht="15" x14ac:dyDescent="0.25">
      <c r="C867" s="62" t="s">
        <v>1431</v>
      </c>
      <c r="D867" s="62">
        <v>1032674</v>
      </c>
      <c r="E867" s="16" t="s">
        <v>227</v>
      </c>
    </row>
    <row r="868" spans="3:5" ht="15" x14ac:dyDescent="0.25">
      <c r="C868" s="62" t="s">
        <v>1432</v>
      </c>
      <c r="D868" s="62">
        <v>1032679</v>
      </c>
      <c r="E868" s="16" t="s">
        <v>227</v>
      </c>
    </row>
    <row r="869" spans="3:5" ht="15" x14ac:dyDescent="0.25">
      <c r="C869" s="62" t="s">
        <v>1433</v>
      </c>
      <c r="D869" s="62">
        <v>1032680</v>
      </c>
      <c r="E869" s="16" t="s">
        <v>227</v>
      </c>
    </row>
    <row r="870" spans="3:5" ht="15" x14ac:dyDescent="0.25">
      <c r="C870" s="62" t="s">
        <v>1434</v>
      </c>
      <c r="D870" s="62">
        <v>1032711</v>
      </c>
      <c r="E870" s="16" t="s">
        <v>227</v>
      </c>
    </row>
    <row r="871" spans="3:5" ht="15" x14ac:dyDescent="0.25">
      <c r="C871" s="62" t="s">
        <v>1435</v>
      </c>
      <c r="D871" s="62">
        <v>1032717</v>
      </c>
      <c r="E871" s="16" t="s">
        <v>227</v>
      </c>
    </row>
    <row r="872" spans="3:5" ht="15" x14ac:dyDescent="0.25">
      <c r="C872" s="62" t="s">
        <v>1436</v>
      </c>
      <c r="D872" s="62">
        <v>1032721</v>
      </c>
      <c r="E872" s="16" t="s">
        <v>227</v>
      </c>
    </row>
    <row r="873" spans="3:5" ht="15" x14ac:dyDescent="0.25">
      <c r="C873" s="62" t="s">
        <v>1437</v>
      </c>
      <c r="D873" s="62">
        <v>1032722</v>
      </c>
      <c r="E873" s="16" t="s">
        <v>227</v>
      </c>
    </row>
    <row r="874" spans="3:5" ht="15" x14ac:dyDescent="0.25">
      <c r="C874" s="62" t="s">
        <v>1438</v>
      </c>
      <c r="D874" s="62">
        <v>1032724</v>
      </c>
      <c r="E874" s="16" t="s">
        <v>227</v>
      </c>
    </row>
    <row r="875" spans="3:5" ht="15" x14ac:dyDescent="0.25">
      <c r="C875" s="62" t="s">
        <v>1439</v>
      </c>
      <c r="D875" s="62">
        <v>1032725</v>
      </c>
      <c r="E875" s="16" t="s">
        <v>227</v>
      </c>
    </row>
    <row r="876" spans="3:5" ht="15" x14ac:dyDescent="0.25">
      <c r="C876" s="62" t="s">
        <v>1440</v>
      </c>
      <c r="D876" s="62">
        <v>1032726</v>
      </c>
      <c r="E876" s="16" t="s">
        <v>227</v>
      </c>
    </row>
    <row r="877" spans="3:5" ht="15" x14ac:dyDescent="0.25">
      <c r="C877" s="62" t="s">
        <v>1441</v>
      </c>
      <c r="D877" s="62">
        <v>1032728</v>
      </c>
      <c r="E877" s="16" t="s">
        <v>227</v>
      </c>
    </row>
    <row r="878" spans="3:5" ht="15" x14ac:dyDescent="0.25">
      <c r="C878" s="62" t="s">
        <v>1442</v>
      </c>
      <c r="D878" s="62">
        <v>1032735</v>
      </c>
      <c r="E878" s="16" t="s">
        <v>227</v>
      </c>
    </row>
    <row r="879" spans="3:5" ht="15" x14ac:dyDescent="0.25">
      <c r="C879" s="62" t="s">
        <v>1443</v>
      </c>
      <c r="D879" s="62">
        <v>1032737</v>
      </c>
      <c r="E879" s="16" t="s">
        <v>227</v>
      </c>
    </row>
    <row r="880" spans="3:5" ht="15" x14ac:dyDescent="0.25">
      <c r="C880" s="62" t="s">
        <v>1444</v>
      </c>
      <c r="D880" s="62">
        <v>1032741</v>
      </c>
      <c r="E880" s="16" t="s">
        <v>227</v>
      </c>
    </row>
    <row r="881" spans="3:5" ht="15" x14ac:dyDescent="0.25">
      <c r="C881" s="62" t="s">
        <v>1445</v>
      </c>
      <c r="D881" s="62">
        <v>1032742</v>
      </c>
      <c r="E881" s="16" t="s">
        <v>227</v>
      </c>
    </row>
    <row r="882" spans="3:5" ht="15" x14ac:dyDescent="0.25">
      <c r="C882" s="62" t="s">
        <v>1446</v>
      </c>
      <c r="D882" s="62">
        <v>1032743</v>
      </c>
      <c r="E882" s="16" t="s">
        <v>227</v>
      </c>
    </row>
    <row r="883" spans="3:5" ht="15" x14ac:dyDescent="0.25">
      <c r="C883" s="62" t="s">
        <v>290</v>
      </c>
      <c r="D883" s="62">
        <v>1032748</v>
      </c>
      <c r="E883" s="16" t="s">
        <v>227</v>
      </c>
    </row>
    <row r="884" spans="3:5" ht="15" x14ac:dyDescent="0.25">
      <c r="C884" s="62" t="s">
        <v>291</v>
      </c>
      <c r="D884" s="62">
        <v>1032750</v>
      </c>
      <c r="E884" s="16" t="s">
        <v>227</v>
      </c>
    </row>
    <row r="885" spans="3:5" ht="15" x14ac:dyDescent="0.25">
      <c r="C885" s="62" t="s">
        <v>1447</v>
      </c>
      <c r="D885" s="62">
        <v>1032752</v>
      </c>
      <c r="E885" s="16" t="s">
        <v>227</v>
      </c>
    </row>
    <row r="886" spans="3:5" ht="15" x14ac:dyDescent="0.25">
      <c r="C886" s="62" t="s">
        <v>1448</v>
      </c>
      <c r="D886" s="62">
        <v>1032753</v>
      </c>
      <c r="E886" s="16" t="s">
        <v>227</v>
      </c>
    </row>
    <row r="887" spans="3:5" ht="15" x14ac:dyDescent="0.25">
      <c r="C887" s="62" t="s">
        <v>1449</v>
      </c>
      <c r="D887" s="62">
        <v>1032755</v>
      </c>
      <c r="E887" s="16" t="s">
        <v>227</v>
      </c>
    </row>
    <row r="888" spans="3:5" ht="15" x14ac:dyDescent="0.25">
      <c r="C888" s="62" t="s">
        <v>1450</v>
      </c>
      <c r="D888" s="62">
        <v>1032757</v>
      </c>
      <c r="E888" s="16" t="s">
        <v>227</v>
      </c>
    </row>
    <row r="889" spans="3:5" ht="15" x14ac:dyDescent="0.25">
      <c r="C889" s="62" t="s">
        <v>1451</v>
      </c>
      <c r="D889" s="62">
        <v>1032760</v>
      </c>
      <c r="E889" s="16" t="s">
        <v>227</v>
      </c>
    </row>
    <row r="890" spans="3:5" ht="15" x14ac:dyDescent="0.25">
      <c r="C890" s="62" t="s">
        <v>1452</v>
      </c>
      <c r="D890" s="62">
        <v>1032761</v>
      </c>
      <c r="E890" s="16" t="s">
        <v>227</v>
      </c>
    </row>
    <row r="891" spans="3:5" ht="15" x14ac:dyDescent="0.25">
      <c r="C891" s="62" t="s">
        <v>1453</v>
      </c>
      <c r="D891" s="62">
        <v>1032762</v>
      </c>
      <c r="E891" s="16" t="s">
        <v>227</v>
      </c>
    </row>
    <row r="892" spans="3:5" ht="15" x14ac:dyDescent="0.25">
      <c r="C892" s="62" t="s">
        <v>1454</v>
      </c>
      <c r="D892" s="62">
        <v>1032775</v>
      </c>
      <c r="E892" s="16" t="s">
        <v>227</v>
      </c>
    </row>
    <row r="893" spans="3:5" ht="15" x14ac:dyDescent="0.25">
      <c r="C893" s="62" t="s">
        <v>1455</v>
      </c>
      <c r="D893" s="62">
        <v>1032776</v>
      </c>
      <c r="E893" s="16" t="s">
        <v>227</v>
      </c>
    </row>
    <row r="894" spans="3:5" ht="15" x14ac:dyDescent="0.25">
      <c r="C894" s="62" t="s">
        <v>1456</v>
      </c>
      <c r="D894" s="62">
        <v>1032778</v>
      </c>
      <c r="E894" s="16" t="s">
        <v>227</v>
      </c>
    </row>
    <row r="895" spans="3:5" ht="15" x14ac:dyDescent="0.25">
      <c r="C895" s="62" t="s">
        <v>1457</v>
      </c>
      <c r="D895" s="62">
        <v>1032781</v>
      </c>
      <c r="E895" s="16" t="s">
        <v>227</v>
      </c>
    </row>
    <row r="896" spans="3:5" ht="15" x14ac:dyDescent="0.25">
      <c r="C896" s="62" t="s">
        <v>1458</v>
      </c>
      <c r="D896" s="62">
        <v>1032784</v>
      </c>
      <c r="E896" s="16" t="s">
        <v>227</v>
      </c>
    </row>
    <row r="897" spans="3:5" ht="15" x14ac:dyDescent="0.25">
      <c r="C897" s="62" t="s">
        <v>1459</v>
      </c>
      <c r="D897" s="62">
        <v>1032787</v>
      </c>
      <c r="E897" s="16" t="s">
        <v>227</v>
      </c>
    </row>
    <row r="898" spans="3:5" ht="15" x14ac:dyDescent="0.25">
      <c r="C898" s="62" t="s">
        <v>292</v>
      </c>
      <c r="D898" s="62">
        <v>1032790</v>
      </c>
      <c r="E898" s="16" t="s">
        <v>227</v>
      </c>
    </row>
    <row r="899" spans="3:5" ht="15" x14ac:dyDescent="0.25">
      <c r="C899" s="62" t="s">
        <v>1460</v>
      </c>
      <c r="D899" s="62">
        <v>1032795</v>
      </c>
      <c r="E899" s="16" t="s">
        <v>227</v>
      </c>
    </row>
    <row r="900" spans="3:5" ht="15" x14ac:dyDescent="0.25">
      <c r="C900" s="62" t="s">
        <v>1461</v>
      </c>
      <c r="D900" s="62">
        <v>1032796</v>
      </c>
      <c r="E900" s="16" t="s">
        <v>227</v>
      </c>
    </row>
    <row r="901" spans="3:5" ht="15" x14ac:dyDescent="0.25">
      <c r="C901" s="62" t="s">
        <v>1462</v>
      </c>
      <c r="D901" s="62">
        <v>1032801</v>
      </c>
      <c r="E901" s="16" t="s">
        <v>227</v>
      </c>
    </row>
    <row r="902" spans="3:5" ht="15" x14ac:dyDescent="0.25">
      <c r="C902" s="62" t="s">
        <v>1463</v>
      </c>
      <c r="D902" s="62">
        <v>1032802</v>
      </c>
      <c r="E902" s="16" t="s">
        <v>227</v>
      </c>
    </row>
    <row r="903" spans="3:5" ht="15" x14ac:dyDescent="0.25">
      <c r="C903" s="62" t="s">
        <v>1464</v>
      </c>
      <c r="D903" s="62">
        <v>1032803</v>
      </c>
      <c r="E903" s="16" t="s">
        <v>227</v>
      </c>
    </row>
    <row r="904" spans="3:5" ht="15" x14ac:dyDescent="0.25">
      <c r="C904" s="62" t="s">
        <v>1465</v>
      </c>
      <c r="D904" s="62">
        <v>1032807</v>
      </c>
      <c r="E904" s="16" t="s">
        <v>227</v>
      </c>
    </row>
    <row r="905" spans="3:5" ht="15" x14ac:dyDescent="0.25">
      <c r="C905" s="62" t="s">
        <v>1466</v>
      </c>
      <c r="D905" s="62">
        <v>1032808</v>
      </c>
      <c r="E905" s="16" t="s">
        <v>227</v>
      </c>
    </row>
    <row r="906" spans="3:5" ht="15" x14ac:dyDescent="0.25">
      <c r="C906" s="62" t="s">
        <v>1467</v>
      </c>
      <c r="D906" s="62">
        <v>1032811</v>
      </c>
      <c r="E906" s="16" t="s">
        <v>227</v>
      </c>
    </row>
    <row r="907" spans="3:5" ht="15" x14ac:dyDescent="0.25">
      <c r="C907" s="62" t="s">
        <v>1468</v>
      </c>
      <c r="D907" s="62">
        <v>1032814</v>
      </c>
      <c r="E907" s="16" t="s">
        <v>227</v>
      </c>
    </row>
    <row r="908" spans="3:5" ht="15" x14ac:dyDescent="0.25">
      <c r="C908" s="62" t="s">
        <v>293</v>
      </c>
      <c r="D908" s="62">
        <v>1032830</v>
      </c>
      <c r="E908" s="16" t="s">
        <v>227</v>
      </c>
    </row>
    <row r="909" spans="3:5" ht="15" x14ac:dyDescent="0.25">
      <c r="C909" s="62" t="s">
        <v>1469</v>
      </c>
      <c r="D909" s="62">
        <v>1032835</v>
      </c>
      <c r="E909" s="16" t="s">
        <v>227</v>
      </c>
    </row>
    <row r="910" spans="3:5" ht="15" x14ac:dyDescent="0.25">
      <c r="C910" s="62" t="s">
        <v>1470</v>
      </c>
      <c r="D910" s="62">
        <v>1032836</v>
      </c>
      <c r="E910" s="16" t="s">
        <v>227</v>
      </c>
    </row>
    <row r="911" spans="3:5" ht="15" x14ac:dyDescent="0.25">
      <c r="C911" s="62" t="s">
        <v>1471</v>
      </c>
      <c r="D911" s="62">
        <v>1032838</v>
      </c>
      <c r="E911" s="16" t="s">
        <v>227</v>
      </c>
    </row>
    <row r="912" spans="3:5" ht="15" x14ac:dyDescent="0.25">
      <c r="C912" s="62" t="s">
        <v>1472</v>
      </c>
      <c r="D912" s="62">
        <v>1032840</v>
      </c>
      <c r="E912" s="16" t="s">
        <v>227</v>
      </c>
    </row>
    <row r="913" spans="3:5" ht="15" x14ac:dyDescent="0.25">
      <c r="C913" s="62" t="s">
        <v>1473</v>
      </c>
      <c r="D913" s="62">
        <v>1032842</v>
      </c>
      <c r="E913" s="16" t="s">
        <v>227</v>
      </c>
    </row>
    <row r="914" spans="3:5" ht="15" x14ac:dyDescent="0.25">
      <c r="C914" s="62" t="s">
        <v>1474</v>
      </c>
      <c r="D914" s="62">
        <v>1032856</v>
      </c>
      <c r="E914" s="16" t="s">
        <v>227</v>
      </c>
    </row>
    <row r="915" spans="3:5" ht="15" x14ac:dyDescent="0.25">
      <c r="C915" s="62" t="s">
        <v>1475</v>
      </c>
      <c r="D915" s="62">
        <v>1032857</v>
      </c>
      <c r="E915" s="16" t="s">
        <v>227</v>
      </c>
    </row>
    <row r="916" spans="3:5" ht="15" x14ac:dyDescent="0.25">
      <c r="C916" s="62" t="s">
        <v>1476</v>
      </c>
      <c r="D916" s="62">
        <v>1032858</v>
      </c>
      <c r="E916" s="16" t="s">
        <v>227</v>
      </c>
    </row>
    <row r="917" spans="3:5" ht="15" x14ac:dyDescent="0.25">
      <c r="C917" s="62" t="s">
        <v>1477</v>
      </c>
      <c r="D917" s="62">
        <v>1032862</v>
      </c>
      <c r="E917" s="16" t="s">
        <v>227</v>
      </c>
    </row>
    <row r="918" spans="3:5" ht="15" x14ac:dyDescent="0.25">
      <c r="C918" s="62" t="s">
        <v>1478</v>
      </c>
      <c r="D918" s="62">
        <v>1032864</v>
      </c>
      <c r="E918" s="16" t="s">
        <v>227</v>
      </c>
    </row>
    <row r="919" spans="3:5" ht="15" x14ac:dyDescent="0.25">
      <c r="C919" s="62" t="s">
        <v>1479</v>
      </c>
      <c r="D919" s="62">
        <v>1032871</v>
      </c>
      <c r="E919" s="16" t="s">
        <v>227</v>
      </c>
    </row>
    <row r="920" spans="3:5" ht="15" x14ac:dyDescent="0.25">
      <c r="C920" s="62" t="s">
        <v>1480</v>
      </c>
      <c r="D920" s="62">
        <v>1032875</v>
      </c>
      <c r="E920" s="16" t="s">
        <v>227</v>
      </c>
    </row>
    <row r="921" spans="3:5" ht="15" x14ac:dyDescent="0.25">
      <c r="C921" s="62" t="s">
        <v>1481</v>
      </c>
      <c r="D921" s="62">
        <v>1032885</v>
      </c>
      <c r="E921" s="16" t="s">
        <v>227</v>
      </c>
    </row>
    <row r="922" spans="3:5" ht="15" x14ac:dyDescent="0.25">
      <c r="C922" s="62" t="s">
        <v>1482</v>
      </c>
      <c r="D922" s="62">
        <v>1032893</v>
      </c>
      <c r="E922" s="16" t="s">
        <v>227</v>
      </c>
    </row>
    <row r="923" spans="3:5" ht="15" x14ac:dyDescent="0.25">
      <c r="C923" s="62" t="s">
        <v>1483</v>
      </c>
      <c r="D923" s="62">
        <v>1032896</v>
      </c>
      <c r="E923" s="16" t="s">
        <v>227</v>
      </c>
    </row>
    <row r="924" spans="3:5" ht="15" x14ac:dyDescent="0.25">
      <c r="C924" s="62" t="s">
        <v>1484</v>
      </c>
      <c r="D924" s="62">
        <v>1032898</v>
      </c>
      <c r="E924" s="16" t="s">
        <v>227</v>
      </c>
    </row>
    <row r="925" spans="3:5" ht="15" x14ac:dyDescent="0.25">
      <c r="C925" s="62" t="s">
        <v>294</v>
      </c>
      <c r="D925" s="62">
        <v>1032899</v>
      </c>
      <c r="E925" s="16" t="s">
        <v>227</v>
      </c>
    </row>
    <row r="926" spans="3:5" ht="15" x14ac:dyDescent="0.25">
      <c r="C926" s="62" t="s">
        <v>1485</v>
      </c>
      <c r="D926" s="62">
        <v>1032924</v>
      </c>
      <c r="E926" s="16" t="s">
        <v>227</v>
      </c>
    </row>
    <row r="927" spans="3:5" ht="15" x14ac:dyDescent="0.25">
      <c r="C927" s="62" t="s">
        <v>1486</v>
      </c>
      <c r="D927" s="62">
        <v>1032925</v>
      </c>
      <c r="E927" s="16" t="s">
        <v>227</v>
      </c>
    </row>
    <row r="928" spans="3:5" ht="15" x14ac:dyDescent="0.25">
      <c r="C928" s="62" t="s">
        <v>1487</v>
      </c>
      <c r="D928" s="62">
        <v>1032926</v>
      </c>
      <c r="E928" s="16" t="s">
        <v>227</v>
      </c>
    </row>
    <row r="929" spans="3:5" ht="15" x14ac:dyDescent="0.25">
      <c r="C929" s="62" t="s">
        <v>1488</v>
      </c>
      <c r="D929" s="62">
        <v>1032927</v>
      </c>
      <c r="E929" s="16" t="s">
        <v>227</v>
      </c>
    </row>
    <row r="930" spans="3:5" ht="15" x14ac:dyDescent="0.25">
      <c r="C930" s="62" t="s">
        <v>1489</v>
      </c>
      <c r="D930" s="62">
        <v>1032929</v>
      </c>
      <c r="E930" s="16" t="s">
        <v>227</v>
      </c>
    </row>
    <row r="931" spans="3:5" ht="15" x14ac:dyDescent="0.25">
      <c r="C931" s="62" t="s">
        <v>1490</v>
      </c>
      <c r="D931" s="62">
        <v>1032930</v>
      </c>
      <c r="E931" s="16" t="s">
        <v>227</v>
      </c>
    </row>
    <row r="932" spans="3:5" ht="15" x14ac:dyDescent="0.25">
      <c r="C932" s="62" t="s">
        <v>1491</v>
      </c>
      <c r="D932" s="62">
        <v>1032937</v>
      </c>
      <c r="E932" s="16" t="s">
        <v>227</v>
      </c>
    </row>
    <row r="933" spans="3:5" ht="15" x14ac:dyDescent="0.25">
      <c r="C933" s="62" t="s">
        <v>1492</v>
      </c>
      <c r="D933" s="62">
        <v>1032940</v>
      </c>
      <c r="E933" s="16" t="s">
        <v>227</v>
      </c>
    </row>
    <row r="934" spans="3:5" ht="15" x14ac:dyDescent="0.25">
      <c r="C934" s="62" t="s">
        <v>1493</v>
      </c>
      <c r="D934" s="62">
        <v>1032944</v>
      </c>
      <c r="E934" s="16" t="s">
        <v>227</v>
      </c>
    </row>
    <row r="935" spans="3:5" ht="15" x14ac:dyDescent="0.25">
      <c r="C935" s="62" t="s">
        <v>1494</v>
      </c>
      <c r="D935" s="62">
        <v>1032952</v>
      </c>
      <c r="E935" s="16" t="s">
        <v>227</v>
      </c>
    </row>
    <row r="936" spans="3:5" ht="15" x14ac:dyDescent="0.25">
      <c r="C936" s="62" t="s">
        <v>1495</v>
      </c>
      <c r="D936" s="62">
        <v>1032957</v>
      </c>
      <c r="E936" s="16" t="s">
        <v>227</v>
      </c>
    </row>
    <row r="937" spans="3:5" ht="15" x14ac:dyDescent="0.25">
      <c r="C937" s="62" t="s">
        <v>1496</v>
      </c>
      <c r="D937" s="62">
        <v>1032958</v>
      </c>
      <c r="E937" s="16" t="s">
        <v>227</v>
      </c>
    </row>
    <row r="938" spans="3:5" ht="15" x14ac:dyDescent="0.25">
      <c r="C938" s="62" t="s">
        <v>1497</v>
      </c>
      <c r="D938" s="62">
        <v>1032960</v>
      </c>
      <c r="E938" s="16" t="s">
        <v>227</v>
      </c>
    </row>
    <row r="939" spans="3:5" ht="15" x14ac:dyDescent="0.25">
      <c r="C939" s="62" t="s">
        <v>1498</v>
      </c>
      <c r="D939" s="62">
        <v>1032961</v>
      </c>
      <c r="E939" s="16" t="s">
        <v>227</v>
      </c>
    </row>
    <row r="940" spans="3:5" ht="15" x14ac:dyDescent="0.25">
      <c r="C940" s="62" t="s">
        <v>1499</v>
      </c>
      <c r="D940" s="62">
        <v>1032962</v>
      </c>
      <c r="E940" s="16" t="s">
        <v>227</v>
      </c>
    </row>
    <row r="941" spans="3:5" ht="15" x14ac:dyDescent="0.25">
      <c r="C941" s="62" t="s">
        <v>1500</v>
      </c>
      <c r="D941" s="62">
        <v>1032963</v>
      </c>
      <c r="E941" s="16" t="s">
        <v>227</v>
      </c>
    </row>
    <row r="942" spans="3:5" ht="15" x14ac:dyDescent="0.25">
      <c r="C942" s="62" t="s">
        <v>1501</v>
      </c>
      <c r="D942" s="62">
        <v>1032967</v>
      </c>
      <c r="E942" s="16" t="s">
        <v>227</v>
      </c>
    </row>
    <row r="943" spans="3:5" ht="15" x14ac:dyDescent="0.25">
      <c r="C943" s="62" t="s">
        <v>1502</v>
      </c>
      <c r="D943" s="62">
        <v>1032968</v>
      </c>
      <c r="E943" s="16" t="s">
        <v>227</v>
      </c>
    </row>
    <row r="944" spans="3:5" ht="15" x14ac:dyDescent="0.25">
      <c r="C944" s="62" t="s">
        <v>1503</v>
      </c>
      <c r="D944" s="62">
        <v>1032969</v>
      </c>
      <c r="E944" s="16" t="s">
        <v>227</v>
      </c>
    </row>
    <row r="945" spans="3:5" ht="15" x14ac:dyDescent="0.25">
      <c r="C945" s="62" t="s">
        <v>1504</v>
      </c>
      <c r="D945" s="62">
        <v>1032970</v>
      </c>
      <c r="E945" s="16" t="s">
        <v>227</v>
      </c>
    </row>
    <row r="946" spans="3:5" ht="15" x14ac:dyDescent="0.25">
      <c r="C946" s="62" t="s">
        <v>1505</v>
      </c>
      <c r="D946" s="62">
        <v>1032971</v>
      </c>
      <c r="E946" s="16" t="s">
        <v>227</v>
      </c>
    </row>
    <row r="947" spans="3:5" ht="15" x14ac:dyDescent="0.25">
      <c r="C947" s="62" t="s">
        <v>1506</v>
      </c>
      <c r="D947" s="62">
        <v>1032972</v>
      </c>
      <c r="E947" s="16" t="s">
        <v>227</v>
      </c>
    </row>
    <row r="948" spans="3:5" ht="15" x14ac:dyDescent="0.25">
      <c r="C948" s="62" t="s">
        <v>1507</v>
      </c>
      <c r="D948" s="62">
        <v>1032973</v>
      </c>
      <c r="E948" s="16" t="s">
        <v>227</v>
      </c>
    </row>
    <row r="949" spans="3:5" ht="15" x14ac:dyDescent="0.25">
      <c r="C949" s="62" t="s">
        <v>1508</v>
      </c>
      <c r="D949" s="62">
        <v>1032975</v>
      </c>
      <c r="E949" s="16" t="s">
        <v>227</v>
      </c>
    </row>
    <row r="950" spans="3:5" ht="15" x14ac:dyDescent="0.25">
      <c r="C950" s="62" t="s">
        <v>1509</v>
      </c>
      <c r="D950" s="62">
        <v>1032978</v>
      </c>
      <c r="E950" s="16" t="s">
        <v>227</v>
      </c>
    </row>
    <row r="951" spans="3:5" ht="15" x14ac:dyDescent="0.25">
      <c r="C951" s="62" t="s">
        <v>1510</v>
      </c>
      <c r="D951" s="62">
        <v>1032980</v>
      </c>
      <c r="E951" s="16" t="s">
        <v>227</v>
      </c>
    </row>
    <row r="952" spans="3:5" ht="15" x14ac:dyDescent="0.25">
      <c r="C952" s="62" t="s">
        <v>1511</v>
      </c>
      <c r="D952" s="62">
        <v>1032981</v>
      </c>
      <c r="E952" s="16" t="s">
        <v>227</v>
      </c>
    </row>
    <row r="953" spans="3:5" ht="15" x14ac:dyDescent="0.25">
      <c r="C953" s="62" t="s">
        <v>1512</v>
      </c>
      <c r="D953" s="62">
        <v>1032983</v>
      </c>
      <c r="E953" s="16" t="s">
        <v>227</v>
      </c>
    </row>
    <row r="954" spans="3:5" ht="15" x14ac:dyDescent="0.25">
      <c r="C954" s="62" t="s">
        <v>295</v>
      </c>
      <c r="D954" s="62">
        <v>1032986</v>
      </c>
      <c r="E954" s="16" t="s">
        <v>227</v>
      </c>
    </row>
    <row r="955" spans="3:5" ht="15" x14ac:dyDescent="0.25">
      <c r="C955" s="62" t="s">
        <v>1513</v>
      </c>
      <c r="D955" s="62">
        <v>1032987</v>
      </c>
      <c r="E955" s="16" t="s">
        <v>227</v>
      </c>
    </row>
    <row r="956" spans="3:5" ht="15" x14ac:dyDescent="0.25">
      <c r="C956" s="62" t="s">
        <v>1514</v>
      </c>
      <c r="D956" s="62">
        <v>1032991</v>
      </c>
      <c r="E956" s="16" t="s">
        <v>227</v>
      </c>
    </row>
    <row r="957" spans="3:5" ht="15" x14ac:dyDescent="0.25">
      <c r="C957" s="62" t="s">
        <v>1515</v>
      </c>
      <c r="D957" s="62">
        <v>1032992</v>
      </c>
      <c r="E957" s="16" t="s">
        <v>227</v>
      </c>
    </row>
    <row r="958" spans="3:5" ht="15" x14ac:dyDescent="0.25">
      <c r="C958" s="62" t="s">
        <v>1516</v>
      </c>
      <c r="D958" s="62">
        <v>1032997</v>
      </c>
      <c r="E958" s="16" t="s">
        <v>227</v>
      </c>
    </row>
    <row r="959" spans="3:5" ht="15" x14ac:dyDescent="0.25">
      <c r="C959" s="62" t="s">
        <v>1517</v>
      </c>
      <c r="D959" s="62">
        <v>1032999</v>
      </c>
      <c r="E959" s="16" t="s">
        <v>227</v>
      </c>
    </row>
    <row r="960" spans="3:5" ht="15" x14ac:dyDescent="0.25">
      <c r="C960" s="62" t="s">
        <v>1518</v>
      </c>
      <c r="D960" s="62">
        <v>1033008</v>
      </c>
      <c r="E960" s="16" t="s">
        <v>227</v>
      </c>
    </row>
    <row r="961" spans="3:5" ht="15" x14ac:dyDescent="0.25">
      <c r="C961" s="62" t="s">
        <v>1519</v>
      </c>
      <c r="D961" s="62">
        <v>1033011</v>
      </c>
      <c r="E961" s="16" t="s">
        <v>227</v>
      </c>
    </row>
    <row r="962" spans="3:5" ht="15" x14ac:dyDescent="0.25">
      <c r="C962" s="62" t="s">
        <v>1520</v>
      </c>
      <c r="D962" s="62">
        <v>1033014</v>
      </c>
      <c r="E962" s="16" t="s">
        <v>227</v>
      </c>
    </row>
    <row r="963" spans="3:5" ht="15" x14ac:dyDescent="0.25">
      <c r="C963" s="62" t="s">
        <v>1521</v>
      </c>
      <c r="D963" s="62">
        <v>1033017</v>
      </c>
      <c r="E963" s="16" t="s">
        <v>227</v>
      </c>
    </row>
    <row r="964" spans="3:5" ht="15" x14ac:dyDescent="0.25">
      <c r="C964" s="62" t="s">
        <v>1522</v>
      </c>
      <c r="D964" s="62">
        <v>1033022</v>
      </c>
      <c r="E964" s="16" t="s">
        <v>227</v>
      </c>
    </row>
    <row r="965" spans="3:5" ht="15" x14ac:dyDescent="0.25">
      <c r="C965" s="62" t="s">
        <v>1523</v>
      </c>
      <c r="D965" s="62">
        <v>1033024</v>
      </c>
      <c r="E965" s="16" t="s">
        <v>227</v>
      </c>
    </row>
    <row r="966" spans="3:5" ht="15" x14ac:dyDescent="0.25">
      <c r="C966" s="62" t="s">
        <v>1524</v>
      </c>
      <c r="D966" s="62">
        <v>1033025</v>
      </c>
      <c r="E966" s="16" t="s">
        <v>227</v>
      </c>
    </row>
    <row r="967" spans="3:5" ht="15" x14ac:dyDescent="0.25">
      <c r="C967" s="62" t="s">
        <v>1525</v>
      </c>
      <c r="D967" s="62">
        <v>1033029</v>
      </c>
      <c r="E967" s="16" t="s">
        <v>227</v>
      </c>
    </row>
    <row r="968" spans="3:5" ht="15" x14ac:dyDescent="0.25">
      <c r="C968" s="62" t="s">
        <v>1526</v>
      </c>
      <c r="D968" s="62">
        <v>1033040</v>
      </c>
      <c r="E968" s="16" t="s">
        <v>227</v>
      </c>
    </row>
    <row r="969" spans="3:5" ht="15" x14ac:dyDescent="0.25">
      <c r="C969" s="62" t="s">
        <v>296</v>
      </c>
      <c r="D969" s="62">
        <v>1033043</v>
      </c>
      <c r="E969" s="16" t="s">
        <v>227</v>
      </c>
    </row>
    <row r="970" spans="3:5" ht="15" x14ac:dyDescent="0.25">
      <c r="C970" s="62" t="s">
        <v>1527</v>
      </c>
      <c r="D970" s="62">
        <v>1033045</v>
      </c>
      <c r="E970" s="16" t="s">
        <v>227</v>
      </c>
    </row>
    <row r="971" spans="3:5" ht="15" x14ac:dyDescent="0.25">
      <c r="C971" s="62" t="s">
        <v>1528</v>
      </c>
      <c r="D971" s="62">
        <v>1033046</v>
      </c>
      <c r="E971" s="16" t="s">
        <v>227</v>
      </c>
    </row>
    <row r="972" spans="3:5" ht="15" x14ac:dyDescent="0.25">
      <c r="C972" s="62" t="s">
        <v>1529</v>
      </c>
      <c r="D972" s="62">
        <v>1033047</v>
      </c>
      <c r="E972" s="16" t="s">
        <v>227</v>
      </c>
    </row>
    <row r="973" spans="3:5" ht="15" x14ac:dyDescent="0.25">
      <c r="C973" s="62" t="s">
        <v>1530</v>
      </c>
      <c r="D973" s="62">
        <v>1033048</v>
      </c>
      <c r="E973" s="16" t="s">
        <v>227</v>
      </c>
    </row>
    <row r="974" spans="3:5" ht="15" x14ac:dyDescent="0.25">
      <c r="C974" s="62" t="s">
        <v>297</v>
      </c>
      <c r="D974" s="62">
        <v>1033050</v>
      </c>
      <c r="E974" s="16" t="s">
        <v>227</v>
      </c>
    </row>
    <row r="975" spans="3:5" ht="15" x14ac:dyDescent="0.25">
      <c r="C975" s="62" t="s">
        <v>1531</v>
      </c>
      <c r="D975" s="62">
        <v>1033061</v>
      </c>
      <c r="E975" s="16" t="s">
        <v>227</v>
      </c>
    </row>
    <row r="976" spans="3:5" ht="15" x14ac:dyDescent="0.25">
      <c r="C976" s="62" t="s">
        <v>1532</v>
      </c>
      <c r="D976" s="62">
        <v>1033063</v>
      </c>
      <c r="E976" s="16" t="s">
        <v>227</v>
      </c>
    </row>
    <row r="977" spans="3:5" ht="15" x14ac:dyDescent="0.25">
      <c r="C977" s="62" t="s">
        <v>1533</v>
      </c>
      <c r="D977" s="62">
        <v>1033065</v>
      </c>
      <c r="E977" s="16" t="s">
        <v>227</v>
      </c>
    </row>
    <row r="978" spans="3:5" ht="15" x14ac:dyDescent="0.25">
      <c r="C978" s="62" t="s">
        <v>1534</v>
      </c>
      <c r="D978" s="62">
        <v>1033066</v>
      </c>
      <c r="E978" s="16" t="s">
        <v>227</v>
      </c>
    </row>
    <row r="979" spans="3:5" ht="15" x14ac:dyDescent="0.25">
      <c r="C979" s="62" t="s">
        <v>1535</v>
      </c>
      <c r="D979" s="62">
        <v>1033070</v>
      </c>
      <c r="E979" s="16" t="s">
        <v>227</v>
      </c>
    </row>
    <row r="980" spans="3:5" ht="15" x14ac:dyDescent="0.25">
      <c r="C980" s="62" t="s">
        <v>1536</v>
      </c>
      <c r="D980" s="62">
        <v>1033071</v>
      </c>
      <c r="E980" s="16" t="s">
        <v>227</v>
      </c>
    </row>
    <row r="981" spans="3:5" ht="15" x14ac:dyDescent="0.25">
      <c r="C981" s="62" t="s">
        <v>1537</v>
      </c>
      <c r="D981" s="62">
        <v>1033090</v>
      </c>
      <c r="E981" s="16" t="s">
        <v>227</v>
      </c>
    </row>
    <row r="982" spans="3:5" ht="15" x14ac:dyDescent="0.25">
      <c r="C982" s="62" t="s">
        <v>1538</v>
      </c>
      <c r="D982" s="62">
        <v>1033091</v>
      </c>
      <c r="E982" s="16" t="s">
        <v>227</v>
      </c>
    </row>
    <row r="983" spans="3:5" ht="15" x14ac:dyDescent="0.25">
      <c r="C983" s="62" t="s">
        <v>1539</v>
      </c>
      <c r="D983" s="62">
        <v>1033101</v>
      </c>
      <c r="E983" s="16" t="s">
        <v>227</v>
      </c>
    </row>
    <row r="984" spans="3:5" ht="15" x14ac:dyDescent="0.25">
      <c r="C984" s="62" t="s">
        <v>1540</v>
      </c>
      <c r="D984" s="62">
        <v>1033108</v>
      </c>
      <c r="E984" s="16" t="s">
        <v>227</v>
      </c>
    </row>
    <row r="985" spans="3:5" ht="15" x14ac:dyDescent="0.25">
      <c r="C985" s="62" t="s">
        <v>1541</v>
      </c>
      <c r="D985" s="62">
        <v>1033119</v>
      </c>
      <c r="E985" s="16" t="s">
        <v>227</v>
      </c>
    </row>
    <row r="986" spans="3:5" ht="15" x14ac:dyDescent="0.25">
      <c r="C986" s="62" t="s">
        <v>1542</v>
      </c>
      <c r="D986" s="62">
        <v>1033125</v>
      </c>
      <c r="E986" s="16" t="s">
        <v>227</v>
      </c>
    </row>
    <row r="987" spans="3:5" ht="15" x14ac:dyDescent="0.25">
      <c r="C987" s="62" t="s">
        <v>1543</v>
      </c>
      <c r="D987" s="62">
        <v>1033127</v>
      </c>
      <c r="E987" s="16" t="s">
        <v>227</v>
      </c>
    </row>
    <row r="988" spans="3:5" ht="15" x14ac:dyDescent="0.25">
      <c r="C988" s="62" t="s">
        <v>1544</v>
      </c>
      <c r="D988" s="62">
        <v>1033128</v>
      </c>
      <c r="E988" s="16" t="s">
        <v>227</v>
      </c>
    </row>
    <row r="989" spans="3:5" ht="15" x14ac:dyDescent="0.25">
      <c r="C989" s="62" t="s">
        <v>1545</v>
      </c>
      <c r="D989" s="62">
        <v>1033129</v>
      </c>
      <c r="E989" s="16" t="s">
        <v>227</v>
      </c>
    </row>
    <row r="990" spans="3:5" ht="15" x14ac:dyDescent="0.25">
      <c r="C990" s="62" t="s">
        <v>1546</v>
      </c>
      <c r="D990" s="62">
        <v>1033130</v>
      </c>
      <c r="E990" s="16" t="s">
        <v>227</v>
      </c>
    </row>
    <row r="991" spans="3:5" ht="15" x14ac:dyDescent="0.25">
      <c r="C991" s="62" t="s">
        <v>1547</v>
      </c>
      <c r="D991" s="62">
        <v>1033131</v>
      </c>
      <c r="E991" s="16" t="s">
        <v>227</v>
      </c>
    </row>
    <row r="992" spans="3:5" ht="15" x14ac:dyDescent="0.25">
      <c r="C992" s="62" t="s">
        <v>1548</v>
      </c>
      <c r="D992" s="62">
        <v>1033132</v>
      </c>
      <c r="E992" s="16" t="s">
        <v>227</v>
      </c>
    </row>
    <row r="993" spans="3:5" ht="15" x14ac:dyDescent="0.25">
      <c r="C993" s="62" t="s">
        <v>1549</v>
      </c>
      <c r="D993" s="62">
        <v>1033149</v>
      </c>
      <c r="E993" s="16" t="s">
        <v>227</v>
      </c>
    </row>
    <row r="994" spans="3:5" ht="15" x14ac:dyDescent="0.25">
      <c r="C994" s="62" t="s">
        <v>1550</v>
      </c>
      <c r="D994" s="62">
        <v>1033166</v>
      </c>
      <c r="E994" s="16" t="s">
        <v>227</v>
      </c>
    </row>
    <row r="995" spans="3:5" ht="15" x14ac:dyDescent="0.25">
      <c r="C995" s="62" t="s">
        <v>298</v>
      </c>
      <c r="D995" s="62">
        <v>1033179</v>
      </c>
      <c r="E995" s="16" t="s">
        <v>227</v>
      </c>
    </row>
    <row r="996" spans="3:5" ht="15" x14ac:dyDescent="0.25">
      <c r="C996" s="62" t="s">
        <v>1551</v>
      </c>
      <c r="D996" s="62">
        <v>1033180</v>
      </c>
      <c r="E996" s="16" t="s">
        <v>227</v>
      </c>
    </row>
    <row r="997" spans="3:5" ht="15" x14ac:dyDescent="0.25">
      <c r="C997" s="62" t="s">
        <v>1552</v>
      </c>
      <c r="D997" s="62">
        <v>1033186</v>
      </c>
      <c r="E997" s="16" t="s">
        <v>227</v>
      </c>
    </row>
    <row r="998" spans="3:5" ht="15" x14ac:dyDescent="0.25">
      <c r="C998" s="62" t="s">
        <v>1553</v>
      </c>
      <c r="D998" s="62">
        <v>1033199</v>
      </c>
      <c r="E998" s="16" t="s">
        <v>227</v>
      </c>
    </row>
    <row r="999" spans="3:5" ht="15" x14ac:dyDescent="0.25">
      <c r="C999" s="62" t="s">
        <v>1554</v>
      </c>
      <c r="D999" s="62">
        <v>1033200</v>
      </c>
      <c r="E999" s="16" t="s">
        <v>227</v>
      </c>
    </row>
    <row r="1000" spans="3:5" ht="15" x14ac:dyDescent="0.25">
      <c r="C1000" s="62" t="s">
        <v>1555</v>
      </c>
      <c r="D1000" s="62">
        <v>1033205</v>
      </c>
      <c r="E1000" s="16" t="s">
        <v>227</v>
      </c>
    </row>
    <row r="1001" spans="3:5" ht="15" x14ac:dyDescent="0.25">
      <c r="C1001" s="62" t="s">
        <v>1556</v>
      </c>
      <c r="D1001" s="62">
        <v>1033206</v>
      </c>
      <c r="E1001" s="16" t="s">
        <v>227</v>
      </c>
    </row>
    <row r="1002" spans="3:5" ht="15" x14ac:dyDescent="0.25">
      <c r="C1002" s="62" t="s">
        <v>1557</v>
      </c>
      <c r="D1002" s="62">
        <v>1033207</v>
      </c>
      <c r="E1002" s="16" t="s">
        <v>227</v>
      </c>
    </row>
    <row r="1003" spans="3:5" ht="15" x14ac:dyDescent="0.25">
      <c r="C1003" s="62" t="s">
        <v>1558</v>
      </c>
      <c r="D1003" s="62">
        <v>1033211</v>
      </c>
      <c r="E1003" s="16" t="s">
        <v>227</v>
      </c>
    </row>
    <row r="1004" spans="3:5" ht="15" x14ac:dyDescent="0.25">
      <c r="C1004" s="62" t="s">
        <v>1559</v>
      </c>
      <c r="D1004" s="62">
        <v>1033221</v>
      </c>
      <c r="E1004" s="16" t="s">
        <v>227</v>
      </c>
    </row>
    <row r="1005" spans="3:5" ht="15" x14ac:dyDescent="0.25">
      <c r="C1005" s="62" t="s">
        <v>1560</v>
      </c>
      <c r="D1005" s="62">
        <v>1033223</v>
      </c>
      <c r="E1005" s="16" t="s">
        <v>227</v>
      </c>
    </row>
    <row r="1006" spans="3:5" ht="15" x14ac:dyDescent="0.25">
      <c r="C1006" s="62" t="s">
        <v>1561</v>
      </c>
      <c r="D1006" s="62">
        <v>1033224</v>
      </c>
      <c r="E1006" s="16" t="s">
        <v>227</v>
      </c>
    </row>
    <row r="1007" spans="3:5" ht="15" x14ac:dyDescent="0.25">
      <c r="C1007" s="62" t="s">
        <v>1562</v>
      </c>
      <c r="D1007" s="62">
        <v>1033225</v>
      </c>
      <c r="E1007" s="16" t="s">
        <v>227</v>
      </c>
    </row>
    <row r="1008" spans="3:5" ht="15" x14ac:dyDescent="0.25">
      <c r="C1008" s="62" t="s">
        <v>1563</v>
      </c>
      <c r="D1008" s="62">
        <v>1033232</v>
      </c>
      <c r="E1008" s="16" t="s">
        <v>227</v>
      </c>
    </row>
    <row r="1009" spans="3:5" ht="15" x14ac:dyDescent="0.25">
      <c r="C1009" s="62" t="s">
        <v>1564</v>
      </c>
      <c r="D1009" s="62">
        <v>1033233</v>
      </c>
      <c r="E1009" s="16" t="s">
        <v>227</v>
      </c>
    </row>
    <row r="1010" spans="3:5" ht="15" x14ac:dyDescent="0.25">
      <c r="C1010" s="62" t="s">
        <v>1565</v>
      </c>
      <c r="D1010" s="62">
        <v>1033245</v>
      </c>
      <c r="E1010" s="16" t="s">
        <v>227</v>
      </c>
    </row>
    <row r="1011" spans="3:5" ht="15" x14ac:dyDescent="0.25">
      <c r="C1011" s="62" t="s">
        <v>1566</v>
      </c>
      <c r="D1011" s="62">
        <v>1033246</v>
      </c>
      <c r="E1011" s="16" t="s">
        <v>227</v>
      </c>
    </row>
    <row r="1012" spans="3:5" ht="15" x14ac:dyDescent="0.25">
      <c r="C1012" s="62" t="s">
        <v>1567</v>
      </c>
      <c r="D1012" s="62">
        <v>1033248</v>
      </c>
      <c r="E1012" s="16" t="s">
        <v>227</v>
      </c>
    </row>
    <row r="1013" spans="3:5" ht="15" x14ac:dyDescent="0.25">
      <c r="C1013" s="62" t="s">
        <v>1568</v>
      </c>
      <c r="D1013" s="62">
        <v>1033252</v>
      </c>
      <c r="E1013" s="16" t="s">
        <v>227</v>
      </c>
    </row>
    <row r="1014" spans="3:5" ht="15" x14ac:dyDescent="0.25">
      <c r="C1014" s="62" t="s">
        <v>1569</v>
      </c>
      <c r="D1014" s="62">
        <v>1033266</v>
      </c>
      <c r="E1014" s="16" t="s">
        <v>227</v>
      </c>
    </row>
    <row r="1015" spans="3:5" ht="15" x14ac:dyDescent="0.25">
      <c r="C1015" s="62" t="s">
        <v>1570</v>
      </c>
      <c r="D1015" s="62">
        <v>1033270</v>
      </c>
      <c r="E1015" s="16" t="s">
        <v>227</v>
      </c>
    </row>
    <row r="1016" spans="3:5" ht="15" x14ac:dyDescent="0.25">
      <c r="C1016" s="62" t="s">
        <v>1571</v>
      </c>
      <c r="D1016" s="62">
        <v>1033272</v>
      </c>
      <c r="E1016" s="16" t="s">
        <v>227</v>
      </c>
    </row>
    <row r="1017" spans="3:5" ht="15" x14ac:dyDescent="0.25">
      <c r="C1017" s="62" t="s">
        <v>1572</v>
      </c>
      <c r="D1017" s="62">
        <v>1033273</v>
      </c>
      <c r="E1017" s="16" t="s">
        <v>227</v>
      </c>
    </row>
    <row r="1018" spans="3:5" ht="15" x14ac:dyDescent="0.25">
      <c r="C1018" s="62" t="s">
        <v>1573</v>
      </c>
      <c r="D1018" s="62">
        <v>1033274</v>
      </c>
      <c r="E1018" s="16" t="s">
        <v>227</v>
      </c>
    </row>
    <row r="1019" spans="3:5" ht="15" x14ac:dyDescent="0.25">
      <c r="C1019" s="62" t="s">
        <v>1574</v>
      </c>
      <c r="D1019" s="62">
        <v>1033275</v>
      </c>
      <c r="E1019" s="16" t="s">
        <v>227</v>
      </c>
    </row>
    <row r="1020" spans="3:5" ht="15" x14ac:dyDescent="0.25">
      <c r="C1020" s="62" t="s">
        <v>1575</v>
      </c>
      <c r="D1020" s="62">
        <v>1033278</v>
      </c>
      <c r="E1020" s="16" t="s">
        <v>227</v>
      </c>
    </row>
    <row r="1021" spans="3:5" ht="15" x14ac:dyDescent="0.25">
      <c r="C1021" s="62" t="s">
        <v>1576</v>
      </c>
      <c r="D1021" s="62">
        <v>1033290</v>
      </c>
      <c r="E1021" s="16" t="s">
        <v>227</v>
      </c>
    </row>
    <row r="1022" spans="3:5" ht="15" x14ac:dyDescent="0.25">
      <c r="C1022" s="62" t="s">
        <v>1577</v>
      </c>
      <c r="D1022" s="62">
        <v>1033294</v>
      </c>
      <c r="E1022" s="16" t="s">
        <v>227</v>
      </c>
    </row>
    <row r="1023" spans="3:5" ht="15" x14ac:dyDescent="0.25">
      <c r="C1023" s="62" t="s">
        <v>1578</v>
      </c>
      <c r="D1023" s="62">
        <v>1033309</v>
      </c>
      <c r="E1023" s="16" t="s">
        <v>227</v>
      </c>
    </row>
    <row r="1024" spans="3:5" ht="15" x14ac:dyDescent="0.25">
      <c r="C1024" s="62" t="s">
        <v>1579</v>
      </c>
      <c r="D1024" s="62">
        <v>1033319</v>
      </c>
      <c r="E1024" s="16" t="s">
        <v>227</v>
      </c>
    </row>
    <row r="1025" spans="3:5" ht="15" x14ac:dyDescent="0.25">
      <c r="C1025" s="62" t="s">
        <v>1580</v>
      </c>
      <c r="D1025" s="62">
        <v>1033330</v>
      </c>
      <c r="E1025" s="16" t="s">
        <v>227</v>
      </c>
    </row>
    <row r="1026" spans="3:5" ht="15" x14ac:dyDescent="0.25">
      <c r="C1026" s="62" t="s">
        <v>1581</v>
      </c>
      <c r="D1026" s="62">
        <v>1033332</v>
      </c>
      <c r="E1026" s="16" t="s">
        <v>227</v>
      </c>
    </row>
    <row r="1027" spans="3:5" ht="15" x14ac:dyDescent="0.25">
      <c r="C1027" s="62" t="s">
        <v>1582</v>
      </c>
      <c r="D1027" s="62">
        <v>1033333</v>
      </c>
      <c r="E1027" s="16" t="s">
        <v>227</v>
      </c>
    </row>
    <row r="1028" spans="3:5" ht="15" x14ac:dyDescent="0.25">
      <c r="C1028" s="62" t="s">
        <v>1583</v>
      </c>
      <c r="D1028" s="62">
        <v>1033334</v>
      </c>
      <c r="E1028" s="16" t="s">
        <v>227</v>
      </c>
    </row>
    <row r="1029" spans="3:5" ht="15" x14ac:dyDescent="0.25">
      <c r="C1029" s="62" t="s">
        <v>1584</v>
      </c>
      <c r="D1029" s="62">
        <v>1033336</v>
      </c>
      <c r="E1029" s="16" t="s">
        <v>227</v>
      </c>
    </row>
    <row r="1030" spans="3:5" ht="15" x14ac:dyDescent="0.25">
      <c r="C1030" s="62" t="s">
        <v>1585</v>
      </c>
      <c r="D1030" s="62">
        <v>1033337</v>
      </c>
      <c r="E1030" s="16" t="s">
        <v>227</v>
      </c>
    </row>
    <row r="1031" spans="3:5" ht="15" x14ac:dyDescent="0.25">
      <c r="C1031" s="62" t="s">
        <v>1586</v>
      </c>
      <c r="D1031" s="62">
        <v>1033338</v>
      </c>
      <c r="E1031" s="16" t="s">
        <v>227</v>
      </c>
    </row>
    <row r="1032" spans="3:5" ht="15" x14ac:dyDescent="0.25">
      <c r="C1032" s="62" t="s">
        <v>1587</v>
      </c>
      <c r="D1032" s="62">
        <v>1033339</v>
      </c>
      <c r="E1032" s="16" t="s">
        <v>227</v>
      </c>
    </row>
    <row r="1033" spans="3:5" ht="15" x14ac:dyDescent="0.25">
      <c r="C1033" s="62" t="s">
        <v>1588</v>
      </c>
      <c r="D1033" s="62">
        <v>1033342</v>
      </c>
      <c r="E1033" s="16" t="s">
        <v>227</v>
      </c>
    </row>
    <row r="1034" spans="3:5" ht="15" x14ac:dyDescent="0.25">
      <c r="C1034" s="62" t="s">
        <v>1589</v>
      </c>
      <c r="D1034" s="62">
        <v>1033345</v>
      </c>
      <c r="E1034" s="16" t="s">
        <v>227</v>
      </c>
    </row>
    <row r="1035" spans="3:5" ht="15" x14ac:dyDescent="0.25">
      <c r="C1035" s="62" t="s">
        <v>1590</v>
      </c>
      <c r="D1035" s="62">
        <v>1033346</v>
      </c>
      <c r="E1035" s="16" t="s">
        <v>227</v>
      </c>
    </row>
    <row r="1036" spans="3:5" ht="15" x14ac:dyDescent="0.25">
      <c r="C1036" s="62" t="s">
        <v>1591</v>
      </c>
      <c r="D1036" s="62">
        <v>1033348</v>
      </c>
      <c r="E1036" s="16" t="s">
        <v>227</v>
      </c>
    </row>
    <row r="1037" spans="3:5" ht="15" x14ac:dyDescent="0.25">
      <c r="C1037" s="62" t="s">
        <v>1592</v>
      </c>
      <c r="D1037" s="62">
        <v>1033353</v>
      </c>
      <c r="E1037" s="16" t="s">
        <v>227</v>
      </c>
    </row>
    <row r="1038" spans="3:5" ht="15" x14ac:dyDescent="0.25">
      <c r="C1038" s="62" t="s">
        <v>1593</v>
      </c>
      <c r="D1038" s="62">
        <v>1033355</v>
      </c>
      <c r="E1038" s="16" t="s">
        <v>227</v>
      </c>
    </row>
    <row r="1039" spans="3:5" ht="15" x14ac:dyDescent="0.25">
      <c r="C1039" s="62" t="s">
        <v>1594</v>
      </c>
      <c r="D1039" s="62">
        <v>1033356</v>
      </c>
      <c r="E1039" s="16" t="s">
        <v>227</v>
      </c>
    </row>
    <row r="1040" spans="3:5" ht="15" x14ac:dyDescent="0.25">
      <c r="C1040" s="62" t="s">
        <v>1595</v>
      </c>
      <c r="D1040" s="62">
        <v>1033360</v>
      </c>
      <c r="E1040" s="16" t="s">
        <v>227</v>
      </c>
    </row>
    <row r="1041" spans="3:5" ht="15" x14ac:dyDescent="0.25">
      <c r="C1041" s="62" t="s">
        <v>1596</v>
      </c>
      <c r="D1041" s="62">
        <v>1033365</v>
      </c>
      <c r="E1041" s="16" t="s">
        <v>227</v>
      </c>
    </row>
    <row r="1042" spans="3:5" ht="15" x14ac:dyDescent="0.25">
      <c r="C1042" s="62" t="s">
        <v>1597</v>
      </c>
      <c r="D1042" s="62">
        <v>1033377</v>
      </c>
      <c r="E1042" s="16" t="s">
        <v>227</v>
      </c>
    </row>
    <row r="1043" spans="3:5" ht="15" x14ac:dyDescent="0.25">
      <c r="C1043" s="62" t="s">
        <v>1598</v>
      </c>
      <c r="D1043" s="62">
        <v>1033379</v>
      </c>
      <c r="E1043" s="16" t="s">
        <v>227</v>
      </c>
    </row>
    <row r="1044" spans="3:5" ht="15" x14ac:dyDescent="0.25">
      <c r="C1044" s="62" t="s">
        <v>1599</v>
      </c>
      <c r="D1044" s="62">
        <v>1033381</v>
      </c>
      <c r="E1044" s="16" t="s">
        <v>227</v>
      </c>
    </row>
    <row r="1045" spans="3:5" ht="15" x14ac:dyDescent="0.25">
      <c r="C1045" s="62" t="s">
        <v>1600</v>
      </c>
      <c r="D1045" s="62">
        <v>1033384</v>
      </c>
      <c r="E1045" s="16" t="s">
        <v>227</v>
      </c>
    </row>
    <row r="1046" spans="3:5" ht="15" x14ac:dyDescent="0.25">
      <c r="C1046" s="62" t="s">
        <v>1601</v>
      </c>
      <c r="D1046" s="62">
        <v>1033398</v>
      </c>
      <c r="E1046" s="16" t="s">
        <v>227</v>
      </c>
    </row>
    <row r="1047" spans="3:5" ht="15" x14ac:dyDescent="0.25">
      <c r="C1047" s="62" t="s">
        <v>1602</v>
      </c>
      <c r="D1047" s="62">
        <v>1033409</v>
      </c>
      <c r="E1047" s="16" t="s">
        <v>227</v>
      </c>
    </row>
    <row r="1048" spans="3:5" ht="15" x14ac:dyDescent="0.25">
      <c r="C1048" s="62" t="s">
        <v>1603</v>
      </c>
      <c r="D1048" s="62">
        <v>1033412</v>
      </c>
      <c r="E1048" s="16" t="s">
        <v>227</v>
      </c>
    </row>
    <row r="1049" spans="3:5" ht="15" x14ac:dyDescent="0.25">
      <c r="C1049" s="62" t="s">
        <v>1604</v>
      </c>
      <c r="D1049" s="62">
        <v>1033414</v>
      </c>
      <c r="E1049" s="16" t="s">
        <v>227</v>
      </c>
    </row>
    <row r="1050" spans="3:5" ht="15" x14ac:dyDescent="0.25">
      <c r="C1050" s="62" t="s">
        <v>1605</v>
      </c>
      <c r="D1050" s="62">
        <v>1033419</v>
      </c>
      <c r="E1050" s="16" t="s">
        <v>227</v>
      </c>
    </row>
    <row r="1051" spans="3:5" ht="15" x14ac:dyDescent="0.25">
      <c r="C1051" s="62" t="s">
        <v>1606</v>
      </c>
      <c r="D1051" s="62">
        <v>1033423</v>
      </c>
      <c r="E1051" s="16" t="s">
        <v>227</v>
      </c>
    </row>
    <row r="1052" spans="3:5" ht="15" x14ac:dyDescent="0.25">
      <c r="C1052" s="62" t="s">
        <v>1607</v>
      </c>
      <c r="D1052" s="62">
        <v>1033429</v>
      </c>
      <c r="E1052" s="16" t="s">
        <v>227</v>
      </c>
    </row>
    <row r="1053" spans="3:5" ht="15" x14ac:dyDescent="0.25">
      <c r="C1053" s="62" t="s">
        <v>1608</v>
      </c>
      <c r="D1053" s="62">
        <v>1033441</v>
      </c>
      <c r="E1053" s="16" t="s">
        <v>227</v>
      </c>
    </row>
    <row r="1054" spans="3:5" ht="15" x14ac:dyDescent="0.25">
      <c r="C1054" s="62" t="s">
        <v>1609</v>
      </c>
      <c r="D1054" s="62">
        <v>1033442</v>
      </c>
      <c r="E1054" s="16" t="s">
        <v>227</v>
      </c>
    </row>
    <row r="1055" spans="3:5" ht="15" x14ac:dyDescent="0.25">
      <c r="C1055" s="62" t="s">
        <v>1610</v>
      </c>
      <c r="D1055" s="62">
        <v>1033443</v>
      </c>
      <c r="E1055" s="16" t="s">
        <v>227</v>
      </c>
    </row>
    <row r="1056" spans="3:5" ht="15" x14ac:dyDescent="0.25">
      <c r="C1056" s="62" t="s">
        <v>1611</v>
      </c>
      <c r="D1056" s="62">
        <v>1033445</v>
      </c>
      <c r="E1056" s="16" t="s">
        <v>227</v>
      </c>
    </row>
    <row r="1057" spans="3:5" ht="15" x14ac:dyDescent="0.25">
      <c r="C1057" s="62" t="s">
        <v>1612</v>
      </c>
      <c r="D1057" s="62">
        <v>1033451</v>
      </c>
      <c r="E1057" s="16" t="s">
        <v>227</v>
      </c>
    </row>
    <row r="1058" spans="3:5" ht="15" x14ac:dyDescent="0.25">
      <c r="C1058" s="62" t="s">
        <v>1613</v>
      </c>
      <c r="D1058" s="62">
        <v>1033452</v>
      </c>
      <c r="E1058" s="16" t="s">
        <v>227</v>
      </c>
    </row>
    <row r="1059" spans="3:5" ht="15" x14ac:dyDescent="0.25">
      <c r="C1059" s="62" t="s">
        <v>1614</v>
      </c>
      <c r="D1059" s="62">
        <v>1033456</v>
      </c>
      <c r="E1059" s="16" t="s">
        <v>227</v>
      </c>
    </row>
    <row r="1060" spans="3:5" ht="15" x14ac:dyDescent="0.25">
      <c r="C1060" s="62" t="s">
        <v>1615</v>
      </c>
      <c r="D1060" s="62">
        <v>1033457</v>
      </c>
      <c r="E1060" s="16" t="s">
        <v>227</v>
      </c>
    </row>
    <row r="1061" spans="3:5" ht="15" x14ac:dyDescent="0.25">
      <c r="C1061" s="62" t="s">
        <v>1616</v>
      </c>
      <c r="D1061" s="62">
        <v>1033458</v>
      </c>
      <c r="E1061" s="16" t="s">
        <v>227</v>
      </c>
    </row>
    <row r="1062" spans="3:5" ht="15" x14ac:dyDescent="0.25">
      <c r="C1062" s="62" t="s">
        <v>1617</v>
      </c>
      <c r="D1062" s="62">
        <v>1033459</v>
      </c>
      <c r="E1062" s="16" t="s">
        <v>227</v>
      </c>
    </row>
    <row r="1063" spans="3:5" ht="15" x14ac:dyDescent="0.25">
      <c r="C1063" s="62" t="s">
        <v>1618</v>
      </c>
      <c r="D1063" s="62">
        <v>1033460</v>
      </c>
      <c r="E1063" s="16" t="s">
        <v>227</v>
      </c>
    </row>
    <row r="1064" spans="3:5" ht="15" x14ac:dyDescent="0.25">
      <c r="C1064" s="62" t="s">
        <v>1619</v>
      </c>
      <c r="D1064" s="62">
        <v>1033461</v>
      </c>
      <c r="E1064" s="16" t="s">
        <v>227</v>
      </c>
    </row>
    <row r="1065" spans="3:5" ht="15" x14ac:dyDescent="0.25">
      <c r="C1065" s="62" t="s">
        <v>1620</v>
      </c>
      <c r="D1065" s="62">
        <v>1033462</v>
      </c>
      <c r="E1065" s="16" t="s">
        <v>227</v>
      </c>
    </row>
    <row r="1066" spans="3:5" ht="15" x14ac:dyDescent="0.25">
      <c r="C1066" s="62" t="s">
        <v>1621</v>
      </c>
      <c r="D1066" s="62">
        <v>1033463</v>
      </c>
      <c r="E1066" s="16" t="s">
        <v>227</v>
      </c>
    </row>
    <row r="1067" spans="3:5" ht="15" x14ac:dyDescent="0.25">
      <c r="C1067" s="62" t="s">
        <v>1622</v>
      </c>
      <c r="D1067" s="62">
        <v>1033474</v>
      </c>
      <c r="E1067" s="16" t="s">
        <v>227</v>
      </c>
    </row>
    <row r="1068" spans="3:5" ht="15" x14ac:dyDescent="0.25">
      <c r="C1068" s="62" t="s">
        <v>1623</v>
      </c>
      <c r="D1068" s="62">
        <v>1033475</v>
      </c>
      <c r="E1068" s="16" t="s">
        <v>227</v>
      </c>
    </row>
    <row r="1069" spans="3:5" ht="15" x14ac:dyDescent="0.25">
      <c r="C1069" s="62" t="s">
        <v>1624</v>
      </c>
      <c r="D1069" s="62">
        <v>1033476</v>
      </c>
      <c r="E1069" s="16" t="s">
        <v>227</v>
      </c>
    </row>
    <row r="1070" spans="3:5" ht="15" x14ac:dyDescent="0.25">
      <c r="C1070" s="62" t="s">
        <v>1625</v>
      </c>
      <c r="D1070" s="62">
        <v>1033477</v>
      </c>
      <c r="E1070" s="16" t="s">
        <v>227</v>
      </c>
    </row>
    <row r="1071" spans="3:5" ht="15" x14ac:dyDescent="0.25">
      <c r="C1071" s="62" t="s">
        <v>1626</v>
      </c>
      <c r="D1071" s="62">
        <v>1033479</v>
      </c>
      <c r="E1071" s="16" t="s">
        <v>227</v>
      </c>
    </row>
    <row r="1072" spans="3:5" ht="15" x14ac:dyDescent="0.25">
      <c r="C1072" s="62" t="s">
        <v>1627</v>
      </c>
      <c r="D1072" s="62">
        <v>1033480</v>
      </c>
      <c r="E1072" s="16" t="s">
        <v>227</v>
      </c>
    </row>
    <row r="1073" spans="3:5" ht="15" x14ac:dyDescent="0.25">
      <c r="C1073" s="62" t="s">
        <v>1628</v>
      </c>
      <c r="D1073" s="62">
        <v>1033481</v>
      </c>
      <c r="E1073" s="16" t="s">
        <v>227</v>
      </c>
    </row>
    <row r="1074" spans="3:5" ht="15" x14ac:dyDescent="0.25">
      <c r="C1074" s="62" t="s">
        <v>1629</v>
      </c>
      <c r="D1074" s="62">
        <v>1033483</v>
      </c>
      <c r="E1074" s="16" t="s">
        <v>227</v>
      </c>
    </row>
    <row r="1075" spans="3:5" ht="15" x14ac:dyDescent="0.25">
      <c r="C1075" s="62" t="s">
        <v>1630</v>
      </c>
      <c r="D1075" s="62">
        <v>1033484</v>
      </c>
      <c r="E1075" s="16" t="s">
        <v>227</v>
      </c>
    </row>
    <row r="1076" spans="3:5" ht="15" x14ac:dyDescent="0.25">
      <c r="C1076" s="62" t="s">
        <v>1631</v>
      </c>
      <c r="D1076" s="62">
        <v>1033485</v>
      </c>
      <c r="E1076" s="16" t="s">
        <v>227</v>
      </c>
    </row>
    <row r="1077" spans="3:5" ht="15" x14ac:dyDescent="0.25">
      <c r="C1077" s="62" t="s">
        <v>1632</v>
      </c>
      <c r="D1077" s="62">
        <v>1033487</v>
      </c>
      <c r="E1077" s="16" t="s">
        <v>227</v>
      </c>
    </row>
    <row r="1078" spans="3:5" ht="15" x14ac:dyDescent="0.25">
      <c r="C1078" s="62" t="s">
        <v>1633</v>
      </c>
      <c r="D1078" s="62">
        <v>1033499</v>
      </c>
      <c r="E1078" s="16" t="s">
        <v>227</v>
      </c>
    </row>
    <row r="1079" spans="3:5" ht="15" x14ac:dyDescent="0.25">
      <c r="C1079" s="62" t="s">
        <v>1634</v>
      </c>
      <c r="D1079" s="62">
        <v>1033510</v>
      </c>
      <c r="E1079" s="16" t="s">
        <v>227</v>
      </c>
    </row>
    <row r="1080" spans="3:5" ht="15" x14ac:dyDescent="0.25">
      <c r="C1080" s="62" t="s">
        <v>299</v>
      </c>
      <c r="D1080" s="62">
        <v>1033533</v>
      </c>
      <c r="E1080" s="16" t="s">
        <v>227</v>
      </c>
    </row>
    <row r="1081" spans="3:5" ht="15" x14ac:dyDescent="0.25">
      <c r="C1081" s="62" t="s">
        <v>1635</v>
      </c>
      <c r="D1081" s="62">
        <v>1033535</v>
      </c>
      <c r="E1081" s="16" t="s">
        <v>227</v>
      </c>
    </row>
    <row r="1082" spans="3:5" ht="15" x14ac:dyDescent="0.25">
      <c r="C1082" s="62" t="s">
        <v>1636</v>
      </c>
      <c r="D1082" s="62">
        <v>1033543</v>
      </c>
      <c r="E1082" s="16" t="s">
        <v>227</v>
      </c>
    </row>
    <row r="1083" spans="3:5" ht="15" x14ac:dyDescent="0.25">
      <c r="C1083" s="62" t="s">
        <v>1637</v>
      </c>
      <c r="D1083" s="62">
        <v>1033545</v>
      </c>
      <c r="E1083" s="16" t="s">
        <v>227</v>
      </c>
    </row>
    <row r="1084" spans="3:5" ht="15" x14ac:dyDescent="0.25">
      <c r="C1084" s="62" t="s">
        <v>1638</v>
      </c>
      <c r="D1084" s="62">
        <v>1033550</v>
      </c>
      <c r="E1084" s="16" t="s">
        <v>227</v>
      </c>
    </row>
    <row r="1085" spans="3:5" ht="15" x14ac:dyDescent="0.25">
      <c r="C1085" s="62" t="s">
        <v>347</v>
      </c>
      <c r="D1085" s="62">
        <v>1033553</v>
      </c>
      <c r="E1085" s="16" t="s">
        <v>227</v>
      </c>
    </row>
    <row r="1086" spans="3:5" ht="15" x14ac:dyDescent="0.25">
      <c r="C1086" s="62" t="s">
        <v>1639</v>
      </c>
      <c r="D1086" s="62">
        <v>1033599</v>
      </c>
      <c r="E1086" s="16" t="s">
        <v>227</v>
      </c>
    </row>
    <row r="1087" spans="3:5" ht="15" x14ac:dyDescent="0.25">
      <c r="C1087" s="62" t="s">
        <v>1640</v>
      </c>
      <c r="D1087" s="62">
        <v>1033601</v>
      </c>
      <c r="E1087" s="16" t="s">
        <v>227</v>
      </c>
    </row>
    <row r="1088" spans="3:5" ht="15" x14ac:dyDescent="0.25">
      <c r="C1088" s="62" t="s">
        <v>1641</v>
      </c>
      <c r="D1088" s="62">
        <v>1033604</v>
      </c>
      <c r="E1088" s="16" t="s">
        <v>227</v>
      </c>
    </row>
    <row r="1089" spans="3:5" ht="15" x14ac:dyDescent="0.25">
      <c r="C1089" s="62" t="s">
        <v>1642</v>
      </c>
      <c r="D1089" s="62">
        <v>1033608</v>
      </c>
      <c r="E1089" s="16" t="s">
        <v>227</v>
      </c>
    </row>
    <row r="1090" spans="3:5" ht="15" x14ac:dyDescent="0.25">
      <c r="C1090" s="62" t="s">
        <v>1643</v>
      </c>
      <c r="D1090" s="62">
        <v>1033618</v>
      </c>
      <c r="E1090" s="16" t="s">
        <v>227</v>
      </c>
    </row>
    <row r="1091" spans="3:5" ht="15" x14ac:dyDescent="0.25">
      <c r="C1091" s="62" t="s">
        <v>1644</v>
      </c>
      <c r="D1091" s="62">
        <v>1033624</v>
      </c>
      <c r="E1091" s="16" t="s">
        <v>227</v>
      </c>
    </row>
    <row r="1092" spans="3:5" ht="15" x14ac:dyDescent="0.25">
      <c r="C1092" s="62" t="s">
        <v>1645</v>
      </c>
      <c r="D1092" s="62">
        <v>1033645</v>
      </c>
      <c r="E1092" s="16" t="s">
        <v>227</v>
      </c>
    </row>
    <row r="1093" spans="3:5" ht="15" x14ac:dyDescent="0.25">
      <c r="C1093" s="62" t="s">
        <v>300</v>
      </c>
      <c r="D1093" s="62">
        <v>1033676</v>
      </c>
      <c r="E1093" s="16" t="s">
        <v>227</v>
      </c>
    </row>
    <row r="1094" spans="3:5" ht="15" x14ac:dyDescent="0.25">
      <c r="C1094" s="62" t="s">
        <v>1646</v>
      </c>
      <c r="D1094" s="62">
        <v>1033679</v>
      </c>
      <c r="E1094" s="16" t="s">
        <v>227</v>
      </c>
    </row>
    <row r="1095" spans="3:5" ht="15" x14ac:dyDescent="0.25">
      <c r="C1095" s="62" t="s">
        <v>1647</v>
      </c>
      <c r="D1095" s="62">
        <v>1033682</v>
      </c>
      <c r="E1095" s="16" t="s">
        <v>227</v>
      </c>
    </row>
    <row r="1096" spans="3:5" ht="15" x14ac:dyDescent="0.25">
      <c r="C1096" s="62" t="s">
        <v>1648</v>
      </c>
      <c r="D1096" s="62">
        <v>1033684</v>
      </c>
      <c r="E1096" s="16" t="s">
        <v>227</v>
      </c>
    </row>
    <row r="1097" spans="3:5" ht="15" x14ac:dyDescent="0.25">
      <c r="C1097" s="62" t="s">
        <v>1649</v>
      </c>
      <c r="D1097" s="62">
        <v>1033695</v>
      </c>
      <c r="E1097" s="16" t="s">
        <v>227</v>
      </c>
    </row>
    <row r="1098" spans="3:5" ht="15" x14ac:dyDescent="0.25">
      <c r="C1098" s="62" t="s">
        <v>1650</v>
      </c>
      <c r="D1098" s="62">
        <v>1033696</v>
      </c>
      <c r="E1098" s="16" t="s">
        <v>227</v>
      </c>
    </row>
    <row r="1099" spans="3:5" ht="15" x14ac:dyDescent="0.25">
      <c r="C1099" s="62" t="s">
        <v>1651</v>
      </c>
      <c r="D1099" s="62">
        <v>1033700</v>
      </c>
      <c r="E1099" s="16" t="s">
        <v>227</v>
      </c>
    </row>
    <row r="1100" spans="3:5" ht="15" x14ac:dyDescent="0.25">
      <c r="C1100" s="62" t="s">
        <v>1652</v>
      </c>
      <c r="D1100" s="62">
        <v>1033702</v>
      </c>
      <c r="E1100" s="16" t="s">
        <v>227</v>
      </c>
    </row>
    <row r="1101" spans="3:5" ht="15" x14ac:dyDescent="0.25">
      <c r="C1101" s="62" t="s">
        <v>1653</v>
      </c>
      <c r="D1101" s="62">
        <v>1033706</v>
      </c>
      <c r="E1101" s="16" t="s">
        <v>227</v>
      </c>
    </row>
    <row r="1102" spans="3:5" ht="15" x14ac:dyDescent="0.25">
      <c r="C1102" s="62" t="s">
        <v>301</v>
      </c>
      <c r="D1102" s="62">
        <v>1033709</v>
      </c>
      <c r="E1102" s="16" t="s">
        <v>227</v>
      </c>
    </row>
    <row r="1103" spans="3:5" ht="15" x14ac:dyDescent="0.25">
      <c r="C1103" s="62" t="s">
        <v>1654</v>
      </c>
      <c r="D1103" s="62">
        <v>1033710</v>
      </c>
      <c r="E1103" s="16" t="s">
        <v>227</v>
      </c>
    </row>
    <row r="1104" spans="3:5" ht="15" x14ac:dyDescent="0.25">
      <c r="C1104" s="62" t="s">
        <v>1655</v>
      </c>
      <c r="D1104" s="62">
        <v>1033759</v>
      </c>
      <c r="E1104" s="16" t="s">
        <v>227</v>
      </c>
    </row>
    <row r="1105" spans="3:5" ht="15" x14ac:dyDescent="0.25">
      <c r="C1105" s="62" t="s">
        <v>1656</v>
      </c>
      <c r="D1105" s="62">
        <v>1033768</v>
      </c>
      <c r="E1105" s="16" t="s">
        <v>227</v>
      </c>
    </row>
    <row r="1106" spans="3:5" ht="15" x14ac:dyDescent="0.25">
      <c r="C1106" s="62" t="s">
        <v>1657</v>
      </c>
      <c r="D1106" s="62">
        <v>1033770</v>
      </c>
      <c r="E1106" s="16" t="s">
        <v>227</v>
      </c>
    </row>
    <row r="1107" spans="3:5" ht="15" x14ac:dyDescent="0.25">
      <c r="C1107" s="62" t="s">
        <v>302</v>
      </c>
      <c r="D1107" s="62">
        <v>1033874</v>
      </c>
      <c r="E1107" s="16" t="s">
        <v>227</v>
      </c>
    </row>
    <row r="1108" spans="3:5" ht="15" x14ac:dyDescent="0.25">
      <c r="C1108" s="62" t="s">
        <v>303</v>
      </c>
      <c r="D1108" s="62">
        <v>1033875</v>
      </c>
      <c r="E1108" s="16" t="s">
        <v>227</v>
      </c>
    </row>
    <row r="1109" spans="3:5" ht="15" x14ac:dyDescent="0.25">
      <c r="C1109" s="62" t="s">
        <v>1658</v>
      </c>
      <c r="D1109" s="62">
        <v>1033882</v>
      </c>
      <c r="E1109" s="16" t="s">
        <v>227</v>
      </c>
    </row>
    <row r="1110" spans="3:5" ht="15" x14ac:dyDescent="0.25">
      <c r="C1110" s="62" t="s">
        <v>1659</v>
      </c>
      <c r="D1110" s="62">
        <v>1033894</v>
      </c>
      <c r="E1110" s="16" t="s">
        <v>227</v>
      </c>
    </row>
    <row r="1111" spans="3:5" ht="15" x14ac:dyDescent="0.25">
      <c r="C1111" s="62" t="s">
        <v>1660</v>
      </c>
      <c r="D1111" s="62">
        <v>1033899</v>
      </c>
      <c r="E1111" s="16" t="s">
        <v>227</v>
      </c>
    </row>
    <row r="1112" spans="3:5" ht="15" x14ac:dyDescent="0.25">
      <c r="C1112" s="62" t="s">
        <v>1661</v>
      </c>
      <c r="D1112" s="62">
        <v>1033901</v>
      </c>
      <c r="E1112" s="16" t="s">
        <v>227</v>
      </c>
    </row>
    <row r="1113" spans="3:5" ht="15" x14ac:dyDescent="0.25">
      <c r="C1113" s="62" t="s">
        <v>1662</v>
      </c>
      <c r="D1113" s="62">
        <v>1033902</v>
      </c>
      <c r="E1113" s="16" t="s">
        <v>227</v>
      </c>
    </row>
    <row r="1114" spans="3:5" ht="15" x14ac:dyDescent="0.25">
      <c r="C1114" s="62" t="s">
        <v>1663</v>
      </c>
      <c r="D1114" s="62">
        <v>1033904</v>
      </c>
      <c r="E1114" s="16" t="s">
        <v>227</v>
      </c>
    </row>
    <row r="1115" spans="3:5" ht="15" x14ac:dyDescent="0.25">
      <c r="C1115" s="62" t="s">
        <v>1664</v>
      </c>
      <c r="D1115" s="62">
        <v>1033908</v>
      </c>
      <c r="E1115" s="16" t="s">
        <v>227</v>
      </c>
    </row>
    <row r="1116" spans="3:5" ht="15" x14ac:dyDescent="0.25">
      <c r="C1116" s="62" t="s">
        <v>1665</v>
      </c>
      <c r="D1116" s="62">
        <v>1033910</v>
      </c>
      <c r="E1116" s="16" t="s">
        <v>227</v>
      </c>
    </row>
    <row r="1117" spans="3:5" ht="15" x14ac:dyDescent="0.25">
      <c r="C1117" s="62" t="s">
        <v>1666</v>
      </c>
      <c r="D1117" s="62">
        <v>1033921</v>
      </c>
      <c r="E1117" s="16" t="s">
        <v>227</v>
      </c>
    </row>
    <row r="1118" spans="3:5" ht="15" x14ac:dyDescent="0.25">
      <c r="C1118" s="62" t="s">
        <v>1667</v>
      </c>
      <c r="D1118" s="62">
        <v>1033927</v>
      </c>
      <c r="E1118" s="16" t="s">
        <v>227</v>
      </c>
    </row>
    <row r="1119" spans="3:5" ht="15" x14ac:dyDescent="0.25">
      <c r="C1119" s="62" t="s">
        <v>1668</v>
      </c>
      <c r="D1119" s="62">
        <v>1033931</v>
      </c>
      <c r="E1119" s="16" t="s">
        <v>227</v>
      </c>
    </row>
    <row r="1120" spans="3:5" ht="15" x14ac:dyDescent="0.25">
      <c r="C1120" s="62" t="s">
        <v>1669</v>
      </c>
      <c r="D1120" s="62">
        <v>1033933</v>
      </c>
      <c r="E1120" s="16" t="s">
        <v>227</v>
      </c>
    </row>
    <row r="1121" spans="3:5" ht="15" x14ac:dyDescent="0.25">
      <c r="C1121" s="62" t="s">
        <v>1670</v>
      </c>
      <c r="D1121" s="62">
        <v>1033934</v>
      </c>
      <c r="E1121" s="16" t="s">
        <v>227</v>
      </c>
    </row>
    <row r="1122" spans="3:5" ht="15" x14ac:dyDescent="0.25">
      <c r="C1122" s="62" t="s">
        <v>1671</v>
      </c>
      <c r="D1122" s="62">
        <v>1033935</v>
      </c>
      <c r="E1122" s="16" t="s">
        <v>227</v>
      </c>
    </row>
    <row r="1123" spans="3:5" ht="15" x14ac:dyDescent="0.25">
      <c r="C1123" s="62" t="s">
        <v>1672</v>
      </c>
      <c r="D1123" s="62">
        <v>1033936</v>
      </c>
      <c r="E1123" s="16" t="s">
        <v>227</v>
      </c>
    </row>
    <row r="1124" spans="3:5" ht="15" x14ac:dyDescent="0.25">
      <c r="C1124" s="62" t="s">
        <v>1673</v>
      </c>
      <c r="D1124" s="62">
        <v>1033946</v>
      </c>
      <c r="E1124" s="16" t="s">
        <v>227</v>
      </c>
    </row>
    <row r="1125" spans="3:5" ht="15" x14ac:dyDescent="0.25">
      <c r="C1125" s="62" t="s">
        <v>1674</v>
      </c>
      <c r="D1125" s="62">
        <v>1033947</v>
      </c>
      <c r="E1125" s="16" t="s">
        <v>227</v>
      </c>
    </row>
    <row r="1126" spans="3:5" ht="15" x14ac:dyDescent="0.25">
      <c r="C1126" s="62" t="s">
        <v>1675</v>
      </c>
      <c r="D1126" s="62">
        <v>1033949</v>
      </c>
      <c r="E1126" s="16" t="s">
        <v>227</v>
      </c>
    </row>
    <row r="1127" spans="3:5" ht="15" x14ac:dyDescent="0.25">
      <c r="C1127" s="62" t="s">
        <v>1676</v>
      </c>
      <c r="D1127" s="62">
        <v>1033951</v>
      </c>
      <c r="E1127" s="16" t="s">
        <v>227</v>
      </c>
    </row>
    <row r="1128" spans="3:5" ht="15" x14ac:dyDescent="0.25">
      <c r="C1128" s="62" t="s">
        <v>1677</v>
      </c>
      <c r="D1128" s="62">
        <v>1033970</v>
      </c>
      <c r="E1128" s="16" t="s">
        <v>227</v>
      </c>
    </row>
    <row r="1129" spans="3:5" ht="15" x14ac:dyDescent="0.25">
      <c r="C1129" s="62" t="s">
        <v>1678</v>
      </c>
      <c r="D1129" s="62">
        <v>1033971</v>
      </c>
      <c r="E1129" s="16" t="s">
        <v>227</v>
      </c>
    </row>
    <row r="1130" spans="3:5" ht="15" x14ac:dyDescent="0.25">
      <c r="C1130" s="62" t="s">
        <v>1679</v>
      </c>
      <c r="D1130" s="62">
        <v>1033972</v>
      </c>
      <c r="E1130" s="16" t="s">
        <v>227</v>
      </c>
    </row>
    <row r="1131" spans="3:5" ht="15" x14ac:dyDescent="0.25">
      <c r="C1131" s="62" t="s">
        <v>1680</v>
      </c>
      <c r="D1131" s="62">
        <v>1033974</v>
      </c>
      <c r="E1131" s="16" t="s">
        <v>227</v>
      </c>
    </row>
    <row r="1132" spans="3:5" ht="15" x14ac:dyDescent="0.25">
      <c r="C1132" s="62" t="s">
        <v>1681</v>
      </c>
      <c r="D1132" s="62">
        <v>1033975</v>
      </c>
      <c r="E1132" s="16" t="s">
        <v>227</v>
      </c>
    </row>
    <row r="1133" spans="3:5" ht="15" x14ac:dyDescent="0.25">
      <c r="C1133" s="62" t="s">
        <v>1682</v>
      </c>
      <c r="D1133" s="62">
        <v>1033977</v>
      </c>
      <c r="E1133" s="16" t="s">
        <v>227</v>
      </c>
    </row>
    <row r="1134" spans="3:5" ht="15" x14ac:dyDescent="0.25">
      <c r="C1134" s="62" t="s">
        <v>1683</v>
      </c>
      <c r="D1134" s="62">
        <v>1033979</v>
      </c>
      <c r="E1134" s="16" t="s">
        <v>227</v>
      </c>
    </row>
    <row r="1135" spans="3:5" ht="15" x14ac:dyDescent="0.25">
      <c r="C1135" s="62" t="s">
        <v>1684</v>
      </c>
      <c r="D1135" s="62">
        <v>1033987</v>
      </c>
      <c r="E1135" s="16" t="s">
        <v>227</v>
      </c>
    </row>
    <row r="1136" spans="3:5" ht="15" x14ac:dyDescent="0.25">
      <c r="C1136" s="62" t="s">
        <v>1685</v>
      </c>
      <c r="D1136" s="62">
        <v>1033989</v>
      </c>
      <c r="E1136" s="16" t="s">
        <v>227</v>
      </c>
    </row>
    <row r="1137" spans="1:5" ht="15" x14ac:dyDescent="0.25">
      <c r="C1137" s="62" t="s">
        <v>1686</v>
      </c>
      <c r="D1137" s="62">
        <v>1033992</v>
      </c>
      <c r="E1137" s="16" t="s">
        <v>227</v>
      </c>
    </row>
    <row r="1138" spans="1:5" ht="15" x14ac:dyDescent="0.25">
      <c r="C1138" s="62" t="s">
        <v>1687</v>
      </c>
      <c r="D1138" s="62">
        <v>1033995</v>
      </c>
      <c r="E1138" s="16" t="s">
        <v>227</v>
      </c>
    </row>
    <row r="1139" spans="1:5" ht="15" x14ac:dyDescent="0.25">
      <c r="C1139" s="62" t="s">
        <v>1688</v>
      </c>
      <c r="D1139" s="62">
        <v>1033996</v>
      </c>
      <c r="E1139" s="16" t="s">
        <v>227</v>
      </c>
    </row>
    <row r="1140" spans="1:5" ht="15" x14ac:dyDescent="0.25">
      <c r="C1140" s="62" t="s">
        <v>1689</v>
      </c>
      <c r="D1140" s="62">
        <v>1034012</v>
      </c>
      <c r="E1140" s="16" t="s">
        <v>227</v>
      </c>
    </row>
    <row r="1141" spans="1:5" ht="15" x14ac:dyDescent="0.25">
      <c r="C1141" s="62" t="s">
        <v>1690</v>
      </c>
      <c r="D1141" s="62">
        <v>1034017</v>
      </c>
      <c r="E1141" s="16" t="s">
        <v>227</v>
      </c>
    </row>
    <row r="1142" spans="1:5" ht="15" x14ac:dyDescent="0.25">
      <c r="C1142" s="62" t="s">
        <v>1691</v>
      </c>
      <c r="D1142" s="62">
        <v>1034019</v>
      </c>
      <c r="E1142" s="16" t="s">
        <v>227</v>
      </c>
    </row>
    <row r="1143" spans="1:5" ht="15" x14ac:dyDescent="0.25">
      <c r="C1143" s="62" t="s">
        <v>1692</v>
      </c>
      <c r="D1143" s="62">
        <v>1034020</v>
      </c>
      <c r="E1143" s="16" t="s">
        <v>227</v>
      </c>
    </row>
    <row r="1144" spans="1:5" ht="15" x14ac:dyDescent="0.25">
      <c r="C1144" s="62" t="s">
        <v>1693</v>
      </c>
      <c r="D1144" s="62">
        <v>1034030</v>
      </c>
      <c r="E1144" s="16" t="s">
        <v>227</v>
      </c>
    </row>
    <row r="1145" spans="1:5" ht="15" x14ac:dyDescent="0.25">
      <c r="C1145" s="62" t="s">
        <v>1694</v>
      </c>
      <c r="D1145" s="62">
        <v>1034033</v>
      </c>
      <c r="E1145" s="16" t="s">
        <v>227</v>
      </c>
    </row>
    <row r="1146" spans="1:5" ht="15" x14ac:dyDescent="0.25">
      <c r="C1146" s="62" t="s">
        <v>1695</v>
      </c>
      <c r="D1146" s="62">
        <v>1034034</v>
      </c>
      <c r="E1146" s="16" t="s">
        <v>227</v>
      </c>
    </row>
    <row r="1147" spans="1:5" ht="15" x14ac:dyDescent="0.25">
      <c r="C1147" s="62" t="s">
        <v>304</v>
      </c>
      <c r="D1147" s="62">
        <v>1034037</v>
      </c>
      <c r="E1147" s="16" t="s">
        <v>227</v>
      </c>
    </row>
    <row r="1148" spans="1:5" ht="15" x14ac:dyDescent="0.25">
      <c r="C1148" s="62" t="s">
        <v>1696</v>
      </c>
      <c r="D1148" s="62">
        <v>1034040</v>
      </c>
      <c r="E1148" s="16" t="s">
        <v>227</v>
      </c>
    </row>
    <row r="1149" spans="1:5" ht="15" x14ac:dyDescent="0.25">
      <c r="C1149" s="62" t="s">
        <v>1697</v>
      </c>
      <c r="D1149" s="62">
        <v>1034041</v>
      </c>
      <c r="E1149" s="16" t="s">
        <v>227</v>
      </c>
    </row>
    <row r="1150" spans="1:5" ht="15" x14ac:dyDescent="0.25">
      <c r="A1150" s="30" t="s">
        <v>30</v>
      </c>
      <c r="C1150" s="62" t="s">
        <v>1698</v>
      </c>
      <c r="D1150" s="62">
        <v>1034043</v>
      </c>
      <c r="E1150" s="16" t="s">
        <v>227</v>
      </c>
    </row>
    <row r="1151" spans="1:5" ht="15" x14ac:dyDescent="0.25">
      <c r="C1151" s="62" t="s">
        <v>1699</v>
      </c>
      <c r="D1151" s="62">
        <v>1034050</v>
      </c>
      <c r="E1151" s="16" t="s">
        <v>227</v>
      </c>
    </row>
    <row r="1152" spans="1:5" ht="15" x14ac:dyDescent="0.25">
      <c r="C1152" s="62" t="s">
        <v>1700</v>
      </c>
      <c r="D1152" s="62">
        <v>1034060</v>
      </c>
      <c r="E1152" s="16" t="s">
        <v>227</v>
      </c>
    </row>
    <row r="1153" spans="3:5" ht="15" x14ac:dyDescent="0.25">
      <c r="C1153" s="62" t="s">
        <v>1701</v>
      </c>
      <c r="D1153" s="62">
        <v>1034061</v>
      </c>
      <c r="E1153" s="16" t="s">
        <v>227</v>
      </c>
    </row>
    <row r="1154" spans="3:5" ht="15" x14ac:dyDescent="0.25">
      <c r="C1154" s="62" t="s">
        <v>1702</v>
      </c>
      <c r="D1154" s="62">
        <v>1034062</v>
      </c>
      <c r="E1154" s="16" t="s">
        <v>227</v>
      </c>
    </row>
    <row r="1155" spans="3:5" ht="15" x14ac:dyDescent="0.25">
      <c r="C1155" s="62" t="s">
        <v>1703</v>
      </c>
      <c r="D1155" s="62">
        <v>1034063</v>
      </c>
      <c r="E1155" s="16" t="s">
        <v>227</v>
      </c>
    </row>
    <row r="1156" spans="3:5" ht="15" x14ac:dyDescent="0.25">
      <c r="C1156" s="62" t="s">
        <v>1704</v>
      </c>
      <c r="D1156" s="62">
        <v>1034064</v>
      </c>
      <c r="E1156" s="16" t="s">
        <v>227</v>
      </c>
    </row>
    <row r="1157" spans="3:5" ht="15" x14ac:dyDescent="0.25">
      <c r="C1157" s="62" t="s">
        <v>1705</v>
      </c>
      <c r="D1157" s="62">
        <v>1034070</v>
      </c>
      <c r="E1157" s="16" t="s">
        <v>227</v>
      </c>
    </row>
    <row r="1158" spans="3:5" ht="15" x14ac:dyDescent="0.25">
      <c r="C1158" s="62" t="s">
        <v>1706</v>
      </c>
      <c r="D1158" s="62">
        <v>1034071</v>
      </c>
      <c r="E1158" s="16" t="s">
        <v>227</v>
      </c>
    </row>
    <row r="1159" spans="3:5" ht="15" x14ac:dyDescent="0.25">
      <c r="C1159" s="62" t="s">
        <v>1707</v>
      </c>
      <c r="D1159" s="62">
        <v>1034077</v>
      </c>
      <c r="E1159" s="16" t="s">
        <v>227</v>
      </c>
    </row>
    <row r="1160" spans="3:5" ht="15" x14ac:dyDescent="0.25">
      <c r="C1160" s="62" t="s">
        <v>305</v>
      </c>
      <c r="D1160" s="62">
        <v>1034079</v>
      </c>
      <c r="E1160" s="16" t="s">
        <v>227</v>
      </c>
    </row>
    <row r="1161" spans="3:5" ht="15" x14ac:dyDescent="0.25">
      <c r="C1161" s="62" t="s">
        <v>306</v>
      </c>
      <c r="D1161" s="62">
        <v>1034080</v>
      </c>
      <c r="E1161" s="16" t="s">
        <v>227</v>
      </c>
    </row>
    <row r="1162" spans="3:5" ht="15" x14ac:dyDescent="0.25">
      <c r="C1162" s="62" t="s">
        <v>1708</v>
      </c>
      <c r="D1162" s="62">
        <v>1034081</v>
      </c>
      <c r="E1162" s="16" t="s">
        <v>227</v>
      </c>
    </row>
    <row r="1163" spans="3:5" ht="15" x14ac:dyDescent="0.25">
      <c r="C1163" s="62" t="s">
        <v>1709</v>
      </c>
      <c r="D1163" s="62">
        <v>1034084</v>
      </c>
      <c r="E1163" s="16" t="s">
        <v>227</v>
      </c>
    </row>
    <row r="1164" spans="3:5" ht="15" x14ac:dyDescent="0.25">
      <c r="C1164" s="62" t="s">
        <v>1710</v>
      </c>
      <c r="D1164" s="62">
        <v>1034087</v>
      </c>
      <c r="E1164" s="16" t="s">
        <v>227</v>
      </c>
    </row>
    <row r="1165" spans="3:5" ht="15" x14ac:dyDescent="0.25">
      <c r="C1165" s="62" t="s">
        <v>1711</v>
      </c>
      <c r="D1165" s="62">
        <v>1034088</v>
      </c>
      <c r="E1165" s="16" t="s">
        <v>227</v>
      </c>
    </row>
    <row r="1166" spans="3:5" ht="15" x14ac:dyDescent="0.25">
      <c r="C1166" s="62" t="s">
        <v>1712</v>
      </c>
      <c r="D1166" s="62">
        <v>1034089</v>
      </c>
      <c r="E1166" s="16" t="s">
        <v>227</v>
      </c>
    </row>
    <row r="1167" spans="3:5" ht="15" x14ac:dyDescent="0.25">
      <c r="C1167" s="62" t="s">
        <v>1713</v>
      </c>
      <c r="D1167" s="62">
        <v>1034090</v>
      </c>
      <c r="E1167" s="16" t="s">
        <v>227</v>
      </c>
    </row>
    <row r="1168" spans="3:5" ht="15" x14ac:dyDescent="0.25">
      <c r="C1168" s="62" t="s">
        <v>1714</v>
      </c>
      <c r="D1168" s="62">
        <v>1034098</v>
      </c>
      <c r="E1168" s="16" t="s">
        <v>227</v>
      </c>
    </row>
    <row r="1169" spans="3:5" ht="15" x14ac:dyDescent="0.25">
      <c r="C1169" s="62" t="s">
        <v>1715</v>
      </c>
      <c r="D1169" s="62">
        <v>1034112</v>
      </c>
      <c r="E1169" s="16" t="s">
        <v>227</v>
      </c>
    </row>
    <row r="1170" spans="3:5" ht="15" x14ac:dyDescent="0.25">
      <c r="C1170" s="62" t="s">
        <v>1716</v>
      </c>
      <c r="D1170" s="62">
        <v>1034113</v>
      </c>
      <c r="E1170" s="16" t="s">
        <v>227</v>
      </c>
    </row>
    <row r="1171" spans="3:5" ht="15" x14ac:dyDescent="0.25">
      <c r="C1171" s="62" t="s">
        <v>1717</v>
      </c>
      <c r="D1171" s="62">
        <v>1034118</v>
      </c>
      <c r="E1171" s="16" t="s">
        <v>227</v>
      </c>
    </row>
    <row r="1172" spans="3:5" ht="15" x14ac:dyDescent="0.25">
      <c r="C1172" s="62" t="s">
        <v>1718</v>
      </c>
      <c r="D1172" s="62">
        <v>1034120</v>
      </c>
      <c r="E1172" s="16" t="s">
        <v>227</v>
      </c>
    </row>
    <row r="1173" spans="3:5" ht="15" x14ac:dyDescent="0.25">
      <c r="C1173" s="62" t="s">
        <v>1719</v>
      </c>
      <c r="D1173" s="62">
        <v>1034124</v>
      </c>
      <c r="E1173" s="16" t="s">
        <v>227</v>
      </c>
    </row>
    <row r="1174" spans="3:5" ht="15" x14ac:dyDescent="0.25">
      <c r="C1174" s="62" t="s">
        <v>1720</v>
      </c>
      <c r="D1174" s="62">
        <v>1034125</v>
      </c>
      <c r="E1174" s="16" t="s">
        <v>227</v>
      </c>
    </row>
    <row r="1175" spans="3:5" ht="15" x14ac:dyDescent="0.25">
      <c r="C1175" s="62" t="s">
        <v>1721</v>
      </c>
      <c r="D1175" s="62">
        <v>1034133</v>
      </c>
      <c r="E1175" s="16" t="s">
        <v>227</v>
      </c>
    </row>
    <row r="1176" spans="3:5" ht="15" x14ac:dyDescent="0.25">
      <c r="C1176" s="62" t="s">
        <v>1722</v>
      </c>
      <c r="D1176" s="62">
        <v>1034137</v>
      </c>
      <c r="E1176" s="16" t="s">
        <v>227</v>
      </c>
    </row>
    <row r="1177" spans="3:5" ht="15" x14ac:dyDescent="0.25">
      <c r="C1177" s="62" t="s">
        <v>1723</v>
      </c>
      <c r="D1177" s="62">
        <v>1034142</v>
      </c>
      <c r="E1177" s="16" t="s">
        <v>227</v>
      </c>
    </row>
    <row r="1178" spans="3:5" ht="15" x14ac:dyDescent="0.25">
      <c r="C1178" s="62" t="s">
        <v>1724</v>
      </c>
      <c r="D1178" s="62">
        <v>1034150</v>
      </c>
      <c r="E1178" s="16" t="s">
        <v>227</v>
      </c>
    </row>
    <row r="1179" spans="3:5" ht="15" x14ac:dyDescent="0.25">
      <c r="C1179" s="62" t="s">
        <v>1725</v>
      </c>
      <c r="D1179" s="62">
        <v>1034160</v>
      </c>
      <c r="E1179" s="16" t="s">
        <v>227</v>
      </c>
    </row>
    <row r="1180" spans="3:5" ht="15" x14ac:dyDescent="0.25">
      <c r="C1180" s="62" t="s">
        <v>1726</v>
      </c>
      <c r="D1180" s="62">
        <v>1034161</v>
      </c>
      <c r="E1180" s="16" t="s">
        <v>227</v>
      </c>
    </row>
    <row r="1181" spans="3:5" ht="15" x14ac:dyDescent="0.25">
      <c r="C1181" s="62" t="s">
        <v>1727</v>
      </c>
      <c r="D1181" s="62">
        <v>1034162</v>
      </c>
      <c r="E1181" s="16" t="s">
        <v>227</v>
      </c>
    </row>
    <row r="1182" spans="3:5" ht="15" x14ac:dyDescent="0.25">
      <c r="C1182" s="62" t="s">
        <v>1728</v>
      </c>
      <c r="D1182" s="62">
        <v>1034163</v>
      </c>
      <c r="E1182" s="16" t="s">
        <v>227</v>
      </c>
    </row>
    <row r="1183" spans="3:5" ht="15" x14ac:dyDescent="0.25">
      <c r="C1183" s="62" t="s">
        <v>1729</v>
      </c>
      <c r="D1183" s="62">
        <v>1034165</v>
      </c>
      <c r="E1183" s="16" t="s">
        <v>227</v>
      </c>
    </row>
    <row r="1184" spans="3:5" ht="15" x14ac:dyDescent="0.25">
      <c r="C1184" s="62" t="s">
        <v>1730</v>
      </c>
      <c r="D1184" s="62">
        <v>1034169</v>
      </c>
      <c r="E1184" s="16" t="s">
        <v>227</v>
      </c>
    </row>
    <row r="1185" spans="3:5" ht="15" x14ac:dyDescent="0.25">
      <c r="C1185" s="62" t="s">
        <v>1731</v>
      </c>
      <c r="D1185" s="62">
        <v>1034170</v>
      </c>
      <c r="E1185" s="16" t="s">
        <v>227</v>
      </c>
    </row>
    <row r="1186" spans="3:5" ht="15" x14ac:dyDescent="0.25">
      <c r="C1186" s="62" t="s">
        <v>1732</v>
      </c>
      <c r="D1186" s="62">
        <v>1034171</v>
      </c>
      <c r="E1186" s="16" t="s">
        <v>227</v>
      </c>
    </row>
    <row r="1187" spans="3:5" ht="15" x14ac:dyDescent="0.25">
      <c r="C1187" s="62" t="s">
        <v>1733</v>
      </c>
      <c r="D1187" s="62">
        <v>1034182</v>
      </c>
      <c r="E1187" s="16" t="s">
        <v>227</v>
      </c>
    </row>
    <row r="1188" spans="3:5" ht="15" x14ac:dyDescent="0.25">
      <c r="C1188" s="62" t="s">
        <v>1734</v>
      </c>
      <c r="D1188" s="62">
        <v>1034184</v>
      </c>
      <c r="E1188" s="16" t="s">
        <v>227</v>
      </c>
    </row>
    <row r="1189" spans="3:5" ht="15" x14ac:dyDescent="0.25">
      <c r="C1189" s="62" t="s">
        <v>1735</v>
      </c>
      <c r="D1189" s="62">
        <v>1034190</v>
      </c>
      <c r="E1189" s="16" t="s">
        <v>227</v>
      </c>
    </row>
    <row r="1190" spans="3:5" ht="15" x14ac:dyDescent="0.25">
      <c r="C1190" s="62" t="s">
        <v>1736</v>
      </c>
      <c r="D1190" s="62">
        <v>1034191</v>
      </c>
      <c r="E1190" s="16" t="s">
        <v>227</v>
      </c>
    </row>
    <row r="1191" spans="3:5" ht="15" x14ac:dyDescent="0.25">
      <c r="C1191" s="62" t="s">
        <v>1737</v>
      </c>
      <c r="D1191" s="62">
        <v>1034192</v>
      </c>
      <c r="E1191" s="16" t="s">
        <v>227</v>
      </c>
    </row>
    <row r="1192" spans="3:5" ht="15" x14ac:dyDescent="0.25">
      <c r="C1192" s="62" t="s">
        <v>307</v>
      </c>
      <c r="D1192" s="62">
        <v>1034201</v>
      </c>
      <c r="E1192" s="16" t="s">
        <v>227</v>
      </c>
    </row>
    <row r="1193" spans="3:5" ht="15" x14ac:dyDescent="0.25">
      <c r="C1193" s="62" t="s">
        <v>1738</v>
      </c>
      <c r="D1193" s="62">
        <v>1034202</v>
      </c>
      <c r="E1193" s="16" t="s">
        <v>227</v>
      </c>
    </row>
    <row r="1194" spans="3:5" ht="15" x14ac:dyDescent="0.25">
      <c r="C1194" s="62" t="s">
        <v>1739</v>
      </c>
      <c r="D1194" s="62">
        <v>1034214</v>
      </c>
      <c r="E1194" s="16" t="s">
        <v>227</v>
      </c>
    </row>
    <row r="1195" spans="3:5" ht="15" x14ac:dyDescent="0.25">
      <c r="C1195" s="62" t="s">
        <v>1740</v>
      </c>
      <c r="D1195" s="62">
        <v>1034215</v>
      </c>
      <c r="E1195" s="16" t="s">
        <v>227</v>
      </c>
    </row>
    <row r="1196" spans="3:5" ht="15" x14ac:dyDescent="0.25">
      <c r="C1196" s="62" t="s">
        <v>1741</v>
      </c>
      <c r="D1196" s="62">
        <v>1034216</v>
      </c>
      <c r="E1196" s="16" t="s">
        <v>227</v>
      </c>
    </row>
    <row r="1197" spans="3:5" ht="15" x14ac:dyDescent="0.25">
      <c r="C1197" s="62" t="s">
        <v>1742</v>
      </c>
      <c r="D1197" s="62">
        <v>1034218</v>
      </c>
      <c r="E1197" s="16" t="s">
        <v>227</v>
      </c>
    </row>
    <row r="1198" spans="3:5" ht="15" x14ac:dyDescent="0.25">
      <c r="C1198" s="62" t="s">
        <v>1743</v>
      </c>
      <c r="D1198" s="62">
        <v>1034221</v>
      </c>
      <c r="E1198" s="16" t="s">
        <v>227</v>
      </c>
    </row>
    <row r="1199" spans="3:5" ht="15" x14ac:dyDescent="0.25">
      <c r="C1199" s="62" t="s">
        <v>1744</v>
      </c>
      <c r="D1199" s="62">
        <v>1034224</v>
      </c>
      <c r="E1199" s="16" t="s">
        <v>227</v>
      </c>
    </row>
    <row r="1200" spans="3:5" ht="15" x14ac:dyDescent="0.25">
      <c r="C1200" s="62" t="s">
        <v>1745</v>
      </c>
      <c r="D1200" s="62">
        <v>1034225</v>
      </c>
      <c r="E1200" s="16" t="s">
        <v>227</v>
      </c>
    </row>
    <row r="1201" spans="3:5" ht="15" x14ac:dyDescent="0.25">
      <c r="C1201" s="62" t="s">
        <v>1746</v>
      </c>
      <c r="D1201" s="62">
        <v>1034226</v>
      </c>
      <c r="E1201" s="16" t="s">
        <v>227</v>
      </c>
    </row>
    <row r="1202" spans="3:5" ht="15" x14ac:dyDescent="0.25">
      <c r="C1202" s="62" t="s">
        <v>1747</v>
      </c>
      <c r="D1202" s="62">
        <v>1034227</v>
      </c>
      <c r="E1202" s="16" t="s">
        <v>227</v>
      </c>
    </row>
    <row r="1203" spans="3:5" ht="15" x14ac:dyDescent="0.25">
      <c r="C1203" s="62" t="s">
        <v>1748</v>
      </c>
      <c r="D1203" s="62">
        <v>1034228</v>
      </c>
      <c r="E1203" s="16" t="s">
        <v>227</v>
      </c>
    </row>
    <row r="1204" spans="3:5" ht="15" x14ac:dyDescent="0.25">
      <c r="C1204" s="62" t="s">
        <v>1749</v>
      </c>
      <c r="D1204" s="62">
        <v>1034229</v>
      </c>
      <c r="E1204" s="16" t="s">
        <v>227</v>
      </c>
    </row>
    <row r="1205" spans="3:5" ht="15" x14ac:dyDescent="0.25">
      <c r="C1205" s="62" t="s">
        <v>1750</v>
      </c>
      <c r="D1205" s="62">
        <v>1034234</v>
      </c>
      <c r="E1205" s="16" t="s">
        <v>227</v>
      </c>
    </row>
    <row r="1206" spans="3:5" ht="15" x14ac:dyDescent="0.25">
      <c r="C1206" s="62" t="s">
        <v>308</v>
      </c>
      <c r="D1206" s="62">
        <v>1034245</v>
      </c>
      <c r="E1206" s="16" t="s">
        <v>227</v>
      </c>
    </row>
    <row r="1207" spans="3:5" ht="15" x14ac:dyDescent="0.25">
      <c r="C1207" s="62" t="s">
        <v>1751</v>
      </c>
      <c r="D1207" s="62">
        <v>1034248</v>
      </c>
      <c r="E1207" s="16" t="s">
        <v>227</v>
      </c>
    </row>
    <row r="1208" spans="3:5" ht="15" x14ac:dyDescent="0.25">
      <c r="C1208" s="62" t="s">
        <v>1752</v>
      </c>
      <c r="D1208" s="62">
        <v>1034251</v>
      </c>
      <c r="E1208" s="16" t="s">
        <v>227</v>
      </c>
    </row>
    <row r="1209" spans="3:5" ht="15" x14ac:dyDescent="0.25">
      <c r="C1209" s="62" t="s">
        <v>309</v>
      </c>
      <c r="D1209" s="62">
        <v>1034272</v>
      </c>
      <c r="E1209" s="16" t="s">
        <v>227</v>
      </c>
    </row>
    <row r="1210" spans="3:5" ht="15" x14ac:dyDescent="0.25">
      <c r="C1210" s="62" t="s">
        <v>348</v>
      </c>
      <c r="D1210" s="62">
        <v>1034275</v>
      </c>
      <c r="E1210" s="16" t="s">
        <v>227</v>
      </c>
    </row>
    <row r="1211" spans="3:5" ht="15" x14ac:dyDescent="0.25">
      <c r="C1211" s="62" t="s">
        <v>1753</v>
      </c>
      <c r="D1211" s="62">
        <v>1034276</v>
      </c>
      <c r="E1211" s="16" t="s">
        <v>227</v>
      </c>
    </row>
    <row r="1212" spans="3:5" ht="15" x14ac:dyDescent="0.25">
      <c r="C1212" s="62" t="s">
        <v>1754</v>
      </c>
      <c r="D1212" s="62">
        <v>1034283</v>
      </c>
      <c r="E1212" s="16" t="s">
        <v>227</v>
      </c>
    </row>
    <row r="1213" spans="3:5" ht="15" x14ac:dyDescent="0.25">
      <c r="C1213" s="62" t="s">
        <v>1755</v>
      </c>
      <c r="D1213" s="62">
        <v>1034284</v>
      </c>
      <c r="E1213" s="16" t="s">
        <v>227</v>
      </c>
    </row>
    <row r="1214" spans="3:5" ht="15" x14ac:dyDescent="0.25">
      <c r="C1214" s="62" t="s">
        <v>952</v>
      </c>
      <c r="D1214" s="62">
        <v>1034291</v>
      </c>
      <c r="E1214" s="16" t="s">
        <v>227</v>
      </c>
    </row>
    <row r="1215" spans="3:5" ht="15" x14ac:dyDescent="0.25">
      <c r="C1215" s="62" t="s">
        <v>1756</v>
      </c>
      <c r="D1215" s="62">
        <v>1034292</v>
      </c>
      <c r="E1215" s="16" t="s">
        <v>227</v>
      </c>
    </row>
    <row r="1216" spans="3:5" ht="15" x14ac:dyDescent="0.25">
      <c r="C1216" s="62" t="s">
        <v>1757</v>
      </c>
      <c r="D1216" s="62">
        <v>1034294</v>
      </c>
      <c r="E1216" s="16" t="s">
        <v>227</v>
      </c>
    </row>
    <row r="1217" spans="3:5" ht="15" x14ac:dyDescent="0.25">
      <c r="C1217" s="62" t="s">
        <v>1758</v>
      </c>
      <c r="D1217" s="62">
        <v>1034297</v>
      </c>
      <c r="E1217" s="16" t="s">
        <v>227</v>
      </c>
    </row>
    <row r="1218" spans="3:5" ht="15" x14ac:dyDescent="0.25">
      <c r="C1218" s="62" t="s">
        <v>1759</v>
      </c>
      <c r="D1218" s="62">
        <v>1034298</v>
      </c>
      <c r="E1218" s="16" t="s">
        <v>227</v>
      </c>
    </row>
    <row r="1219" spans="3:5" ht="15" x14ac:dyDescent="0.25">
      <c r="C1219" s="62" t="s">
        <v>1760</v>
      </c>
      <c r="D1219" s="62">
        <v>1034303</v>
      </c>
      <c r="E1219" s="16" t="s">
        <v>227</v>
      </c>
    </row>
    <row r="1220" spans="3:5" ht="15" x14ac:dyDescent="0.25">
      <c r="C1220" s="62" t="s">
        <v>1761</v>
      </c>
      <c r="D1220" s="62">
        <v>1034306</v>
      </c>
      <c r="E1220" s="16" t="s">
        <v>227</v>
      </c>
    </row>
    <row r="1221" spans="3:5" ht="15" x14ac:dyDescent="0.25">
      <c r="C1221" s="62" t="s">
        <v>1762</v>
      </c>
      <c r="D1221" s="62">
        <v>1034307</v>
      </c>
      <c r="E1221" s="16" t="s">
        <v>227</v>
      </c>
    </row>
    <row r="1222" spans="3:5" ht="15" x14ac:dyDescent="0.25">
      <c r="C1222" s="62" t="s">
        <v>1763</v>
      </c>
      <c r="D1222" s="62">
        <v>1034308</v>
      </c>
      <c r="E1222" s="16" t="s">
        <v>227</v>
      </c>
    </row>
    <row r="1223" spans="3:5" ht="15" x14ac:dyDescent="0.25">
      <c r="C1223" s="62" t="s">
        <v>1764</v>
      </c>
      <c r="D1223" s="62">
        <v>1034309</v>
      </c>
      <c r="E1223" s="16" t="s">
        <v>227</v>
      </c>
    </row>
    <row r="1224" spans="3:5" ht="15" x14ac:dyDescent="0.25">
      <c r="C1224" s="62" t="s">
        <v>1765</v>
      </c>
      <c r="D1224" s="62">
        <v>1034314</v>
      </c>
      <c r="E1224" s="16" t="s">
        <v>227</v>
      </c>
    </row>
    <row r="1225" spans="3:5" ht="15" x14ac:dyDescent="0.25">
      <c r="C1225" s="62" t="s">
        <v>1766</v>
      </c>
      <c r="D1225" s="62">
        <v>1034317</v>
      </c>
      <c r="E1225" s="16" t="s">
        <v>227</v>
      </c>
    </row>
    <row r="1226" spans="3:5" ht="15" x14ac:dyDescent="0.25">
      <c r="C1226" s="62" t="s">
        <v>1767</v>
      </c>
      <c r="D1226" s="62">
        <v>1034325</v>
      </c>
      <c r="E1226" s="16" t="s">
        <v>227</v>
      </c>
    </row>
    <row r="1227" spans="3:5" ht="15" x14ac:dyDescent="0.25">
      <c r="C1227" s="62" t="s">
        <v>1768</v>
      </c>
      <c r="D1227" s="62">
        <v>1034328</v>
      </c>
      <c r="E1227" s="16" t="s">
        <v>227</v>
      </c>
    </row>
    <row r="1228" spans="3:5" ht="15" x14ac:dyDescent="0.25">
      <c r="C1228" s="62" t="s">
        <v>1769</v>
      </c>
      <c r="D1228" s="62">
        <v>1034329</v>
      </c>
      <c r="E1228" s="16" t="s">
        <v>227</v>
      </c>
    </row>
    <row r="1229" spans="3:5" ht="15" x14ac:dyDescent="0.25">
      <c r="C1229" s="62" t="s">
        <v>1770</v>
      </c>
      <c r="D1229" s="62">
        <v>1034330</v>
      </c>
      <c r="E1229" s="16" t="s">
        <v>227</v>
      </c>
    </row>
    <row r="1230" spans="3:5" ht="15" x14ac:dyDescent="0.25">
      <c r="C1230" s="62" t="s">
        <v>1771</v>
      </c>
      <c r="D1230" s="62">
        <v>1034334</v>
      </c>
      <c r="E1230" s="16" t="s">
        <v>227</v>
      </c>
    </row>
    <row r="1231" spans="3:5" ht="15" x14ac:dyDescent="0.25">
      <c r="C1231" s="62" t="s">
        <v>1772</v>
      </c>
      <c r="D1231" s="62">
        <v>1034340</v>
      </c>
      <c r="E1231" s="16" t="s">
        <v>227</v>
      </c>
    </row>
    <row r="1232" spans="3:5" ht="15" x14ac:dyDescent="0.25">
      <c r="C1232" s="62" t="s">
        <v>1773</v>
      </c>
      <c r="D1232" s="62">
        <v>1034341</v>
      </c>
      <c r="E1232" s="16" t="s">
        <v>227</v>
      </c>
    </row>
    <row r="1233" spans="3:5" ht="15" x14ac:dyDescent="0.25">
      <c r="C1233" s="62" t="s">
        <v>1774</v>
      </c>
      <c r="D1233" s="62">
        <v>1034344</v>
      </c>
      <c r="E1233" s="16" t="s">
        <v>227</v>
      </c>
    </row>
    <row r="1234" spans="3:5" ht="15" x14ac:dyDescent="0.25">
      <c r="C1234" s="62" t="s">
        <v>1775</v>
      </c>
      <c r="D1234" s="62">
        <v>1034352</v>
      </c>
      <c r="E1234" s="16" t="s">
        <v>227</v>
      </c>
    </row>
    <row r="1235" spans="3:5" ht="15" x14ac:dyDescent="0.25">
      <c r="C1235" s="62" t="s">
        <v>1776</v>
      </c>
      <c r="D1235" s="62">
        <v>1034354</v>
      </c>
      <c r="E1235" s="16" t="s">
        <v>227</v>
      </c>
    </row>
    <row r="1236" spans="3:5" ht="15" x14ac:dyDescent="0.25">
      <c r="C1236" s="62" t="s">
        <v>1777</v>
      </c>
      <c r="D1236" s="62">
        <v>1034366</v>
      </c>
      <c r="E1236" s="16" t="s">
        <v>227</v>
      </c>
    </row>
    <row r="1237" spans="3:5" ht="15" x14ac:dyDescent="0.25">
      <c r="C1237" s="62" t="s">
        <v>1778</v>
      </c>
      <c r="D1237" s="62">
        <v>1034367</v>
      </c>
      <c r="E1237" s="16" t="s">
        <v>227</v>
      </c>
    </row>
    <row r="1238" spans="3:5" ht="15" x14ac:dyDescent="0.25">
      <c r="C1238" s="62" t="s">
        <v>1779</v>
      </c>
      <c r="D1238" s="62">
        <v>1034382</v>
      </c>
      <c r="E1238" s="16" t="s">
        <v>227</v>
      </c>
    </row>
    <row r="1239" spans="3:5" ht="15" x14ac:dyDescent="0.25">
      <c r="C1239" s="62" t="s">
        <v>1780</v>
      </c>
      <c r="D1239" s="62">
        <v>1034383</v>
      </c>
      <c r="E1239" s="16" t="s">
        <v>227</v>
      </c>
    </row>
    <row r="1240" spans="3:5" ht="15" x14ac:dyDescent="0.25">
      <c r="C1240" s="62" t="s">
        <v>1781</v>
      </c>
      <c r="D1240" s="62">
        <v>1034393</v>
      </c>
      <c r="E1240" s="16" t="s">
        <v>227</v>
      </c>
    </row>
    <row r="1241" spans="3:5" ht="15" x14ac:dyDescent="0.25">
      <c r="C1241" s="62" t="s">
        <v>1782</v>
      </c>
      <c r="D1241" s="62">
        <v>1034396</v>
      </c>
      <c r="E1241" s="16" t="s">
        <v>227</v>
      </c>
    </row>
    <row r="1242" spans="3:5" ht="15" x14ac:dyDescent="0.25">
      <c r="C1242" s="62" t="s">
        <v>1783</v>
      </c>
      <c r="D1242" s="62">
        <v>1034397</v>
      </c>
      <c r="E1242" s="16" t="s">
        <v>227</v>
      </c>
    </row>
    <row r="1243" spans="3:5" ht="15" x14ac:dyDescent="0.25">
      <c r="C1243" s="62" t="s">
        <v>1784</v>
      </c>
      <c r="D1243" s="62">
        <v>1034398</v>
      </c>
      <c r="E1243" s="16" t="s">
        <v>227</v>
      </c>
    </row>
    <row r="1244" spans="3:5" ht="15" x14ac:dyDescent="0.25">
      <c r="C1244" s="62" t="s">
        <v>1785</v>
      </c>
      <c r="D1244" s="62">
        <v>1034399</v>
      </c>
      <c r="E1244" s="16" t="s">
        <v>227</v>
      </c>
    </row>
    <row r="1245" spans="3:5" ht="15" x14ac:dyDescent="0.25">
      <c r="C1245" s="62" t="s">
        <v>1786</v>
      </c>
      <c r="D1245" s="62">
        <v>1034400</v>
      </c>
      <c r="E1245" s="16" t="s">
        <v>227</v>
      </c>
    </row>
    <row r="1246" spans="3:5" ht="15" x14ac:dyDescent="0.25">
      <c r="C1246" s="62" t="s">
        <v>1787</v>
      </c>
      <c r="D1246" s="62">
        <v>1034401</v>
      </c>
      <c r="E1246" s="16" t="s">
        <v>227</v>
      </c>
    </row>
    <row r="1247" spans="3:5" ht="15" x14ac:dyDescent="0.25">
      <c r="C1247" s="62" t="s">
        <v>1788</v>
      </c>
      <c r="D1247" s="62">
        <v>1034402</v>
      </c>
      <c r="E1247" s="16" t="s">
        <v>227</v>
      </c>
    </row>
    <row r="1248" spans="3:5" ht="15" x14ac:dyDescent="0.25">
      <c r="C1248" s="62" t="s">
        <v>1789</v>
      </c>
      <c r="D1248" s="62">
        <v>1034408</v>
      </c>
      <c r="E1248" s="16" t="s">
        <v>227</v>
      </c>
    </row>
    <row r="1249" spans="3:5" ht="15" x14ac:dyDescent="0.25">
      <c r="C1249" s="62" t="s">
        <v>1790</v>
      </c>
      <c r="D1249" s="62">
        <v>1034409</v>
      </c>
      <c r="E1249" s="16" t="s">
        <v>227</v>
      </c>
    </row>
    <row r="1250" spans="3:5" ht="15" x14ac:dyDescent="0.25">
      <c r="C1250" s="62" t="s">
        <v>1791</v>
      </c>
      <c r="D1250" s="62">
        <v>1034413</v>
      </c>
      <c r="E1250" s="16" t="s">
        <v>227</v>
      </c>
    </row>
    <row r="1251" spans="3:5" ht="15" x14ac:dyDescent="0.25">
      <c r="C1251" s="62" t="s">
        <v>1792</v>
      </c>
      <c r="D1251" s="62">
        <v>1034415</v>
      </c>
      <c r="E1251" s="16" t="s">
        <v>227</v>
      </c>
    </row>
    <row r="1252" spans="3:5" ht="15" x14ac:dyDescent="0.25">
      <c r="C1252" s="62" t="s">
        <v>1793</v>
      </c>
      <c r="D1252" s="62">
        <v>1034423</v>
      </c>
      <c r="E1252" s="16" t="s">
        <v>227</v>
      </c>
    </row>
    <row r="1253" spans="3:5" ht="15" x14ac:dyDescent="0.25">
      <c r="C1253" s="62" t="s">
        <v>1794</v>
      </c>
      <c r="D1253" s="62">
        <v>1034425</v>
      </c>
      <c r="E1253" s="16" t="s">
        <v>227</v>
      </c>
    </row>
    <row r="1254" spans="3:5" ht="15" x14ac:dyDescent="0.25">
      <c r="C1254" s="62" t="s">
        <v>1795</v>
      </c>
      <c r="D1254" s="62">
        <v>1034426</v>
      </c>
      <c r="E1254" s="16" t="s">
        <v>227</v>
      </c>
    </row>
    <row r="1255" spans="3:5" ht="15" x14ac:dyDescent="0.25">
      <c r="C1255" s="62" t="s">
        <v>1796</v>
      </c>
      <c r="D1255" s="62">
        <v>1034435</v>
      </c>
      <c r="E1255" s="16" t="s">
        <v>227</v>
      </c>
    </row>
    <row r="1256" spans="3:5" ht="15" x14ac:dyDescent="0.25">
      <c r="C1256" s="62" t="s">
        <v>1797</v>
      </c>
      <c r="D1256" s="62">
        <v>1034437</v>
      </c>
      <c r="E1256" s="16" t="s">
        <v>227</v>
      </c>
    </row>
    <row r="1257" spans="3:5" ht="15" x14ac:dyDescent="0.25">
      <c r="C1257" s="62" t="s">
        <v>1798</v>
      </c>
      <c r="D1257" s="62">
        <v>1034438</v>
      </c>
      <c r="E1257" s="16" t="s">
        <v>227</v>
      </c>
    </row>
    <row r="1258" spans="3:5" ht="15" x14ac:dyDescent="0.25">
      <c r="C1258" s="62" t="s">
        <v>1799</v>
      </c>
      <c r="D1258" s="62">
        <v>1034439</v>
      </c>
      <c r="E1258" s="16" t="s">
        <v>227</v>
      </c>
    </row>
    <row r="1259" spans="3:5" ht="15" x14ac:dyDescent="0.25">
      <c r="C1259" s="62" t="s">
        <v>1800</v>
      </c>
      <c r="D1259" s="62">
        <v>1034440</v>
      </c>
      <c r="E1259" s="16" t="s">
        <v>227</v>
      </c>
    </row>
    <row r="1260" spans="3:5" ht="15" x14ac:dyDescent="0.25">
      <c r="C1260" s="62" t="s">
        <v>1801</v>
      </c>
      <c r="D1260" s="62">
        <v>1034441</v>
      </c>
      <c r="E1260" s="16" t="s">
        <v>227</v>
      </c>
    </row>
    <row r="1261" spans="3:5" ht="15" x14ac:dyDescent="0.25">
      <c r="C1261" s="62" t="s">
        <v>1802</v>
      </c>
      <c r="D1261" s="62">
        <v>1034468</v>
      </c>
      <c r="E1261" s="16" t="s">
        <v>227</v>
      </c>
    </row>
    <row r="1262" spans="3:5" ht="15" x14ac:dyDescent="0.25">
      <c r="C1262" s="62" t="s">
        <v>310</v>
      </c>
      <c r="D1262" s="62">
        <v>1034471</v>
      </c>
      <c r="E1262" s="16" t="s">
        <v>227</v>
      </c>
    </row>
    <row r="1263" spans="3:5" ht="15" x14ac:dyDescent="0.25">
      <c r="C1263" s="62" t="s">
        <v>1803</v>
      </c>
      <c r="D1263" s="62">
        <v>1034473</v>
      </c>
      <c r="E1263" s="16" t="s">
        <v>227</v>
      </c>
    </row>
    <row r="1264" spans="3:5" ht="15" x14ac:dyDescent="0.25">
      <c r="C1264" s="62" t="s">
        <v>1804</v>
      </c>
      <c r="D1264" s="62">
        <v>1034474</v>
      </c>
      <c r="E1264" s="16" t="s">
        <v>227</v>
      </c>
    </row>
    <row r="1265" spans="3:5" ht="15" x14ac:dyDescent="0.25">
      <c r="C1265" s="62" t="s">
        <v>1805</v>
      </c>
      <c r="D1265" s="62">
        <v>1034482</v>
      </c>
      <c r="E1265" s="16" t="s">
        <v>227</v>
      </c>
    </row>
    <row r="1266" spans="3:5" ht="15" x14ac:dyDescent="0.25">
      <c r="C1266" s="62" t="s">
        <v>1806</v>
      </c>
      <c r="D1266" s="62">
        <v>1034484</v>
      </c>
      <c r="E1266" s="16" t="s">
        <v>227</v>
      </c>
    </row>
    <row r="1267" spans="3:5" ht="15" x14ac:dyDescent="0.25">
      <c r="C1267" s="62" t="s">
        <v>1807</v>
      </c>
      <c r="D1267" s="62">
        <v>1034485</v>
      </c>
      <c r="E1267" s="16" t="s">
        <v>227</v>
      </c>
    </row>
    <row r="1268" spans="3:5" ht="15" x14ac:dyDescent="0.25">
      <c r="C1268" s="62" t="s">
        <v>1808</v>
      </c>
      <c r="D1268" s="62">
        <v>1034487</v>
      </c>
      <c r="E1268" s="16" t="s">
        <v>227</v>
      </c>
    </row>
    <row r="1269" spans="3:5" ht="15" x14ac:dyDescent="0.25">
      <c r="C1269" s="62" t="s">
        <v>1809</v>
      </c>
      <c r="D1269" s="62">
        <v>1034489</v>
      </c>
      <c r="E1269" s="16" t="s">
        <v>227</v>
      </c>
    </row>
    <row r="1270" spans="3:5" ht="15" x14ac:dyDescent="0.25">
      <c r="C1270" s="62" t="s">
        <v>1810</v>
      </c>
      <c r="D1270" s="62">
        <v>1034490</v>
      </c>
      <c r="E1270" s="16" t="s">
        <v>227</v>
      </c>
    </row>
    <row r="1271" spans="3:5" ht="15" x14ac:dyDescent="0.25">
      <c r="C1271" s="62" t="s">
        <v>1811</v>
      </c>
      <c r="D1271" s="62">
        <v>1034493</v>
      </c>
      <c r="E1271" s="16" t="s">
        <v>227</v>
      </c>
    </row>
    <row r="1272" spans="3:5" ht="15" x14ac:dyDescent="0.25">
      <c r="C1272" s="62" t="s">
        <v>1812</v>
      </c>
      <c r="D1272" s="62">
        <v>1034503</v>
      </c>
      <c r="E1272" s="16" t="s">
        <v>227</v>
      </c>
    </row>
    <row r="1273" spans="3:5" ht="15" x14ac:dyDescent="0.25">
      <c r="C1273" s="62" t="s">
        <v>1813</v>
      </c>
      <c r="D1273" s="62">
        <v>1034505</v>
      </c>
      <c r="E1273" s="16" t="s">
        <v>227</v>
      </c>
    </row>
    <row r="1274" spans="3:5" ht="15" x14ac:dyDescent="0.25">
      <c r="C1274" s="62" t="s">
        <v>1814</v>
      </c>
      <c r="D1274" s="62">
        <v>1034512</v>
      </c>
      <c r="E1274" s="16" t="s">
        <v>227</v>
      </c>
    </row>
    <row r="1275" spans="3:5" ht="15" x14ac:dyDescent="0.25">
      <c r="C1275" s="62" t="s">
        <v>1815</v>
      </c>
      <c r="D1275" s="62">
        <v>1034514</v>
      </c>
      <c r="E1275" s="16" t="s">
        <v>227</v>
      </c>
    </row>
    <row r="1276" spans="3:5" ht="15" x14ac:dyDescent="0.25">
      <c r="C1276" s="62" t="s">
        <v>1816</v>
      </c>
      <c r="D1276" s="62">
        <v>1034515</v>
      </c>
      <c r="E1276" s="16" t="s">
        <v>227</v>
      </c>
    </row>
    <row r="1277" spans="3:5" ht="15" x14ac:dyDescent="0.25">
      <c r="C1277" s="62" t="s">
        <v>1817</v>
      </c>
      <c r="D1277" s="62">
        <v>1034524</v>
      </c>
      <c r="E1277" s="16" t="s">
        <v>227</v>
      </c>
    </row>
    <row r="1278" spans="3:5" ht="15" x14ac:dyDescent="0.25">
      <c r="C1278" s="62" t="s">
        <v>1818</v>
      </c>
      <c r="D1278" s="62">
        <v>1034532</v>
      </c>
      <c r="E1278" s="16" t="s">
        <v>227</v>
      </c>
    </row>
    <row r="1279" spans="3:5" ht="15" x14ac:dyDescent="0.25">
      <c r="C1279" s="62" t="s">
        <v>1819</v>
      </c>
      <c r="D1279" s="62">
        <v>1034540</v>
      </c>
      <c r="E1279" s="16" t="s">
        <v>227</v>
      </c>
    </row>
    <row r="1280" spans="3:5" ht="15" x14ac:dyDescent="0.25">
      <c r="C1280" s="62" t="s">
        <v>1820</v>
      </c>
      <c r="D1280" s="62">
        <v>1034541</v>
      </c>
      <c r="E1280" s="16" t="s">
        <v>227</v>
      </c>
    </row>
    <row r="1281" spans="3:5" ht="15" x14ac:dyDescent="0.25">
      <c r="C1281" s="62" t="s">
        <v>1821</v>
      </c>
      <c r="D1281" s="62">
        <v>1034542</v>
      </c>
      <c r="E1281" s="16" t="s">
        <v>227</v>
      </c>
    </row>
    <row r="1282" spans="3:5" ht="15" x14ac:dyDescent="0.25">
      <c r="C1282" s="62" t="s">
        <v>1822</v>
      </c>
      <c r="D1282" s="62">
        <v>1034543</v>
      </c>
      <c r="E1282" s="16" t="s">
        <v>227</v>
      </c>
    </row>
    <row r="1283" spans="3:5" ht="15" x14ac:dyDescent="0.25">
      <c r="C1283" s="62" t="s">
        <v>1823</v>
      </c>
      <c r="D1283" s="62">
        <v>1034544</v>
      </c>
      <c r="E1283" s="16" t="s">
        <v>227</v>
      </c>
    </row>
    <row r="1284" spans="3:5" ht="15" x14ac:dyDescent="0.25">
      <c r="C1284" s="62" t="s">
        <v>1824</v>
      </c>
      <c r="D1284" s="62">
        <v>1034545</v>
      </c>
      <c r="E1284" s="16" t="s">
        <v>227</v>
      </c>
    </row>
    <row r="1285" spans="3:5" ht="15" x14ac:dyDescent="0.25">
      <c r="C1285" s="62" t="s">
        <v>1825</v>
      </c>
      <c r="D1285" s="62">
        <v>1034546</v>
      </c>
      <c r="E1285" s="16" t="s">
        <v>227</v>
      </c>
    </row>
    <row r="1286" spans="3:5" ht="15" x14ac:dyDescent="0.25">
      <c r="C1286" s="62" t="s">
        <v>1826</v>
      </c>
      <c r="D1286" s="62">
        <v>1034547</v>
      </c>
      <c r="E1286" s="16" t="s">
        <v>227</v>
      </c>
    </row>
    <row r="1287" spans="3:5" ht="15" x14ac:dyDescent="0.25">
      <c r="C1287" s="62" t="s">
        <v>1827</v>
      </c>
      <c r="D1287" s="62">
        <v>1034550</v>
      </c>
      <c r="E1287" s="16" t="s">
        <v>227</v>
      </c>
    </row>
    <row r="1288" spans="3:5" ht="15" x14ac:dyDescent="0.25">
      <c r="C1288" s="62" t="s">
        <v>1828</v>
      </c>
      <c r="D1288" s="62">
        <v>1034554</v>
      </c>
      <c r="E1288" s="16" t="s">
        <v>227</v>
      </c>
    </row>
    <row r="1289" spans="3:5" ht="15" x14ac:dyDescent="0.25">
      <c r="C1289" s="62" t="s">
        <v>1829</v>
      </c>
      <c r="D1289" s="62">
        <v>1034557</v>
      </c>
      <c r="E1289" s="16" t="s">
        <v>227</v>
      </c>
    </row>
    <row r="1290" spans="3:5" ht="15" x14ac:dyDescent="0.25">
      <c r="C1290" s="62" t="s">
        <v>1830</v>
      </c>
      <c r="D1290" s="62">
        <v>1034559</v>
      </c>
      <c r="E1290" s="16" t="s">
        <v>227</v>
      </c>
    </row>
    <row r="1291" spans="3:5" ht="15" x14ac:dyDescent="0.25">
      <c r="C1291" s="62" t="s">
        <v>1831</v>
      </c>
      <c r="D1291" s="62">
        <v>1034562</v>
      </c>
      <c r="E1291" s="16" t="s">
        <v>227</v>
      </c>
    </row>
    <row r="1292" spans="3:5" ht="15" x14ac:dyDescent="0.25">
      <c r="C1292" s="62" t="s">
        <v>1832</v>
      </c>
      <c r="D1292" s="62">
        <v>1034563</v>
      </c>
      <c r="E1292" s="16" t="s">
        <v>227</v>
      </c>
    </row>
    <row r="1293" spans="3:5" ht="15" x14ac:dyDescent="0.25">
      <c r="C1293" s="62" t="s">
        <v>1833</v>
      </c>
      <c r="D1293" s="62">
        <v>1034568</v>
      </c>
      <c r="E1293" s="16" t="s">
        <v>227</v>
      </c>
    </row>
    <row r="1294" spans="3:5" ht="15" x14ac:dyDescent="0.25">
      <c r="C1294" s="62" t="s">
        <v>1834</v>
      </c>
      <c r="D1294" s="62">
        <v>1034571</v>
      </c>
      <c r="E1294" s="16" t="s">
        <v>227</v>
      </c>
    </row>
    <row r="1295" spans="3:5" ht="15" x14ac:dyDescent="0.25">
      <c r="C1295" s="62" t="s">
        <v>1835</v>
      </c>
      <c r="D1295" s="62">
        <v>1034580</v>
      </c>
      <c r="E1295" s="16" t="s">
        <v>227</v>
      </c>
    </row>
    <row r="1296" spans="3:5" ht="15" x14ac:dyDescent="0.25">
      <c r="C1296" s="62" t="s">
        <v>1836</v>
      </c>
      <c r="D1296" s="62">
        <v>1034583</v>
      </c>
      <c r="E1296" s="16" t="s">
        <v>227</v>
      </c>
    </row>
    <row r="1297" spans="3:5" ht="15" x14ac:dyDescent="0.25">
      <c r="C1297" s="62" t="s">
        <v>1837</v>
      </c>
      <c r="D1297" s="62">
        <v>1034585</v>
      </c>
      <c r="E1297" s="16" t="s">
        <v>227</v>
      </c>
    </row>
    <row r="1298" spans="3:5" ht="15" x14ac:dyDescent="0.25">
      <c r="C1298" s="62" t="s">
        <v>1838</v>
      </c>
      <c r="D1298" s="62">
        <v>1034587</v>
      </c>
      <c r="E1298" s="16" t="s">
        <v>227</v>
      </c>
    </row>
    <row r="1299" spans="3:5" ht="15" x14ac:dyDescent="0.25">
      <c r="C1299" s="62" t="s">
        <v>1839</v>
      </c>
      <c r="D1299" s="62">
        <v>1034594</v>
      </c>
      <c r="E1299" s="16" t="s">
        <v>227</v>
      </c>
    </row>
    <row r="1300" spans="3:5" ht="15" x14ac:dyDescent="0.25">
      <c r="C1300" s="62" t="s">
        <v>1840</v>
      </c>
      <c r="D1300" s="62">
        <v>1034601</v>
      </c>
      <c r="E1300" s="16" t="s">
        <v>227</v>
      </c>
    </row>
    <row r="1301" spans="3:5" ht="15" x14ac:dyDescent="0.25">
      <c r="C1301" s="62" t="s">
        <v>1841</v>
      </c>
      <c r="D1301" s="62">
        <v>1034605</v>
      </c>
      <c r="E1301" s="16" t="s">
        <v>227</v>
      </c>
    </row>
    <row r="1302" spans="3:5" ht="15" x14ac:dyDescent="0.25">
      <c r="C1302" s="62" t="s">
        <v>1842</v>
      </c>
      <c r="D1302" s="62">
        <v>1034610</v>
      </c>
      <c r="E1302" s="16" t="s">
        <v>227</v>
      </c>
    </row>
    <row r="1303" spans="3:5" ht="15" x14ac:dyDescent="0.25">
      <c r="C1303" s="62" t="s">
        <v>1843</v>
      </c>
      <c r="D1303" s="62">
        <v>1034628</v>
      </c>
      <c r="E1303" s="16" t="s">
        <v>227</v>
      </c>
    </row>
    <row r="1304" spans="3:5" ht="15" x14ac:dyDescent="0.25">
      <c r="C1304" s="62" t="s">
        <v>1844</v>
      </c>
      <c r="D1304" s="62">
        <v>1034629</v>
      </c>
      <c r="E1304" s="16" t="s">
        <v>227</v>
      </c>
    </row>
    <row r="1305" spans="3:5" ht="15" x14ac:dyDescent="0.25">
      <c r="C1305" s="62" t="s">
        <v>1845</v>
      </c>
      <c r="D1305" s="62">
        <v>1034632</v>
      </c>
      <c r="E1305" s="16" t="s">
        <v>227</v>
      </c>
    </row>
    <row r="1306" spans="3:5" ht="15" x14ac:dyDescent="0.25">
      <c r="C1306" s="62" t="s">
        <v>1846</v>
      </c>
      <c r="D1306" s="62">
        <v>1034633</v>
      </c>
      <c r="E1306" s="16" t="s">
        <v>227</v>
      </c>
    </row>
    <row r="1307" spans="3:5" ht="15" x14ac:dyDescent="0.25">
      <c r="C1307" s="62" t="s">
        <v>1847</v>
      </c>
      <c r="D1307" s="62">
        <v>1034641</v>
      </c>
      <c r="E1307" s="16" t="s">
        <v>227</v>
      </c>
    </row>
    <row r="1308" spans="3:5" ht="15" x14ac:dyDescent="0.25">
      <c r="C1308" s="62" t="s">
        <v>1848</v>
      </c>
      <c r="D1308" s="62">
        <v>1034642</v>
      </c>
      <c r="E1308" s="16" t="s">
        <v>227</v>
      </c>
    </row>
    <row r="1309" spans="3:5" ht="15" x14ac:dyDescent="0.25">
      <c r="C1309" s="62" t="s">
        <v>1849</v>
      </c>
      <c r="D1309" s="62">
        <v>1034643</v>
      </c>
      <c r="E1309" s="16" t="s">
        <v>227</v>
      </c>
    </row>
    <row r="1310" spans="3:5" ht="15" x14ac:dyDescent="0.25">
      <c r="C1310" s="62" t="s">
        <v>1850</v>
      </c>
      <c r="D1310" s="62">
        <v>1034713</v>
      </c>
      <c r="E1310" s="16" t="s">
        <v>227</v>
      </c>
    </row>
    <row r="1311" spans="3:5" ht="15" x14ac:dyDescent="0.25">
      <c r="C1311" s="62" t="s">
        <v>1851</v>
      </c>
      <c r="D1311" s="62">
        <v>1034714</v>
      </c>
      <c r="E1311" s="16" t="s">
        <v>227</v>
      </c>
    </row>
    <row r="1312" spans="3:5" ht="15" x14ac:dyDescent="0.25">
      <c r="C1312" s="62" t="s">
        <v>1852</v>
      </c>
      <c r="D1312" s="62">
        <v>1034715</v>
      </c>
      <c r="E1312" s="16" t="s">
        <v>227</v>
      </c>
    </row>
    <row r="1313" spans="3:5" ht="15" x14ac:dyDescent="0.25">
      <c r="C1313" s="62" t="s">
        <v>1853</v>
      </c>
      <c r="D1313" s="62">
        <v>1034716</v>
      </c>
      <c r="E1313" s="16" t="s">
        <v>227</v>
      </c>
    </row>
    <row r="1314" spans="3:5" ht="15" x14ac:dyDescent="0.25">
      <c r="C1314" s="62" t="s">
        <v>1854</v>
      </c>
      <c r="D1314" s="62">
        <v>1034742</v>
      </c>
      <c r="E1314" s="16" t="s">
        <v>227</v>
      </c>
    </row>
    <row r="1315" spans="3:5" ht="15" x14ac:dyDescent="0.25">
      <c r="C1315" s="62" t="s">
        <v>1855</v>
      </c>
      <c r="D1315" s="62">
        <v>1034743</v>
      </c>
      <c r="E1315" s="16" t="s">
        <v>227</v>
      </c>
    </row>
    <row r="1316" spans="3:5" ht="15" x14ac:dyDescent="0.25">
      <c r="C1316" s="62" t="s">
        <v>311</v>
      </c>
      <c r="D1316" s="62">
        <v>1034752</v>
      </c>
      <c r="E1316" s="16" t="s">
        <v>227</v>
      </c>
    </row>
    <row r="1317" spans="3:5" ht="15" x14ac:dyDescent="0.25">
      <c r="C1317" s="62" t="s">
        <v>1856</v>
      </c>
      <c r="D1317" s="62">
        <v>1034764</v>
      </c>
      <c r="E1317" s="16" t="s">
        <v>227</v>
      </c>
    </row>
    <row r="1318" spans="3:5" ht="15" x14ac:dyDescent="0.25">
      <c r="C1318" s="62" t="s">
        <v>1857</v>
      </c>
      <c r="D1318" s="62">
        <v>1034770</v>
      </c>
      <c r="E1318" s="16" t="s">
        <v>227</v>
      </c>
    </row>
    <row r="1319" spans="3:5" ht="15" x14ac:dyDescent="0.25">
      <c r="C1319" s="62" t="s">
        <v>1858</v>
      </c>
      <c r="D1319" s="62">
        <v>1034771</v>
      </c>
      <c r="E1319" s="16" t="s">
        <v>227</v>
      </c>
    </row>
    <row r="1320" spans="3:5" ht="15" x14ac:dyDescent="0.25">
      <c r="C1320" s="62" t="s">
        <v>1859</v>
      </c>
      <c r="D1320" s="62">
        <v>1034785</v>
      </c>
      <c r="E1320" s="16" t="s">
        <v>227</v>
      </c>
    </row>
    <row r="1321" spans="3:5" ht="15" x14ac:dyDescent="0.25">
      <c r="C1321" s="62" t="s">
        <v>1860</v>
      </c>
      <c r="D1321" s="62">
        <v>1034790</v>
      </c>
      <c r="E1321" s="16" t="s">
        <v>227</v>
      </c>
    </row>
    <row r="1322" spans="3:5" ht="15" x14ac:dyDescent="0.25">
      <c r="C1322" s="62" t="s">
        <v>1861</v>
      </c>
      <c r="D1322" s="62">
        <v>1034791</v>
      </c>
      <c r="E1322" s="16" t="s">
        <v>227</v>
      </c>
    </row>
    <row r="1323" spans="3:5" ht="15" x14ac:dyDescent="0.25">
      <c r="C1323" s="62" t="s">
        <v>1862</v>
      </c>
      <c r="D1323" s="62">
        <v>1034792</v>
      </c>
      <c r="E1323" s="16" t="s">
        <v>227</v>
      </c>
    </row>
    <row r="1324" spans="3:5" ht="15" x14ac:dyDescent="0.25">
      <c r="C1324" s="62" t="s">
        <v>1863</v>
      </c>
      <c r="D1324" s="62">
        <v>1034793</v>
      </c>
      <c r="E1324" s="16" t="s">
        <v>227</v>
      </c>
    </row>
    <row r="1325" spans="3:5" ht="15" x14ac:dyDescent="0.25">
      <c r="C1325" s="62" t="s">
        <v>1864</v>
      </c>
      <c r="D1325" s="62">
        <v>1034795</v>
      </c>
      <c r="E1325" s="16" t="s">
        <v>227</v>
      </c>
    </row>
    <row r="1326" spans="3:5" ht="15" x14ac:dyDescent="0.25">
      <c r="C1326" s="62" t="s">
        <v>1865</v>
      </c>
      <c r="D1326" s="62">
        <v>1034810</v>
      </c>
      <c r="E1326" s="16" t="s">
        <v>227</v>
      </c>
    </row>
    <row r="1327" spans="3:5" ht="15" x14ac:dyDescent="0.25">
      <c r="C1327" s="62" t="s">
        <v>312</v>
      </c>
      <c r="D1327" s="62">
        <v>1034811</v>
      </c>
      <c r="E1327" s="16" t="s">
        <v>227</v>
      </c>
    </row>
    <row r="1328" spans="3:5" ht="15" x14ac:dyDescent="0.25">
      <c r="C1328" s="62" t="s">
        <v>313</v>
      </c>
      <c r="D1328" s="62">
        <v>1034812</v>
      </c>
      <c r="E1328" s="16" t="s">
        <v>227</v>
      </c>
    </row>
    <row r="1329" spans="3:5" ht="15" x14ac:dyDescent="0.25">
      <c r="C1329" s="62" t="s">
        <v>1866</v>
      </c>
      <c r="D1329" s="62">
        <v>1034813</v>
      </c>
      <c r="E1329" s="16" t="s">
        <v>227</v>
      </c>
    </row>
    <row r="1330" spans="3:5" ht="15" x14ac:dyDescent="0.25">
      <c r="C1330" s="62" t="s">
        <v>1867</v>
      </c>
      <c r="D1330" s="62">
        <v>1034819</v>
      </c>
      <c r="E1330" s="16" t="s">
        <v>227</v>
      </c>
    </row>
    <row r="1331" spans="3:5" ht="15" x14ac:dyDescent="0.25">
      <c r="C1331" s="62" t="s">
        <v>1868</v>
      </c>
      <c r="D1331" s="62">
        <v>1034837</v>
      </c>
      <c r="E1331" s="16" t="s">
        <v>227</v>
      </c>
    </row>
    <row r="1332" spans="3:5" ht="15" x14ac:dyDescent="0.25">
      <c r="C1332" s="62" t="s">
        <v>1869</v>
      </c>
      <c r="D1332" s="62">
        <v>1034838</v>
      </c>
      <c r="E1332" s="16" t="s">
        <v>227</v>
      </c>
    </row>
    <row r="1333" spans="3:5" ht="15" x14ac:dyDescent="0.25">
      <c r="C1333" s="62" t="s">
        <v>1870</v>
      </c>
      <c r="D1333" s="62">
        <v>1034840</v>
      </c>
      <c r="E1333" s="16" t="s">
        <v>227</v>
      </c>
    </row>
    <row r="1334" spans="3:5" ht="15" x14ac:dyDescent="0.25">
      <c r="C1334" s="62" t="s">
        <v>1871</v>
      </c>
      <c r="D1334" s="62">
        <v>1034842</v>
      </c>
      <c r="E1334" s="16" t="s">
        <v>227</v>
      </c>
    </row>
    <row r="1335" spans="3:5" ht="15" x14ac:dyDescent="0.25">
      <c r="C1335" s="62" t="s">
        <v>1872</v>
      </c>
      <c r="D1335" s="62">
        <v>1034843</v>
      </c>
      <c r="E1335" s="16" t="s">
        <v>227</v>
      </c>
    </row>
    <row r="1336" spans="3:5" ht="15" x14ac:dyDescent="0.25">
      <c r="C1336" s="62" t="s">
        <v>1873</v>
      </c>
      <c r="D1336" s="62">
        <v>1034846</v>
      </c>
      <c r="E1336" s="16" t="s">
        <v>227</v>
      </c>
    </row>
    <row r="1337" spans="3:5" ht="15" x14ac:dyDescent="0.25">
      <c r="C1337" s="62" t="s">
        <v>1874</v>
      </c>
      <c r="D1337" s="62">
        <v>1034847</v>
      </c>
      <c r="E1337" s="16" t="s">
        <v>227</v>
      </c>
    </row>
    <row r="1338" spans="3:5" ht="15" x14ac:dyDescent="0.25">
      <c r="C1338" s="62" t="s">
        <v>1875</v>
      </c>
      <c r="D1338" s="62">
        <v>1034849</v>
      </c>
      <c r="E1338" s="16" t="s">
        <v>227</v>
      </c>
    </row>
    <row r="1339" spans="3:5" ht="15" x14ac:dyDescent="0.25">
      <c r="C1339" s="62" t="s">
        <v>1876</v>
      </c>
      <c r="D1339" s="62">
        <v>1034850</v>
      </c>
      <c r="E1339" s="16" t="s">
        <v>227</v>
      </c>
    </row>
    <row r="1340" spans="3:5" ht="15" x14ac:dyDescent="0.25">
      <c r="C1340" s="62" t="s">
        <v>1877</v>
      </c>
      <c r="D1340" s="62">
        <v>1034853</v>
      </c>
      <c r="E1340" s="16" t="s">
        <v>227</v>
      </c>
    </row>
    <row r="1341" spans="3:5" ht="15" x14ac:dyDescent="0.25">
      <c r="C1341" s="62" t="s">
        <v>1878</v>
      </c>
      <c r="D1341" s="62">
        <v>1034864</v>
      </c>
      <c r="E1341" s="16" t="s">
        <v>227</v>
      </c>
    </row>
    <row r="1342" spans="3:5" ht="15" x14ac:dyDescent="0.25">
      <c r="C1342" s="62" t="s">
        <v>1879</v>
      </c>
      <c r="D1342" s="62">
        <v>1034866</v>
      </c>
      <c r="E1342" s="16" t="s">
        <v>227</v>
      </c>
    </row>
    <row r="1343" spans="3:5" ht="15" x14ac:dyDescent="0.25">
      <c r="C1343" s="62" t="s">
        <v>1880</v>
      </c>
      <c r="D1343" s="62">
        <v>1034869</v>
      </c>
      <c r="E1343" s="16" t="s">
        <v>227</v>
      </c>
    </row>
    <row r="1344" spans="3:5" ht="15" x14ac:dyDescent="0.25">
      <c r="C1344" s="62" t="s">
        <v>1881</v>
      </c>
      <c r="D1344" s="62">
        <v>1034873</v>
      </c>
      <c r="E1344" s="16" t="s">
        <v>227</v>
      </c>
    </row>
    <row r="1345" spans="3:5" ht="15" x14ac:dyDescent="0.25">
      <c r="C1345" s="62" t="s">
        <v>1882</v>
      </c>
      <c r="D1345" s="62">
        <v>1034874</v>
      </c>
      <c r="E1345" s="16" t="s">
        <v>227</v>
      </c>
    </row>
    <row r="1346" spans="3:5" ht="15" x14ac:dyDescent="0.25">
      <c r="C1346" s="62" t="s">
        <v>1883</v>
      </c>
      <c r="D1346" s="62">
        <v>1034877</v>
      </c>
      <c r="E1346" s="16" t="s">
        <v>227</v>
      </c>
    </row>
    <row r="1347" spans="3:5" ht="15" x14ac:dyDescent="0.25">
      <c r="C1347" s="62" t="s">
        <v>1884</v>
      </c>
      <c r="D1347" s="62">
        <v>1034879</v>
      </c>
      <c r="E1347" s="16" t="s">
        <v>227</v>
      </c>
    </row>
    <row r="1348" spans="3:5" ht="15" x14ac:dyDescent="0.25">
      <c r="C1348" s="62" t="s">
        <v>1885</v>
      </c>
      <c r="D1348" s="62">
        <v>1034880</v>
      </c>
      <c r="E1348" s="16" t="s">
        <v>227</v>
      </c>
    </row>
    <row r="1349" spans="3:5" ht="15" x14ac:dyDescent="0.25">
      <c r="C1349" s="62" t="s">
        <v>1886</v>
      </c>
      <c r="D1349" s="62">
        <v>1034920</v>
      </c>
      <c r="E1349" s="16" t="s">
        <v>227</v>
      </c>
    </row>
    <row r="1350" spans="3:5" ht="15" x14ac:dyDescent="0.25">
      <c r="C1350" s="62" t="s">
        <v>1887</v>
      </c>
      <c r="D1350" s="62">
        <v>1034923</v>
      </c>
      <c r="E1350" s="16" t="s">
        <v>227</v>
      </c>
    </row>
    <row r="1351" spans="3:5" ht="15" x14ac:dyDescent="0.25">
      <c r="C1351" s="62" t="s">
        <v>1888</v>
      </c>
      <c r="D1351" s="62">
        <v>1034924</v>
      </c>
      <c r="E1351" s="16" t="s">
        <v>227</v>
      </c>
    </row>
    <row r="1352" spans="3:5" ht="15" x14ac:dyDescent="0.25">
      <c r="C1352" s="62" t="s">
        <v>1889</v>
      </c>
      <c r="D1352" s="62">
        <v>1034925</v>
      </c>
      <c r="E1352" s="16" t="s">
        <v>227</v>
      </c>
    </row>
    <row r="1353" spans="3:5" ht="15" x14ac:dyDescent="0.25">
      <c r="C1353" s="62" t="s">
        <v>1890</v>
      </c>
      <c r="D1353" s="62">
        <v>1034937</v>
      </c>
      <c r="E1353" s="16" t="s">
        <v>227</v>
      </c>
    </row>
    <row r="1354" spans="3:5" ht="15" x14ac:dyDescent="0.25">
      <c r="C1354" s="62" t="s">
        <v>314</v>
      </c>
      <c r="D1354" s="62">
        <v>1034952</v>
      </c>
      <c r="E1354" s="16" t="s">
        <v>227</v>
      </c>
    </row>
    <row r="1355" spans="3:5" ht="15" x14ac:dyDescent="0.25">
      <c r="C1355" s="62" t="s">
        <v>1891</v>
      </c>
      <c r="D1355" s="62">
        <v>1034962</v>
      </c>
      <c r="E1355" s="16" t="s">
        <v>227</v>
      </c>
    </row>
    <row r="1356" spans="3:5" ht="15" x14ac:dyDescent="0.25">
      <c r="C1356" s="62" t="s">
        <v>1892</v>
      </c>
      <c r="D1356" s="62">
        <v>1034963</v>
      </c>
      <c r="E1356" s="16" t="s">
        <v>227</v>
      </c>
    </row>
    <row r="1357" spans="3:5" ht="15" x14ac:dyDescent="0.25">
      <c r="C1357" s="62" t="s">
        <v>315</v>
      </c>
      <c r="D1357" s="62">
        <v>1034964</v>
      </c>
      <c r="E1357" s="16" t="s">
        <v>227</v>
      </c>
    </row>
    <row r="1358" spans="3:5" ht="15" x14ac:dyDescent="0.25">
      <c r="C1358" s="62" t="s">
        <v>316</v>
      </c>
      <c r="D1358" s="62">
        <v>1034966</v>
      </c>
      <c r="E1358" s="16" t="s">
        <v>227</v>
      </c>
    </row>
    <row r="1359" spans="3:5" ht="15" x14ac:dyDescent="0.25">
      <c r="C1359" s="62" t="s">
        <v>317</v>
      </c>
      <c r="D1359" s="62">
        <v>1034968</v>
      </c>
      <c r="E1359" s="16" t="s">
        <v>227</v>
      </c>
    </row>
    <row r="1360" spans="3:5" ht="15" x14ac:dyDescent="0.25">
      <c r="C1360" s="62" t="s">
        <v>1893</v>
      </c>
      <c r="D1360" s="62">
        <v>1034969</v>
      </c>
      <c r="E1360" s="16" t="s">
        <v>227</v>
      </c>
    </row>
    <row r="1361" spans="3:5" ht="15" x14ac:dyDescent="0.25">
      <c r="C1361" s="62" t="s">
        <v>1894</v>
      </c>
      <c r="D1361" s="62">
        <v>1034979</v>
      </c>
      <c r="E1361" s="16" t="s">
        <v>227</v>
      </c>
    </row>
    <row r="1362" spans="3:5" ht="15" x14ac:dyDescent="0.25">
      <c r="C1362" s="62" t="s">
        <v>1895</v>
      </c>
      <c r="D1362" s="62">
        <v>1034982</v>
      </c>
      <c r="E1362" s="16" t="s">
        <v>227</v>
      </c>
    </row>
    <row r="1363" spans="3:5" ht="15" x14ac:dyDescent="0.25">
      <c r="C1363" s="62" t="s">
        <v>1896</v>
      </c>
      <c r="D1363" s="62">
        <v>1034985</v>
      </c>
      <c r="E1363" s="16" t="s">
        <v>227</v>
      </c>
    </row>
    <row r="1364" spans="3:5" ht="15" x14ac:dyDescent="0.25">
      <c r="C1364" s="62" t="s">
        <v>1897</v>
      </c>
      <c r="D1364" s="62">
        <v>1034987</v>
      </c>
      <c r="E1364" s="16" t="s">
        <v>227</v>
      </c>
    </row>
    <row r="1365" spans="3:5" ht="15" x14ac:dyDescent="0.25">
      <c r="C1365" s="62" t="s">
        <v>1898</v>
      </c>
      <c r="D1365" s="62">
        <v>1034988</v>
      </c>
      <c r="E1365" s="16" t="s">
        <v>227</v>
      </c>
    </row>
    <row r="1366" spans="3:5" ht="15" x14ac:dyDescent="0.25">
      <c r="C1366" s="62" t="s">
        <v>1899</v>
      </c>
      <c r="D1366" s="62">
        <v>1034989</v>
      </c>
      <c r="E1366" s="16" t="s">
        <v>227</v>
      </c>
    </row>
    <row r="1367" spans="3:5" ht="15" x14ac:dyDescent="0.25">
      <c r="C1367" s="62" t="s">
        <v>1900</v>
      </c>
      <c r="D1367" s="62">
        <v>1034991</v>
      </c>
      <c r="E1367" s="16" t="s">
        <v>227</v>
      </c>
    </row>
    <row r="1368" spans="3:5" ht="15" x14ac:dyDescent="0.25">
      <c r="C1368" s="62" t="s">
        <v>1901</v>
      </c>
      <c r="D1368" s="62">
        <v>1034997</v>
      </c>
      <c r="E1368" s="16" t="s">
        <v>227</v>
      </c>
    </row>
    <row r="1369" spans="3:5" ht="15" x14ac:dyDescent="0.25">
      <c r="C1369" s="62" t="s">
        <v>1902</v>
      </c>
      <c r="D1369" s="62">
        <v>1034998</v>
      </c>
      <c r="E1369" s="16" t="s">
        <v>227</v>
      </c>
    </row>
    <row r="1370" spans="3:5" ht="15" x14ac:dyDescent="0.25">
      <c r="C1370" s="62" t="s">
        <v>1903</v>
      </c>
      <c r="D1370" s="62">
        <v>1035011</v>
      </c>
      <c r="E1370" s="16" t="s">
        <v>227</v>
      </c>
    </row>
    <row r="1371" spans="3:5" ht="15" x14ac:dyDescent="0.25">
      <c r="C1371" s="62" t="s">
        <v>1904</v>
      </c>
      <c r="D1371" s="62">
        <v>1035021</v>
      </c>
      <c r="E1371" s="16" t="s">
        <v>227</v>
      </c>
    </row>
    <row r="1372" spans="3:5" ht="15" x14ac:dyDescent="0.25">
      <c r="C1372" s="62" t="s">
        <v>1905</v>
      </c>
      <c r="D1372" s="62">
        <v>1035023</v>
      </c>
      <c r="E1372" s="16" t="s">
        <v>227</v>
      </c>
    </row>
    <row r="1373" spans="3:5" ht="15" x14ac:dyDescent="0.25">
      <c r="C1373" s="62" t="s">
        <v>1906</v>
      </c>
      <c r="D1373" s="62">
        <v>1035044</v>
      </c>
      <c r="E1373" s="16" t="s">
        <v>227</v>
      </c>
    </row>
    <row r="1374" spans="3:5" ht="15" x14ac:dyDescent="0.25">
      <c r="C1374" s="62" t="s">
        <v>1907</v>
      </c>
      <c r="D1374" s="62">
        <v>1035050</v>
      </c>
      <c r="E1374" s="16" t="s">
        <v>227</v>
      </c>
    </row>
    <row r="1375" spans="3:5" ht="15" x14ac:dyDescent="0.25">
      <c r="C1375" s="62" t="s">
        <v>1908</v>
      </c>
      <c r="D1375" s="62">
        <v>1035051</v>
      </c>
      <c r="E1375" s="16" t="s">
        <v>227</v>
      </c>
    </row>
    <row r="1376" spans="3:5" ht="15" x14ac:dyDescent="0.25">
      <c r="C1376" s="62" t="s">
        <v>1909</v>
      </c>
      <c r="D1376" s="62">
        <v>1035061</v>
      </c>
      <c r="E1376" s="16" t="s">
        <v>227</v>
      </c>
    </row>
    <row r="1377" spans="3:5" ht="15" x14ac:dyDescent="0.25">
      <c r="C1377" s="62" t="s">
        <v>1910</v>
      </c>
      <c r="D1377" s="62">
        <v>1035097</v>
      </c>
      <c r="E1377" s="16" t="s">
        <v>227</v>
      </c>
    </row>
    <row r="1378" spans="3:5" ht="15" x14ac:dyDescent="0.25">
      <c r="C1378" s="62" t="s">
        <v>1911</v>
      </c>
      <c r="D1378" s="62">
        <v>1035098</v>
      </c>
      <c r="E1378" s="16" t="s">
        <v>227</v>
      </c>
    </row>
    <row r="1379" spans="3:5" ht="15" x14ac:dyDescent="0.25">
      <c r="C1379" s="62" t="s">
        <v>318</v>
      </c>
      <c r="D1379" s="62">
        <v>1035112</v>
      </c>
      <c r="E1379" s="16" t="s">
        <v>227</v>
      </c>
    </row>
    <row r="1380" spans="3:5" ht="15" x14ac:dyDescent="0.25">
      <c r="C1380" s="62" t="s">
        <v>1912</v>
      </c>
      <c r="D1380" s="62">
        <v>1035113</v>
      </c>
      <c r="E1380" s="16" t="s">
        <v>227</v>
      </c>
    </row>
    <row r="1381" spans="3:5" ht="15" x14ac:dyDescent="0.25">
      <c r="C1381" s="62" t="s">
        <v>1913</v>
      </c>
      <c r="D1381" s="62">
        <v>1035125</v>
      </c>
      <c r="E1381" s="16" t="s">
        <v>227</v>
      </c>
    </row>
    <row r="1382" spans="3:5" ht="15" x14ac:dyDescent="0.25">
      <c r="C1382" s="62" t="s">
        <v>1914</v>
      </c>
      <c r="D1382" s="62">
        <v>1035127</v>
      </c>
      <c r="E1382" s="16" t="s">
        <v>227</v>
      </c>
    </row>
    <row r="1383" spans="3:5" ht="15" x14ac:dyDescent="0.25">
      <c r="C1383" s="62" t="s">
        <v>1915</v>
      </c>
      <c r="D1383" s="62">
        <v>1035128</v>
      </c>
      <c r="E1383" s="16" t="s">
        <v>227</v>
      </c>
    </row>
    <row r="1384" spans="3:5" ht="15" x14ac:dyDescent="0.25">
      <c r="C1384" s="62" t="s">
        <v>1916</v>
      </c>
      <c r="D1384" s="62">
        <v>1035129</v>
      </c>
      <c r="E1384" s="16" t="s">
        <v>227</v>
      </c>
    </row>
    <row r="1385" spans="3:5" ht="15" x14ac:dyDescent="0.25">
      <c r="C1385" s="62" t="s">
        <v>1917</v>
      </c>
      <c r="D1385" s="62">
        <v>1035140</v>
      </c>
      <c r="E1385" s="16" t="s">
        <v>227</v>
      </c>
    </row>
    <row r="1386" spans="3:5" ht="15" x14ac:dyDescent="0.25">
      <c r="C1386" s="62" t="s">
        <v>1918</v>
      </c>
      <c r="D1386" s="62">
        <v>1035141</v>
      </c>
      <c r="E1386" s="16" t="s">
        <v>227</v>
      </c>
    </row>
    <row r="1387" spans="3:5" ht="15" x14ac:dyDescent="0.25">
      <c r="C1387" s="62" t="s">
        <v>1919</v>
      </c>
      <c r="D1387" s="62">
        <v>1035142</v>
      </c>
      <c r="E1387" s="16" t="s">
        <v>227</v>
      </c>
    </row>
    <row r="1388" spans="3:5" ht="15" x14ac:dyDescent="0.25">
      <c r="C1388" s="62" t="s">
        <v>1920</v>
      </c>
      <c r="D1388" s="62">
        <v>1035197</v>
      </c>
      <c r="E1388" s="16" t="s">
        <v>227</v>
      </c>
    </row>
    <row r="1389" spans="3:5" ht="15" x14ac:dyDescent="0.25">
      <c r="C1389" s="62" t="s">
        <v>1921</v>
      </c>
      <c r="D1389" s="62">
        <v>1035198</v>
      </c>
      <c r="E1389" s="16" t="s">
        <v>227</v>
      </c>
    </row>
    <row r="1390" spans="3:5" ht="15" x14ac:dyDescent="0.25">
      <c r="C1390" s="62" t="s">
        <v>1922</v>
      </c>
      <c r="D1390" s="62">
        <v>1035199</v>
      </c>
      <c r="E1390" s="16" t="s">
        <v>227</v>
      </c>
    </row>
    <row r="1391" spans="3:5" ht="15" x14ac:dyDescent="0.25">
      <c r="C1391" s="62" t="s">
        <v>1923</v>
      </c>
      <c r="D1391" s="62">
        <v>1035202</v>
      </c>
      <c r="E1391" s="16" t="s">
        <v>227</v>
      </c>
    </row>
    <row r="1392" spans="3:5" ht="15" x14ac:dyDescent="0.25">
      <c r="C1392" s="62" t="s">
        <v>1924</v>
      </c>
      <c r="D1392" s="62">
        <v>1035203</v>
      </c>
      <c r="E1392" s="16" t="s">
        <v>227</v>
      </c>
    </row>
    <row r="1393" spans="3:5" ht="15" x14ac:dyDescent="0.25">
      <c r="C1393" s="62" t="s">
        <v>1925</v>
      </c>
      <c r="D1393" s="62">
        <v>1035204</v>
      </c>
      <c r="E1393" s="16" t="s">
        <v>227</v>
      </c>
    </row>
    <row r="1394" spans="3:5" ht="15" x14ac:dyDescent="0.25">
      <c r="C1394" s="62" t="s">
        <v>1926</v>
      </c>
      <c r="D1394" s="62">
        <v>1035205</v>
      </c>
      <c r="E1394" s="16" t="s">
        <v>227</v>
      </c>
    </row>
    <row r="1395" spans="3:5" ht="15" x14ac:dyDescent="0.25">
      <c r="C1395" s="62" t="s">
        <v>1927</v>
      </c>
      <c r="D1395" s="62">
        <v>1035211</v>
      </c>
      <c r="E1395" s="16" t="s">
        <v>227</v>
      </c>
    </row>
    <row r="1396" spans="3:5" ht="15" x14ac:dyDescent="0.25">
      <c r="C1396" s="62" t="s">
        <v>1928</v>
      </c>
      <c r="D1396" s="62">
        <v>1035212</v>
      </c>
      <c r="E1396" s="16" t="s">
        <v>227</v>
      </c>
    </row>
    <row r="1397" spans="3:5" ht="15" x14ac:dyDescent="0.25">
      <c r="C1397" s="62" t="s">
        <v>1929</v>
      </c>
      <c r="D1397" s="62">
        <v>1035214</v>
      </c>
      <c r="E1397" s="16" t="s">
        <v>227</v>
      </c>
    </row>
    <row r="1398" spans="3:5" ht="15" x14ac:dyDescent="0.25">
      <c r="C1398" s="62" t="s">
        <v>1930</v>
      </c>
      <c r="D1398" s="62">
        <v>1035215</v>
      </c>
      <c r="E1398" s="16" t="s">
        <v>227</v>
      </c>
    </row>
    <row r="1399" spans="3:5" ht="15" x14ac:dyDescent="0.25">
      <c r="C1399" s="62" t="s">
        <v>1931</v>
      </c>
      <c r="D1399" s="62">
        <v>1035222</v>
      </c>
      <c r="E1399" s="16" t="s">
        <v>227</v>
      </c>
    </row>
    <row r="1400" spans="3:5" ht="15" x14ac:dyDescent="0.25">
      <c r="C1400" s="62" t="s">
        <v>1932</v>
      </c>
      <c r="D1400" s="62">
        <v>1035228</v>
      </c>
      <c r="E1400" s="16" t="s">
        <v>227</v>
      </c>
    </row>
    <row r="1401" spans="3:5" ht="15" x14ac:dyDescent="0.25">
      <c r="C1401" s="62" t="s">
        <v>1933</v>
      </c>
      <c r="D1401" s="62">
        <v>1035258</v>
      </c>
      <c r="E1401" s="16" t="s">
        <v>227</v>
      </c>
    </row>
    <row r="1402" spans="3:5" ht="15" x14ac:dyDescent="0.25">
      <c r="C1402" s="62" t="s">
        <v>1934</v>
      </c>
      <c r="D1402" s="62">
        <v>1035260</v>
      </c>
      <c r="E1402" s="16" t="s">
        <v>227</v>
      </c>
    </row>
    <row r="1403" spans="3:5" ht="15" x14ac:dyDescent="0.25">
      <c r="C1403" s="62" t="s">
        <v>1935</v>
      </c>
      <c r="D1403" s="62">
        <v>1035261</v>
      </c>
      <c r="E1403" s="16" t="s">
        <v>227</v>
      </c>
    </row>
    <row r="1404" spans="3:5" ht="15" x14ac:dyDescent="0.25">
      <c r="C1404" s="62" t="s">
        <v>1936</v>
      </c>
      <c r="D1404" s="62">
        <v>1035262</v>
      </c>
      <c r="E1404" s="16" t="s">
        <v>227</v>
      </c>
    </row>
    <row r="1405" spans="3:5" ht="15" x14ac:dyDescent="0.25">
      <c r="C1405" s="62" t="s">
        <v>1937</v>
      </c>
      <c r="D1405" s="62">
        <v>1035263</v>
      </c>
      <c r="E1405" s="16" t="s">
        <v>227</v>
      </c>
    </row>
    <row r="1406" spans="3:5" ht="15" x14ac:dyDescent="0.25">
      <c r="C1406" s="62" t="s">
        <v>1938</v>
      </c>
      <c r="D1406" s="62">
        <v>1035264</v>
      </c>
      <c r="E1406" s="16" t="s">
        <v>227</v>
      </c>
    </row>
    <row r="1407" spans="3:5" ht="15" x14ac:dyDescent="0.25">
      <c r="C1407" s="62" t="s">
        <v>1939</v>
      </c>
      <c r="D1407" s="62">
        <v>1035288</v>
      </c>
      <c r="E1407" s="16" t="s">
        <v>227</v>
      </c>
    </row>
    <row r="1408" spans="3:5" ht="15" x14ac:dyDescent="0.25">
      <c r="C1408" s="62" t="s">
        <v>1940</v>
      </c>
      <c r="D1408" s="62">
        <v>1035289</v>
      </c>
      <c r="E1408" s="16" t="s">
        <v>227</v>
      </c>
    </row>
    <row r="1409" spans="3:5" ht="15" x14ac:dyDescent="0.25">
      <c r="C1409" s="62" t="s">
        <v>1941</v>
      </c>
      <c r="D1409" s="62">
        <v>1035290</v>
      </c>
      <c r="E1409" s="16" t="s">
        <v>227</v>
      </c>
    </row>
    <row r="1410" spans="3:5" ht="15" x14ac:dyDescent="0.25">
      <c r="C1410" s="62" t="s">
        <v>1942</v>
      </c>
      <c r="D1410" s="62">
        <v>1035304</v>
      </c>
      <c r="E1410" s="16" t="s">
        <v>227</v>
      </c>
    </row>
    <row r="1411" spans="3:5" ht="15" x14ac:dyDescent="0.25">
      <c r="C1411" s="62" t="s">
        <v>1943</v>
      </c>
      <c r="D1411" s="62">
        <v>1035305</v>
      </c>
      <c r="E1411" s="16" t="s">
        <v>227</v>
      </c>
    </row>
    <row r="1412" spans="3:5" ht="15" x14ac:dyDescent="0.25">
      <c r="C1412" s="62" t="s">
        <v>1944</v>
      </c>
      <c r="D1412" s="62">
        <v>1035306</v>
      </c>
      <c r="E1412" s="16" t="s">
        <v>227</v>
      </c>
    </row>
    <row r="1413" spans="3:5" ht="15" x14ac:dyDescent="0.25">
      <c r="C1413" s="62" t="s">
        <v>1945</v>
      </c>
      <c r="D1413" s="62">
        <v>1035311</v>
      </c>
      <c r="E1413" s="16" t="s">
        <v>227</v>
      </c>
    </row>
    <row r="1414" spans="3:5" ht="15" x14ac:dyDescent="0.25">
      <c r="C1414" s="62" t="s">
        <v>1946</v>
      </c>
      <c r="D1414" s="62">
        <v>1035315</v>
      </c>
      <c r="E1414" s="16" t="s">
        <v>227</v>
      </c>
    </row>
    <row r="1415" spans="3:5" ht="15" x14ac:dyDescent="0.25">
      <c r="C1415" s="62" t="s">
        <v>1947</v>
      </c>
      <c r="D1415" s="62">
        <v>1035319</v>
      </c>
      <c r="E1415" s="16" t="s">
        <v>227</v>
      </c>
    </row>
    <row r="1416" spans="3:5" ht="15" x14ac:dyDescent="0.25">
      <c r="C1416" s="62" t="s">
        <v>1948</v>
      </c>
      <c r="D1416" s="62">
        <v>1035320</v>
      </c>
      <c r="E1416" s="16" t="s">
        <v>227</v>
      </c>
    </row>
    <row r="1417" spans="3:5" ht="15" x14ac:dyDescent="0.25">
      <c r="C1417" s="62" t="s">
        <v>1949</v>
      </c>
      <c r="D1417" s="62">
        <v>1035321</v>
      </c>
      <c r="E1417" s="16" t="s">
        <v>227</v>
      </c>
    </row>
    <row r="1418" spans="3:5" ht="15" x14ac:dyDescent="0.25">
      <c r="C1418" s="62" t="s">
        <v>1950</v>
      </c>
      <c r="D1418" s="62">
        <v>1035322</v>
      </c>
      <c r="E1418" s="16" t="s">
        <v>227</v>
      </c>
    </row>
    <row r="1419" spans="3:5" ht="15" x14ac:dyDescent="0.25">
      <c r="C1419" s="62" t="s">
        <v>1951</v>
      </c>
      <c r="D1419" s="62">
        <v>1035336</v>
      </c>
      <c r="E1419" s="16" t="s">
        <v>227</v>
      </c>
    </row>
    <row r="1420" spans="3:5" ht="15" x14ac:dyDescent="0.25">
      <c r="C1420" s="62" t="s">
        <v>1952</v>
      </c>
      <c r="D1420" s="62">
        <v>1035337</v>
      </c>
      <c r="E1420" s="16" t="s">
        <v>227</v>
      </c>
    </row>
    <row r="1421" spans="3:5" ht="15" x14ac:dyDescent="0.25">
      <c r="C1421" s="62" t="s">
        <v>1953</v>
      </c>
      <c r="D1421" s="62">
        <v>1035340</v>
      </c>
      <c r="E1421" s="16" t="s">
        <v>227</v>
      </c>
    </row>
    <row r="1422" spans="3:5" ht="15" x14ac:dyDescent="0.25">
      <c r="C1422" s="62" t="s">
        <v>1954</v>
      </c>
      <c r="D1422" s="62">
        <v>1035341</v>
      </c>
      <c r="E1422" s="16" t="s">
        <v>227</v>
      </c>
    </row>
    <row r="1423" spans="3:5" ht="15" x14ac:dyDescent="0.25">
      <c r="C1423" s="62" t="s">
        <v>1955</v>
      </c>
      <c r="D1423" s="62">
        <v>1035343</v>
      </c>
      <c r="E1423" s="16" t="s">
        <v>227</v>
      </c>
    </row>
    <row r="1424" spans="3:5" ht="15" x14ac:dyDescent="0.25">
      <c r="C1424" s="62" t="s">
        <v>1956</v>
      </c>
      <c r="D1424" s="62">
        <v>1035344</v>
      </c>
      <c r="E1424" s="16" t="s">
        <v>227</v>
      </c>
    </row>
    <row r="1425" spans="3:5" ht="15" x14ac:dyDescent="0.25">
      <c r="C1425" s="62" t="s">
        <v>1957</v>
      </c>
      <c r="D1425" s="62">
        <v>1035345</v>
      </c>
      <c r="E1425" s="16" t="s">
        <v>227</v>
      </c>
    </row>
    <row r="1426" spans="3:5" ht="15" x14ac:dyDescent="0.25">
      <c r="C1426" s="62" t="s">
        <v>1958</v>
      </c>
      <c r="D1426" s="62">
        <v>1035347</v>
      </c>
      <c r="E1426" s="16" t="s">
        <v>227</v>
      </c>
    </row>
    <row r="1427" spans="3:5" ht="15" x14ac:dyDescent="0.25">
      <c r="C1427" s="62" t="s">
        <v>1959</v>
      </c>
      <c r="D1427" s="62">
        <v>1035350</v>
      </c>
      <c r="E1427" s="16" t="s">
        <v>227</v>
      </c>
    </row>
    <row r="1428" spans="3:5" ht="15" x14ac:dyDescent="0.25">
      <c r="C1428" s="62" t="s">
        <v>1960</v>
      </c>
      <c r="D1428" s="62">
        <v>1035356</v>
      </c>
      <c r="E1428" s="16" t="s">
        <v>227</v>
      </c>
    </row>
    <row r="1429" spans="3:5" ht="15" x14ac:dyDescent="0.25">
      <c r="C1429" s="62" t="s">
        <v>1961</v>
      </c>
      <c r="D1429" s="62">
        <v>1035357</v>
      </c>
      <c r="E1429" s="16" t="s">
        <v>227</v>
      </c>
    </row>
    <row r="1430" spans="3:5" ht="15" x14ac:dyDescent="0.25">
      <c r="C1430" s="62" t="s">
        <v>1962</v>
      </c>
      <c r="D1430" s="62">
        <v>1035359</v>
      </c>
      <c r="E1430" s="16" t="s">
        <v>227</v>
      </c>
    </row>
    <row r="1431" spans="3:5" ht="15" x14ac:dyDescent="0.25">
      <c r="C1431" s="62" t="s">
        <v>1963</v>
      </c>
      <c r="D1431" s="62">
        <v>1035360</v>
      </c>
      <c r="E1431" s="16" t="s">
        <v>227</v>
      </c>
    </row>
    <row r="1432" spans="3:5" ht="15" x14ac:dyDescent="0.25">
      <c r="C1432" s="62" t="s">
        <v>1964</v>
      </c>
      <c r="D1432" s="62">
        <v>1035362</v>
      </c>
      <c r="E1432" s="16" t="s">
        <v>227</v>
      </c>
    </row>
    <row r="1433" spans="3:5" ht="15" x14ac:dyDescent="0.25">
      <c r="C1433" s="62" t="s">
        <v>1965</v>
      </c>
      <c r="D1433" s="62">
        <v>1035366</v>
      </c>
      <c r="E1433" s="16" t="s">
        <v>227</v>
      </c>
    </row>
    <row r="1434" spans="3:5" ht="15" x14ac:dyDescent="0.25">
      <c r="C1434" s="62" t="s">
        <v>1966</v>
      </c>
      <c r="D1434" s="62">
        <v>1035369</v>
      </c>
      <c r="E1434" s="16" t="s">
        <v>227</v>
      </c>
    </row>
    <row r="1435" spans="3:5" ht="15" x14ac:dyDescent="0.25">
      <c r="C1435" s="62" t="s">
        <v>1967</v>
      </c>
      <c r="D1435" s="62">
        <v>1035371</v>
      </c>
      <c r="E1435" s="16" t="s">
        <v>227</v>
      </c>
    </row>
    <row r="1436" spans="3:5" ht="15" x14ac:dyDescent="0.25">
      <c r="C1436" s="62" t="s">
        <v>1968</v>
      </c>
      <c r="D1436" s="62">
        <v>1035373</v>
      </c>
      <c r="E1436" s="16" t="s">
        <v>227</v>
      </c>
    </row>
    <row r="1437" spans="3:5" ht="15" x14ac:dyDescent="0.25">
      <c r="C1437" s="62" t="s">
        <v>1969</v>
      </c>
      <c r="D1437" s="62">
        <v>1035375</v>
      </c>
      <c r="E1437" s="16" t="s">
        <v>227</v>
      </c>
    </row>
    <row r="1438" spans="3:5" ht="15" x14ac:dyDescent="0.25">
      <c r="C1438" s="62" t="s">
        <v>1970</v>
      </c>
      <c r="D1438" s="62">
        <v>1035380</v>
      </c>
      <c r="E1438" s="16" t="s">
        <v>227</v>
      </c>
    </row>
    <row r="1439" spans="3:5" ht="15" x14ac:dyDescent="0.25">
      <c r="C1439" s="62" t="s">
        <v>1971</v>
      </c>
      <c r="D1439" s="62">
        <v>1035381</v>
      </c>
      <c r="E1439" s="16" t="s">
        <v>227</v>
      </c>
    </row>
    <row r="1440" spans="3:5" ht="15" x14ac:dyDescent="0.25">
      <c r="C1440" s="62" t="s">
        <v>1972</v>
      </c>
      <c r="D1440" s="62">
        <v>1035384</v>
      </c>
      <c r="E1440" s="16" t="s">
        <v>227</v>
      </c>
    </row>
    <row r="1441" spans="3:5" ht="15" x14ac:dyDescent="0.25">
      <c r="C1441" s="62" t="s">
        <v>1973</v>
      </c>
      <c r="D1441" s="62">
        <v>1035385</v>
      </c>
      <c r="E1441" s="16" t="s">
        <v>227</v>
      </c>
    </row>
    <row r="1442" spans="3:5" ht="15" x14ac:dyDescent="0.25">
      <c r="C1442" s="62" t="s">
        <v>1974</v>
      </c>
      <c r="D1442" s="62">
        <v>1035392</v>
      </c>
      <c r="E1442" s="16" t="s">
        <v>227</v>
      </c>
    </row>
    <row r="1443" spans="3:5" ht="15" x14ac:dyDescent="0.25">
      <c r="C1443" s="62" t="s">
        <v>1975</v>
      </c>
      <c r="D1443" s="62">
        <v>1035396</v>
      </c>
      <c r="E1443" s="16" t="s">
        <v>227</v>
      </c>
    </row>
    <row r="1444" spans="3:5" ht="15" x14ac:dyDescent="0.25">
      <c r="C1444" s="62" t="s">
        <v>1976</v>
      </c>
      <c r="D1444" s="62">
        <v>1035400</v>
      </c>
      <c r="E1444" s="16" t="s">
        <v>227</v>
      </c>
    </row>
    <row r="1445" spans="3:5" ht="15" x14ac:dyDescent="0.25">
      <c r="C1445" s="62" t="s">
        <v>1977</v>
      </c>
      <c r="D1445" s="62">
        <v>1035403</v>
      </c>
      <c r="E1445" s="16" t="s">
        <v>227</v>
      </c>
    </row>
    <row r="1446" spans="3:5" ht="15" x14ac:dyDescent="0.25">
      <c r="C1446" s="62" t="s">
        <v>1978</v>
      </c>
      <c r="D1446" s="62">
        <v>1035408</v>
      </c>
      <c r="E1446" s="16" t="s">
        <v>227</v>
      </c>
    </row>
    <row r="1447" spans="3:5" ht="15" x14ac:dyDescent="0.25">
      <c r="C1447" s="62" t="s">
        <v>1979</v>
      </c>
      <c r="D1447" s="62">
        <v>1035409</v>
      </c>
      <c r="E1447" s="16" t="s">
        <v>227</v>
      </c>
    </row>
    <row r="1448" spans="3:5" ht="15" x14ac:dyDescent="0.25">
      <c r="C1448" s="62" t="s">
        <v>1980</v>
      </c>
      <c r="D1448" s="62">
        <v>1035410</v>
      </c>
      <c r="E1448" s="16" t="s">
        <v>227</v>
      </c>
    </row>
    <row r="1449" spans="3:5" ht="15" x14ac:dyDescent="0.25">
      <c r="C1449" s="62" t="s">
        <v>1981</v>
      </c>
      <c r="D1449" s="62">
        <v>1035588</v>
      </c>
      <c r="E1449" s="16" t="s">
        <v>227</v>
      </c>
    </row>
    <row r="1450" spans="3:5" ht="15" x14ac:dyDescent="0.25">
      <c r="C1450" s="62" t="s">
        <v>1982</v>
      </c>
      <c r="D1450" s="62">
        <v>1035618</v>
      </c>
      <c r="E1450" s="16" t="s">
        <v>227</v>
      </c>
    </row>
    <row r="1451" spans="3:5" ht="15" x14ac:dyDescent="0.25">
      <c r="C1451" s="62" t="s">
        <v>1983</v>
      </c>
      <c r="D1451" s="62">
        <v>1035636</v>
      </c>
      <c r="E1451" s="16" t="s">
        <v>227</v>
      </c>
    </row>
    <row r="1452" spans="3:5" ht="15" x14ac:dyDescent="0.25">
      <c r="C1452" s="62" t="s">
        <v>1984</v>
      </c>
      <c r="D1452" s="62">
        <v>1035637</v>
      </c>
      <c r="E1452" s="16" t="s">
        <v>227</v>
      </c>
    </row>
    <row r="1453" spans="3:5" ht="15" x14ac:dyDescent="0.25">
      <c r="C1453" s="62" t="s">
        <v>1985</v>
      </c>
      <c r="D1453" s="62">
        <v>1035638</v>
      </c>
      <c r="E1453" s="16" t="s">
        <v>227</v>
      </c>
    </row>
    <row r="1454" spans="3:5" ht="15" x14ac:dyDescent="0.25">
      <c r="C1454" s="62" t="s">
        <v>1986</v>
      </c>
      <c r="D1454" s="62">
        <v>1035641</v>
      </c>
      <c r="E1454" s="16" t="s">
        <v>227</v>
      </c>
    </row>
    <row r="1455" spans="3:5" ht="15" x14ac:dyDescent="0.25">
      <c r="C1455" s="62" t="s">
        <v>1987</v>
      </c>
      <c r="D1455" s="62">
        <v>1035642</v>
      </c>
      <c r="E1455" s="16" t="s">
        <v>227</v>
      </c>
    </row>
    <row r="1456" spans="3:5" ht="15" x14ac:dyDescent="0.25">
      <c r="C1456" s="62" t="s">
        <v>1988</v>
      </c>
      <c r="D1456" s="62">
        <v>1035643</v>
      </c>
      <c r="E1456" s="16" t="s">
        <v>227</v>
      </c>
    </row>
    <row r="1457" spans="3:5" ht="15" x14ac:dyDescent="0.25">
      <c r="C1457" s="62" t="s">
        <v>1989</v>
      </c>
      <c r="D1457" s="62">
        <v>1035644</v>
      </c>
      <c r="E1457" s="16" t="s">
        <v>227</v>
      </c>
    </row>
    <row r="1458" spans="3:5" ht="15" x14ac:dyDescent="0.25">
      <c r="C1458" s="62" t="s">
        <v>1990</v>
      </c>
      <c r="D1458" s="62">
        <v>1035648</v>
      </c>
      <c r="E1458" s="16" t="s">
        <v>227</v>
      </c>
    </row>
    <row r="1459" spans="3:5" ht="15" x14ac:dyDescent="0.25">
      <c r="C1459" s="62" t="s">
        <v>319</v>
      </c>
      <c r="D1459" s="62">
        <v>1035658</v>
      </c>
      <c r="E1459" s="16" t="s">
        <v>227</v>
      </c>
    </row>
    <row r="1460" spans="3:5" ht="15" x14ac:dyDescent="0.25">
      <c r="C1460" s="62" t="s">
        <v>1991</v>
      </c>
      <c r="D1460" s="62">
        <v>1035661</v>
      </c>
      <c r="E1460" s="16" t="s">
        <v>227</v>
      </c>
    </row>
    <row r="1461" spans="3:5" ht="15" x14ac:dyDescent="0.25">
      <c r="C1461" s="62" t="s">
        <v>1992</v>
      </c>
      <c r="D1461" s="62">
        <v>1035664</v>
      </c>
      <c r="E1461" s="16" t="s">
        <v>227</v>
      </c>
    </row>
    <row r="1462" spans="3:5" ht="15" x14ac:dyDescent="0.25">
      <c r="C1462" s="62" t="s">
        <v>1993</v>
      </c>
      <c r="D1462" s="62">
        <v>1035665</v>
      </c>
      <c r="E1462" s="16" t="s">
        <v>227</v>
      </c>
    </row>
    <row r="1463" spans="3:5" ht="15" x14ac:dyDescent="0.25">
      <c r="C1463" s="62" t="s">
        <v>1994</v>
      </c>
      <c r="D1463" s="62">
        <v>1035713</v>
      </c>
      <c r="E1463" s="16" t="s">
        <v>227</v>
      </c>
    </row>
    <row r="1464" spans="3:5" ht="15" x14ac:dyDescent="0.25">
      <c r="C1464" s="62" t="s">
        <v>1995</v>
      </c>
      <c r="D1464" s="62">
        <v>1035714</v>
      </c>
      <c r="E1464" s="16" t="s">
        <v>227</v>
      </c>
    </row>
    <row r="1465" spans="3:5" ht="15" x14ac:dyDescent="0.25">
      <c r="C1465" s="62" t="s">
        <v>1996</v>
      </c>
      <c r="D1465" s="62">
        <v>1035766</v>
      </c>
      <c r="E1465" s="16" t="s">
        <v>227</v>
      </c>
    </row>
    <row r="1466" spans="3:5" ht="15" x14ac:dyDescent="0.25">
      <c r="C1466" s="62" t="s">
        <v>1997</v>
      </c>
      <c r="D1466" s="62">
        <v>1035767</v>
      </c>
      <c r="E1466" s="16" t="s">
        <v>227</v>
      </c>
    </row>
    <row r="1467" spans="3:5" ht="15" x14ac:dyDescent="0.25">
      <c r="C1467" s="62" t="s">
        <v>1998</v>
      </c>
      <c r="D1467" s="62">
        <v>1035770</v>
      </c>
      <c r="E1467" s="16" t="s">
        <v>227</v>
      </c>
    </row>
    <row r="1468" spans="3:5" ht="15" x14ac:dyDescent="0.25">
      <c r="C1468" s="62" t="s">
        <v>1999</v>
      </c>
      <c r="D1468" s="62">
        <v>1035771</v>
      </c>
      <c r="E1468" s="16" t="s">
        <v>227</v>
      </c>
    </row>
    <row r="1469" spans="3:5" ht="15" x14ac:dyDescent="0.25">
      <c r="C1469" s="62" t="s">
        <v>2000</v>
      </c>
      <c r="D1469" s="62">
        <v>1035800</v>
      </c>
      <c r="E1469" s="16" t="s">
        <v>227</v>
      </c>
    </row>
    <row r="1470" spans="3:5" ht="15" x14ac:dyDescent="0.25">
      <c r="C1470" s="62" t="s">
        <v>2001</v>
      </c>
      <c r="D1470" s="62">
        <v>1035801</v>
      </c>
      <c r="E1470" s="16" t="s">
        <v>227</v>
      </c>
    </row>
    <row r="1471" spans="3:5" ht="15" x14ac:dyDescent="0.25">
      <c r="C1471" s="62" t="s">
        <v>2002</v>
      </c>
      <c r="D1471" s="62">
        <v>1035802</v>
      </c>
      <c r="E1471" s="16" t="s">
        <v>227</v>
      </c>
    </row>
    <row r="1472" spans="3:5" ht="15" x14ac:dyDescent="0.25">
      <c r="C1472" s="62" t="s">
        <v>2003</v>
      </c>
      <c r="D1472" s="62">
        <v>1035803</v>
      </c>
      <c r="E1472" s="16" t="s">
        <v>227</v>
      </c>
    </row>
    <row r="1473" spans="3:5" ht="15" x14ac:dyDescent="0.25">
      <c r="C1473" s="62" t="s">
        <v>2004</v>
      </c>
      <c r="D1473" s="62">
        <v>1035805</v>
      </c>
      <c r="E1473" s="16" t="s">
        <v>227</v>
      </c>
    </row>
    <row r="1474" spans="3:5" ht="15" x14ac:dyDescent="0.25">
      <c r="C1474" s="62" t="s">
        <v>320</v>
      </c>
      <c r="D1474" s="62">
        <v>1035806</v>
      </c>
      <c r="E1474" s="16" t="s">
        <v>227</v>
      </c>
    </row>
    <row r="1475" spans="3:5" ht="15" x14ac:dyDescent="0.25">
      <c r="C1475" s="62" t="s">
        <v>321</v>
      </c>
      <c r="D1475" s="62">
        <v>1035807</v>
      </c>
      <c r="E1475" s="16" t="s">
        <v>227</v>
      </c>
    </row>
    <row r="1476" spans="3:5" ht="15" x14ac:dyDescent="0.25">
      <c r="C1476" s="62" t="s">
        <v>2005</v>
      </c>
      <c r="D1476" s="62">
        <v>1035815</v>
      </c>
      <c r="E1476" s="16" t="s">
        <v>227</v>
      </c>
    </row>
    <row r="1477" spans="3:5" ht="15" x14ac:dyDescent="0.25">
      <c r="C1477" s="62" t="s">
        <v>2006</v>
      </c>
      <c r="D1477" s="62">
        <v>1035816</v>
      </c>
      <c r="E1477" s="16" t="s">
        <v>227</v>
      </c>
    </row>
    <row r="1478" spans="3:5" ht="15" x14ac:dyDescent="0.25">
      <c r="C1478" s="62" t="s">
        <v>322</v>
      </c>
      <c r="D1478" s="62">
        <v>1035819</v>
      </c>
      <c r="E1478" s="16" t="s">
        <v>227</v>
      </c>
    </row>
    <row r="1479" spans="3:5" ht="15" x14ac:dyDescent="0.25">
      <c r="C1479" s="62" t="s">
        <v>2007</v>
      </c>
      <c r="D1479" s="62">
        <v>1035825</v>
      </c>
      <c r="E1479" s="16" t="s">
        <v>227</v>
      </c>
    </row>
    <row r="1480" spans="3:5" ht="15" x14ac:dyDescent="0.25">
      <c r="C1480" s="62" t="s">
        <v>2008</v>
      </c>
      <c r="D1480" s="62">
        <v>1035830</v>
      </c>
      <c r="E1480" s="16" t="s">
        <v>227</v>
      </c>
    </row>
    <row r="1481" spans="3:5" ht="15" x14ac:dyDescent="0.25">
      <c r="C1481" s="62" t="s">
        <v>2009</v>
      </c>
      <c r="D1481" s="62">
        <v>1035832</v>
      </c>
      <c r="E1481" s="16" t="s">
        <v>227</v>
      </c>
    </row>
    <row r="1482" spans="3:5" ht="15" x14ac:dyDescent="0.25">
      <c r="C1482" s="62" t="s">
        <v>2010</v>
      </c>
      <c r="D1482" s="62">
        <v>1035840</v>
      </c>
      <c r="E1482" s="16" t="s">
        <v>227</v>
      </c>
    </row>
    <row r="1483" spans="3:5" ht="15" x14ac:dyDescent="0.25">
      <c r="C1483" s="62" t="s">
        <v>2011</v>
      </c>
      <c r="D1483" s="62">
        <v>1035842</v>
      </c>
      <c r="E1483" s="16" t="s">
        <v>227</v>
      </c>
    </row>
    <row r="1484" spans="3:5" ht="15" x14ac:dyDescent="0.25">
      <c r="C1484" s="62" t="s">
        <v>2012</v>
      </c>
      <c r="D1484" s="62">
        <v>1035849</v>
      </c>
      <c r="E1484" s="16" t="s">
        <v>227</v>
      </c>
    </row>
    <row r="1485" spans="3:5" ht="15" x14ac:dyDescent="0.25">
      <c r="C1485" s="62" t="s">
        <v>2013</v>
      </c>
      <c r="D1485" s="62">
        <v>1035850</v>
      </c>
      <c r="E1485" s="16" t="s">
        <v>227</v>
      </c>
    </row>
    <row r="1486" spans="3:5" ht="15" x14ac:dyDescent="0.25">
      <c r="C1486" s="62" t="s">
        <v>2014</v>
      </c>
      <c r="D1486" s="62">
        <v>1035851</v>
      </c>
      <c r="E1486" s="16" t="s">
        <v>227</v>
      </c>
    </row>
    <row r="1487" spans="3:5" ht="15" x14ac:dyDescent="0.25">
      <c r="C1487" s="62" t="s">
        <v>2015</v>
      </c>
      <c r="D1487" s="62">
        <v>1035852</v>
      </c>
      <c r="E1487" s="16" t="s">
        <v>227</v>
      </c>
    </row>
    <row r="1488" spans="3:5" ht="15" x14ac:dyDescent="0.25">
      <c r="C1488" s="62" t="s">
        <v>2016</v>
      </c>
      <c r="D1488" s="62">
        <v>1035854</v>
      </c>
      <c r="E1488" s="16" t="s">
        <v>227</v>
      </c>
    </row>
    <row r="1489" spans="3:5" ht="15" x14ac:dyDescent="0.25">
      <c r="C1489" s="62" t="s">
        <v>2017</v>
      </c>
      <c r="D1489" s="62">
        <v>1035860</v>
      </c>
      <c r="E1489" s="16" t="s">
        <v>227</v>
      </c>
    </row>
    <row r="1490" spans="3:5" ht="15" x14ac:dyDescent="0.25">
      <c r="C1490" s="62" t="s">
        <v>2018</v>
      </c>
      <c r="D1490" s="62">
        <v>1035861</v>
      </c>
      <c r="E1490" s="16" t="s">
        <v>227</v>
      </c>
    </row>
    <row r="1491" spans="3:5" ht="15" x14ac:dyDescent="0.25">
      <c r="C1491" s="62" t="s">
        <v>2019</v>
      </c>
      <c r="D1491" s="62">
        <v>1035862</v>
      </c>
      <c r="E1491" s="16" t="s">
        <v>227</v>
      </c>
    </row>
    <row r="1492" spans="3:5" ht="15" x14ac:dyDescent="0.25">
      <c r="C1492" s="62" t="s">
        <v>2020</v>
      </c>
      <c r="D1492" s="62">
        <v>1035864</v>
      </c>
      <c r="E1492" s="16" t="s">
        <v>227</v>
      </c>
    </row>
    <row r="1493" spans="3:5" ht="15" x14ac:dyDescent="0.25">
      <c r="C1493" s="62" t="s">
        <v>2021</v>
      </c>
      <c r="D1493" s="62">
        <v>1035866</v>
      </c>
      <c r="E1493" s="16" t="s">
        <v>227</v>
      </c>
    </row>
    <row r="1494" spans="3:5" ht="15" x14ac:dyDescent="0.25">
      <c r="C1494" s="62" t="s">
        <v>2022</v>
      </c>
      <c r="D1494" s="62">
        <v>1035908</v>
      </c>
      <c r="E1494" s="16" t="s">
        <v>227</v>
      </c>
    </row>
    <row r="1495" spans="3:5" ht="15" x14ac:dyDescent="0.25">
      <c r="C1495" s="62" t="s">
        <v>2023</v>
      </c>
      <c r="D1495" s="62">
        <v>1035909</v>
      </c>
      <c r="E1495" s="16" t="s">
        <v>227</v>
      </c>
    </row>
    <row r="1496" spans="3:5" ht="15" x14ac:dyDescent="0.25">
      <c r="C1496" s="62" t="s">
        <v>2024</v>
      </c>
      <c r="D1496" s="62">
        <v>1035910</v>
      </c>
      <c r="E1496" s="16" t="s">
        <v>227</v>
      </c>
    </row>
    <row r="1497" spans="3:5" ht="15" x14ac:dyDescent="0.25">
      <c r="C1497" s="62" t="s">
        <v>2025</v>
      </c>
      <c r="D1497" s="62">
        <v>1035912</v>
      </c>
      <c r="E1497" s="16" t="s">
        <v>227</v>
      </c>
    </row>
    <row r="1498" spans="3:5" ht="15" x14ac:dyDescent="0.25">
      <c r="C1498" s="62" t="s">
        <v>2026</v>
      </c>
      <c r="D1498" s="62">
        <v>1035913</v>
      </c>
      <c r="E1498" s="16" t="s">
        <v>227</v>
      </c>
    </row>
    <row r="1499" spans="3:5" ht="15" x14ac:dyDescent="0.25">
      <c r="C1499" s="62" t="s">
        <v>2027</v>
      </c>
      <c r="D1499" s="62">
        <v>1035936</v>
      </c>
      <c r="E1499" s="16" t="s">
        <v>227</v>
      </c>
    </row>
    <row r="1500" spans="3:5" ht="15" x14ac:dyDescent="0.25">
      <c r="C1500" s="62" t="s">
        <v>2028</v>
      </c>
      <c r="D1500" s="62">
        <v>1035940</v>
      </c>
      <c r="E1500" s="16" t="s">
        <v>227</v>
      </c>
    </row>
    <row r="1501" spans="3:5" ht="15" x14ac:dyDescent="0.25">
      <c r="C1501" s="62" t="s">
        <v>2029</v>
      </c>
      <c r="D1501" s="62">
        <v>1036081</v>
      </c>
      <c r="E1501" s="16" t="s">
        <v>227</v>
      </c>
    </row>
    <row r="1502" spans="3:5" ht="15" x14ac:dyDescent="0.25">
      <c r="C1502" s="62" t="s">
        <v>2030</v>
      </c>
      <c r="D1502" s="62">
        <v>1036082</v>
      </c>
      <c r="E1502" s="16" t="s">
        <v>227</v>
      </c>
    </row>
    <row r="1503" spans="3:5" ht="15" x14ac:dyDescent="0.25">
      <c r="C1503" s="62" t="s">
        <v>2031</v>
      </c>
      <c r="D1503" s="62">
        <v>1036083</v>
      </c>
      <c r="E1503" s="16" t="s">
        <v>227</v>
      </c>
    </row>
    <row r="1504" spans="3:5" ht="15" x14ac:dyDescent="0.25">
      <c r="C1504" s="62" t="s">
        <v>2032</v>
      </c>
      <c r="D1504" s="62">
        <v>1036084</v>
      </c>
      <c r="E1504" s="16" t="s">
        <v>227</v>
      </c>
    </row>
    <row r="1505" spans="3:5" ht="15" x14ac:dyDescent="0.25">
      <c r="C1505" s="62" t="s">
        <v>2033</v>
      </c>
      <c r="D1505" s="62">
        <v>1036085</v>
      </c>
      <c r="E1505" s="16" t="s">
        <v>227</v>
      </c>
    </row>
    <row r="1506" spans="3:5" ht="15" x14ac:dyDescent="0.25">
      <c r="C1506" s="62" t="s">
        <v>2034</v>
      </c>
      <c r="D1506" s="62">
        <v>1036086</v>
      </c>
      <c r="E1506" s="16" t="s">
        <v>227</v>
      </c>
    </row>
    <row r="1507" spans="3:5" ht="15" x14ac:dyDescent="0.25">
      <c r="C1507" s="62" t="s">
        <v>2035</v>
      </c>
      <c r="D1507" s="62">
        <v>1036087</v>
      </c>
      <c r="E1507" s="16" t="s">
        <v>227</v>
      </c>
    </row>
    <row r="1508" spans="3:5" ht="15" x14ac:dyDescent="0.25">
      <c r="C1508" s="62" t="s">
        <v>2036</v>
      </c>
      <c r="D1508" s="62">
        <v>1036088</v>
      </c>
      <c r="E1508" s="16" t="s">
        <v>227</v>
      </c>
    </row>
    <row r="1509" spans="3:5" ht="15" x14ac:dyDescent="0.25">
      <c r="C1509" s="62" t="s">
        <v>2037</v>
      </c>
      <c r="D1509" s="62">
        <v>1036093</v>
      </c>
      <c r="E1509" s="16" t="s">
        <v>227</v>
      </c>
    </row>
    <row r="1510" spans="3:5" ht="15" x14ac:dyDescent="0.25">
      <c r="C1510" s="62" t="s">
        <v>2038</v>
      </c>
      <c r="D1510" s="62">
        <v>1036094</v>
      </c>
      <c r="E1510" s="16" t="s">
        <v>227</v>
      </c>
    </row>
    <row r="1511" spans="3:5" ht="15" x14ac:dyDescent="0.25">
      <c r="C1511" s="62" t="s">
        <v>2039</v>
      </c>
      <c r="D1511" s="62">
        <v>1036095</v>
      </c>
      <c r="E1511" s="16" t="s">
        <v>227</v>
      </c>
    </row>
    <row r="1512" spans="3:5" ht="15" x14ac:dyDescent="0.25">
      <c r="C1512" s="62" t="s">
        <v>2040</v>
      </c>
      <c r="D1512" s="62">
        <v>1036097</v>
      </c>
      <c r="E1512" s="16" t="s">
        <v>227</v>
      </c>
    </row>
    <row r="1513" spans="3:5" ht="15" x14ac:dyDescent="0.25">
      <c r="C1513" s="62" t="s">
        <v>2041</v>
      </c>
      <c r="D1513" s="62">
        <v>1036098</v>
      </c>
      <c r="E1513" s="16" t="s">
        <v>227</v>
      </c>
    </row>
    <row r="1514" spans="3:5" ht="15" x14ac:dyDescent="0.25">
      <c r="C1514" s="62" t="s">
        <v>323</v>
      </c>
      <c r="D1514" s="62">
        <v>1036101</v>
      </c>
      <c r="E1514" s="16" t="s">
        <v>227</v>
      </c>
    </row>
    <row r="1515" spans="3:5" ht="15" x14ac:dyDescent="0.25">
      <c r="C1515" s="62" t="s">
        <v>2042</v>
      </c>
      <c r="D1515" s="62">
        <v>1036102</v>
      </c>
      <c r="E1515" s="16" t="s">
        <v>227</v>
      </c>
    </row>
    <row r="1516" spans="3:5" ht="15" x14ac:dyDescent="0.25">
      <c r="C1516" s="62" t="s">
        <v>2043</v>
      </c>
      <c r="D1516" s="62">
        <v>1036103</v>
      </c>
      <c r="E1516" s="16" t="s">
        <v>227</v>
      </c>
    </row>
    <row r="1517" spans="3:5" ht="15" x14ac:dyDescent="0.25">
      <c r="C1517" s="62" t="s">
        <v>2044</v>
      </c>
      <c r="D1517" s="62">
        <v>1036106</v>
      </c>
      <c r="E1517" s="16" t="s">
        <v>227</v>
      </c>
    </row>
    <row r="1518" spans="3:5" ht="15" x14ac:dyDescent="0.25">
      <c r="C1518" s="62" t="s">
        <v>2045</v>
      </c>
      <c r="D1518" s="62">
        <v>1036112</v>
      </c>
      <c r="E1518" s="16" t="s">
        <v>227</v>
      </c>
    </row>
    <row r="1519" spans="3:5" ht="15" x14ac:dyDescent="0.25">
      <c r="C1519" s="62" t="s">
        <v>2046</v>
      </c>
      <c r="D1519" s="62">
        <v>1036140</v>
      </c>
      <c r="E1519" s="16" t="s">
        <v>227</v>
      </c>
    </row>
    <row r="1520" spans="3:5" ht="15" x14ac:dyDescent="0.25">
      <c r="C1520" s="62" t="s">
        <v>2047</v>
      </c>
      <c r="D1520" s="62">
        <v>1036141</v>
      </c>
      <c r="E1520" s="16" t="s">
        <v>227</v>
      </c>
    </row>
    <row r="1521" spans="3:5" ht="15" x14ac:dyDescent="0.25">
      <c r="C1521" s="62" t="s">
        <v>2048</v>
      </c>
      <c r="D1521" s="62">
        <v>1036142</v>
      </c>
      <c r="E1521" s="16" t="s">
        <v>227</v>
      </c>
    </row>
    <row r="1522" spans="3:5" ht="15" x14ac:dyDescent="0.25">
      <c r="C1522" s="62" t="s">
        <v>2049</v>
      </c>
      <c r="D1522" s="62">
        <v>1036146</v>
      </c>
      <c r="E1522" s="16" t="s">
        <v>227</v>
      </c>
    </row>
    <row r="1523" spans="3:5" ht="15" x14ac:dyDescent="0.25">
      <c r="C1523" s="62" t="s">
        <v>2050</v>
      </c>
      <c r="D1523" s="62">
        <v>1036148</v>
      </c>
      <c r="E1523" s="16" t="s">
        <v>227</v>
      </c>
    </row>
    <row r="1524" spans="3:5" ht="15" x14ac:dyDescent="0.25">
      <c r="C1524" s="62" t="s">
        <v>2051</v>
      </c>
      <c r="D1524" s="62">
        <v>1036150</v>
      </c>
      <c r="E1524" s="16" t="s">
        <v>227</v>
      </c>
    </row>
    <row r="1525" spans="3:5" ht="15" x14ac:dyDescent="0.25">
      <c r="C1525" s="62" t="s">
        <v>2052</v>
      </c>
      <c r="D1525" s="62">
        <v>1036153</v>
      </c>
      <c r="E1525" s="16" t="s">
        <v>227</v>
      </c>
    </row>
    <row r="1526" spans="3:5" ht="15" x14ac:dyDescent="0.25">
      <c r="C1526" s="62" t="s">
        <v>2053</v>
      </c>
      <c r="D1526" s="62">
        <v>1036154</v>
      </c>
      <c r="E1526" s="16" t="s">
        <v>227</v>
      </c>
    </row>
    <row r="1527" spans="3:5" ht="15" x14ac:dyDescent="0.25">
      <c r="C1527" s="62" t="s">
        <v>324</v>
      </c>
      <c r="D1527" s="62">
        <v>1036155</v>
      </c>
      <c r="E1527" s="16" t="s">
        <v>227</v>
      </c>
    </row>
    <row r="1528" spans="3:5" ht="15" x14ac:dyDescent="0.25">
      <c r="C1528" s="62" t="s">
        <v>2054</v>
      </c>
      <c r="D1528" s="62">
        <v>1036157</v>
      </c>
      <c r="E1528" s="16" t="s">
        <v>227</v>
      </c>
    </row>
    <row r="1529" spans="3:5" ht="15" x14ac:dyDescent="0.25">
      <c r="C1529" s="62" t="s">
        <v>2055</v>
      </c>
      <c r="D1529" s="62">
        <v>1036159</v>
      </c>
      <c r="E1529" s="16" t="s">
        <v>227</v>
      </c>
    </row>
    <row r="1530" spans="3:5" ht="15" x14ac:dyDescent="0.25">
      <c r="C1530" s="62" t="s">
        <v>2056</v>
      </c>
      <c r="D1530" s="62">
        <v>1036160</v>
      </c>
      <c r="E1530" s="16" t="s">
        <v>227</v>
      </c>
    </row>
    <row r="1531" spans="3:5" ht="15" x14ac:dyDescent="0.25">
      <c r="C1531" s="62" t="s">
        <v>2057</v>
      </c>
      <c r="D1531" s="62">
        <v>1036194</v>
      </c>
      <c r="E1531" s="16" t="s">
        <v>227</v>
      </c>
    </row>
    <row r="1532" spans="3:5" ht="15" x14ac:dyDescent="0.25">
      <c r="C1532" s="62" t="s">
        <v>2058</v>
      </c>
      <c r="D1532" s="62">
        <v>1036204</v>
      </c>
      <c r="E1532" s="16" t="s">
        <v>227</v>
      </c>
    </row>
    <row r="1533" spans="3:5" ht="15" x14ac:dyDescent="0.25">
      <c r="C1533" s="62" t="s">
        <v>2059</v>
      </c>
      <c r="D1533" s="62">
        <v>1036232</v>
      </c>
      <c r="E1533" s="16" t="s">
        <v>227</v>
      </c>
    </row>
    <row r="1534" spans="3:5" ht="15" x14ac:dyDescent="0.25">
      <c r="C1534" s="62" t="s">
        <v>2060</v>
      </c>
      <c r="D1534" s="62">
        <v>1036234</v>
      </c>
      <c r="E1534" s="16" t="s">
        <v>227</v>
      </c>
    </row>
    <row r="1535" spans="3:5" ht="15" x14ac:dyDescent="0.25">
      <c r="C1535" s="62" t="s">
        <v>2061</v>
      </c>
      <c r="D1535" s="62">
        <v>1036235</v>
      </c>
      <c r="E1535" s="16" t="s">
        <v>227</v>
      </c>
    </row>
    <row r="1536" spans="3:5" ht="15" x14ac:dyDescent="0.25">
      <c r="C1536" s="62" t="s">
        <v>2062</v>
      </c>
      <c r="D1536" s="62">
        <v>1036237</v>
      </c>
      <c r="E1536" s="16" t="s">
        <v>227</v>
      </c>
    </row>
    <row r="1537" spans="3:5" ht="15" x14ac:dyDescent="0.25">
      <c r="C1537" s="62" t="s">
        <v>2063</v>
      </c>
      <c r="D1537" s="62">
        <v>1036239</v>
      </c>
      <c r="E1537" s="16" t="s">
        <v>227</v>
      </c>
    </row>
    <row r="1538" spans="3:5" ht="15" x14ac:dyDescent="0.25">
      <c r="C1538" s="62" t="s">
        <v>2064</v>
      </c>
      <c r="D1538" s="62">
        <v>1036391</v>
      </c>
      <c r="E1538" s="16" t="s">
        <v>227</v>
      </c>
    </row>
    <row r="1539" spans="3:5" ht="15" x14ac:dyDescent="0.25">
      <c r="C1539" s="62" t="s">
        <v>2065</v>
      </c>
      <c r="D1539" s="62">
        <v>1036393</v>
      </c>
      <c r="E1539" s="16" t="s">
        <v>227</v>
      </c>
    </row>
    <row r="1540" spans="3:5" ht="15" x14ac:dyDescent="0.25">
      <c r="C1540" s="62" t="s">
        <v>2066</v>
      </c>
      <c r="D1540" s="62">
        <v>1036394</v>
      </c>
      <c r="E1540" s="16" t="s">
        <v>227</v>
      </c>
    </row>
    <row r="1541" spans="3:5" ht="15" x14ac:dyDescent="0.25">
      <c r="C1541" s="62" t="s">
        <v>2067</v>
      </c>
      <c r="D1541" s="62">
        <v>1036395</v>
      </c>
      <c r="E1541" s="16" t="s">
        <v>227</v>
      </c>
    </row>
    <row r="1542" spans="3:5" ht="15" x14ac:dyDescent="0.25">
      <c r="C1542" s="62" t="s">
        <v>2068</v>
      </c>
      <c r="D1542" s="62">
        <v>1036405</v>
      </c>
      <c r="E1542" s="16" t="s">
        <v>227</v>
      </c>
    </row>
    <row r="1543" spans="3:5" ht="15" x14ac:dyDescent="0.25">
      <c r="C1543" s="62" t="s">
        <v>2069</v>
      </c>
      <c r="D1543" s="62">
        <v>1036412</v>
      </c>
      <c r="E1543" s="16" t="s">
        <v>227</v>
      </c>
    </row>
    <row r="1544" spans="3:5" ht="15" x14ac:dyDescent="0.25">
      <c r="C1544" s="62" t="s">
        <v>2070</v>
      </c>
      <c r="D1544" s="62">
        <v>1036419</v>
      </c>
      <c r="E1544" s="16" t="s">
        <v>227</v>
      </c>
    </row>
    <row r="1545" spans="3:5" ht="15" x14ac:dyDescent="0.25">
      <c r="C1545" s="62" t="s">
        <v>2071</v>
      </c>
      <c r="D1545" s="62">
        <v>1036420</v>
      </c>
      <c r="E1545" s="16" t="s">
        <v>227</v>
      </c>
    </row>
    <row r="1546" spans="3:5" ht="15" x14ac:dyDescent="0.25">
      <c r="C1546" s="62" t="s">
        <v>2072</v>
      </c>
      <c r="D1546" s="62">
        <v>1036422</v>
      </c>
      <c r="E1546" s="16" t="s">
        <v>227</v>
      </c>
    </row>
    <row r="1547" spans="3:5" ht="15" x14ac:dyDescent="0.25">
      <c r="C1547" s="62" t="s">
        <v>2073</v>
      </c>
      <c r="D1547" s="62">
        <v>1036432</v>
      </c>
      <c r="E1547" s="16" t="s">
        <v>227</v>
      </c>
    </row>
    <row r="1548" spans="3:5" ht="15" x14ac:dyDescent="0.25">
      <c r="C1548" s="62" t="s">
        <v>2074</v>
      </c>
      <c r="D1548" s="62">
        <v>1036433</v>
      </c>
      <c r="E1548" s="16" t="s">
        <v>227</v>
      </c>
    </row>
    <row r="1549" spans="3:5" ht="15" x14ac:dyDescent="0.25">
      <c r="C1549" s="62" t="s">
        <v>2075</v>
      </c>
      <c r="D1549" s="62">
        <v>1036435</v>
      </c>
      <c r="E1549" s="16" t="s">
        <v>227</v>
      </c>
    </row>
    <row r="1550" spans="3:5" ht="15" x14ac:dyDescent="0.25">
      <c r="C1550" s="62" t="s">
        <v>2076</v>
      </c>
      <c r="D1550" s="62">
        <v>1036445</v>
      </c>
      <c r="E1550" s="16" t="s">
        <v>227</v>
      </c>
    </row>
    <row r="1551" spans="3:5" ht="15" x14ac:dyDescent="0.25">
      <c r="C1551" s="62" t="s">
        <v>2077</v>
      </c>
      <c r="D1551" s="62">
        <v>1036454</v>
      </c>
      <c r="E1551" s="16" t="s">
        <v>227</v>
      </c>
    </row>
    <row r="1552" spans="3:5" ht="15" x14ac:dyDescent="0.25">
      <c r="C1552" s="62" t="s">
        <v>2078</v>
      </c>
      <c r="D1552" s="62">
        <v>1036456</v>
      </c>
      <c r="E1552" s="16" t="s">
        <v>227</v>
      </c>
    </row>
    <row r="1553" spans="3:5" ht="15" x14ac:dyDescent="0.25">
      <c r="C1553" s="62" t="s">
        <v>2079</v>
      </c>
      <c r="D1553" s="62">
        <v>1036458</v>
      </c>
      <c r="E1553" s="16" t="s">
        <v>227</v>
      </c>
    </row>
    <row r="1554" spans="3:5" ht="15" x14ac:dyDescent="0.25">
      <c r="C1554" s="62" t="s">
        <v>2080</v>
      </c>
      <c r="D1554" s="62">
        <v>1036460</v>
      </c>
      <c r="E1554" s="16" t="s">
        <v>227</v>
      </c>
    </row>
    <row r="1555" spans="3:5" ht="15" x14ac:dyDescent="0.25">
      <c r="C1555" s="62" t="s">
        <v>2081</v>
      </c>
      <c r="D1555" s="62">
        <v>1036465</v>
      </c>
      <c r="E1555" s="16" t="s">
        <v>227</v>
      </c>
    </row>
    <row r="1556" spans="3:5" ht="15" x14ac:dyDescent="0.25">
      <c r="C1556" s="62" t="s">
        <v>2082</v>
      </c>
      <c r="D1556" s="62">
        <v>1036467</v>
      </c>
      <c r="E1556" s="16" t="s">
        <v>227</v>
      </c>
    </row>
    <row r="1557" spans="3:5" ht="15" x14ac:dyDescent="0.25">
      <c r="C1557" s="62" t="s">
        <v>2083</v>
      </c>
      <c r="D1557" s="62">
        <v>1036474</v>
      </c>
      <c r="E1557" s="16" t="s">
        <v>227</v>
      </c>
    </row>
    <row r="1558" spans="3:5" ht="15" x14ac:dyDescent="0.25">
      <c r="C1558" s="62" t="s">
        <v>2084</v>
      </c>
      <c r="D1558" s="62">
        <v>1036475</v>
      </c>
      <c r="E1558" s="16" t="s">
        <v>227</v>
      </c>
    </row>
    <row r="1559" spans="3:5" ht="15" x14ac:dyDescent="0.25">
      <c r="C1559" s="62" t="s">
        <v>2085</v>
      </c>
      <c r="D1559" s="62">
        <v>1036476</v>
      </c>
      <c r="E1559" s="16" t="s">
        <v>227</v>
      </c>
    </row>
    <row r="1560" spans="3:5" ht="15" x14ac:dyDescent="0.25">
      <c r="C1560" s="62" t="s">
        <v>2086</v>
      </c>
      <c r="D1560" s="62">
        <v>1036477</v>
      </c>
      <c r="E1560" s="16" t="s">
        <v>227</v>
      </c>
    </row>
    <row r="1561" spans="3:5" ht="15" x14ac:dyDescent="0.25">
      <c r="C1561" s="62" t="s">
        <v>2087</v>
      </c>
      <c r="D1561" s="62">
        <v>1036484</v>
      </c>
      <c r="E1561" s="16" t="s">
        <v>227</v>
      </c>
    </row>
    <row r="1562" spans="3:5" ht="15" x14ac:dyDescent="0.25">
      <c r="C1562" s="62" t="s">
        <v>2088</v>
      </c>
      <c r="D1562" s="62">
        <v>1036487</v>
      </c>
      <c r="E1562" s="16" t="s">
        <v>227</v>
      </c>
    </row>
    <row r="1563" spans="3:5" ht="15" x14ac:dyDescent="0.25">
      <c r="C1563" s="62" t="s">
        <v>2089</v>
      </c>
      <c r="D1563" s="62">
        <v>1036493</v>
      </c>
      <c r="E1563" s="16" t="s">
        <v>227</v>
      </c>
    </row>
    <row r="1564" spans="3:5" ht="15" x14ac:dyDescent="0.25">
      <c r="C1564" s="62" t="s">
        <v>2090</v>
      </c>
      <c r="D1564" s="62">
        <v>1036500</v>
      </c>
      <c r="E1564" s="16" t="s">
        <v>227</v>
      </c>
    </row>
    <row r="1565" spans="3:5" ht="15" x14ac:dyDescent="0.25">
      <c r="C1565" s="62" t="s">
        <v>2091</v>
      </c>
      <c r="D1565" s="62">
        <v>1036502</v>
      </c>
      <c r="E1565" s="16" t="s">
        <v>227</v>
      </c>
    </row>
    <row r="1566" spans="3:5" ht="15" x14ac:dyDescent="0.25">
      <c r="C1566" s="62" t="s">
        <v>2092</v>
      </c>
      <c r="D1566" s="62">
        <v>1036715</v>
      </c>
      <c r="E1566" s="16" t="s">
        <v>227</v>
      </c>
    </row>
    <row r="1567" spans="3:5" ht="15" x14ac:dyDescent="0.25">
      <c r="C1567" s="62" t="s">
        <v>2093</v>
      </c>
      <c r="D1567" s="62">
        <v>1036734</v>
      </c>
      <c r="E1567" s="16" t="s">
        <v>227</v>
      </c>
    </row>
    <row r="1568" spans="3:5" ht="15" x14ac:dyDescent="0.25">
      <c r="C1568" s="62" t="s">
        <v>2094</v>
      </c>
      <c r="D1568" s="62">
        <v>1036745</v>
      </c>
      <c r="E1568" s="16" t="s">
        <v>227</v>
      </c>
    </row>
    <row r="1569" spans="3:5" ht="15" x14ac:dyDescent="0.25">
      <c r="C1569" s="62" t="s">
        <v>2095</v>
      </c>
      <c r="D1569" s="62">
        <v>1036746</v>
      </c>
      <c r="E1569" s="16" t="s">
        <v>227</v>
      </c>
    </row>
    <row r="1570" spans="3:5" ht="15" x14ac:dyDescent="0.25">
      <c r="C1570" s="62" t="s">
        <v>2096</v>
      </c>
      <c r="D1570" s="62">
        <v>1036748</v>
      </c>
      <c r="E1570" s="16" t="s">
        <v>227</v>
      </c>
    </row>
    <row r="1571" spans="3:5" ht="15" x14ac:dyDescent="0.25">
      <c r="C1571" s="62" t="s">
        <v>2097</v>
      </c>
      <c r="D1571" s="62">
        <v>1036753</v>
      </c>
      <c r="E1571" s="16" t="s">
        <v>227</v>
      </c>
    </row>
    <row r="1572" spans="3:5" ht="15" x14ac:dyDescent="0.25">
      <c r="C1572" s="62" t="s">
        <v>2098</v>
      </c>
      <c r="D1572" s="62">
        <v>1036766</v>
      </c>
      <c r="E1572" s="16" t="s">
        <v>227</v>
      </c>
    </row>
    <row r="1573" spans="3:5" ht="15" x14ac:dyDescent="0.25">
      <c r="C1573" s="62" t="s">
        <v>2099</v>
      </c>
      <c r="D1573" s="62">
        <v>1036770</v>
      </c>
      <c r="E1573" s="16" t="s">
        <v>227</v>
      </c>
    </row>
    <row r="1574" spans="3:5" ht="15" x14ac:dyDescent="0.25">
      <c r="C1574" s="62" t="s">
        <v>2100</v>
      </c>
      <c r="D1574" s="62">
        <v>1036788</v>
      </c>
      <c r="E1574" s="16" t="s">
        <v>227</v>
      </c>
    </row>
    <row r="1575" spans="3:5" ht="15" x14ac:dyDescent="0.25">
      <c r="C1575" s="62" t="s">
        <v>2101</v>
      </c>
      <c r="D1575" s="62">
        <v>1036794</v>
      </c>
      <c r="E1575" s="16" t="s">
        <v>227</v>
      </c>
    </row>
    <row r="1576" spans="3:5" ht="15" x14ac:dyDescent="0.25">
      <c r="C1576" s="62" t="s">
        <v>2102</v>
      </c>
      <c r="D1576" s="62">
        <v>1036795</v>
      </c>
      <c r="E1576" s="16" t="s">
        <v>227</v>
      </c>
    </row>
    <row r="1577" spans="3:5" ht="15" x14ac:dyDescent="0.25">
      <c r="C1577" s="62" t="s">
        <v>2103</v>
      </c>
      <c r="D1577" s="62">
        <v>1036801</v>
      </c>
      <c r="E1577" s="16" t="s">
        <v>227</v>
      </c>
    </row>
    <row r="1578" spans="3:5" ht="15" x14ac:dyDescent="0.25">
      <c r="C1578" s="62" t="s">
        <v>2104</v>
      </c>
      <c r="D1578" s="62">
        <v>1036809</v>
      </c>
      <c r="E1578" s="16" t="s">
        <v>227</v>
      </c>
    </row>
    <row r="1579" spans="3:5" ht="15" x14ac:dyDescent="0.25">
      <c r="C1579" s="62" t="s">
        <v>2105</v>
      </c>
      <c r="D1579" s="62">
        <v>1036812</v>
      </c>
      <c r="E1579" s="16" t="s">
        <v>227</v>
      </c>
    </row>
    <row r="1580" spans="3:5" ht="15" x14ac:dyDescent="0.25">
      <c r="C1580"/>
      <c r="D1580"/>
      <c r="E1580"/>
    </row>
    <row r="1581" spans="3:5" ht="15" x14ac:dyDescent="0.25">
      <c r="C1581"/>
      <c r="D1581"/>
      <c r="E1581"/>
    </row>
    <row r="1582" spans="3:5" ht="15" x14ac:dyDescent="0.25">
      <c r="C1582"/>
      <c r="D1582"/>
      <c r="E1582"/>
    </row>
    <row r="1583" spans="3:5" ht="15" x14ac:dyDescent="0.25">
      <c r="C1583"/>
      <c r="D1583"/>
      <c r="E1583"/>
    </row>
    <row r="1584" spans="3:5" ht="15" x14ac:dyDescent="0.25">
      <c r="C1584"/>
      <c r="D1584"/>
      <c r="E1584"/>
    </row>
    <row r="1585" spans="3:5" ht="15" x14ac:dyDescent="0.25">
      <c r="C1585"/>
      <c r="D1585"/>
      <c r="E1585"/>
    </row>
    <row r="1586" spans="3:5" ht="15" x14ac:dyDescent="0.25">
      <c r="C1586"/>
      <c r="D1586"/>
      <c r="E1586"/>
    </row>
    <row r="1587" spans="3:5" ht="15" x14ac:dyDescent="0.25">
      <c r="C1587"/>
      <c r="D1587"/>
      <c r="E1587"/>
    </row>
    <row r="1588" spans="3:5" ht="15" x14ac:dyDescent="0.25">
      <c r="C1588"/>
      <c r="D1588"/>
      <c r="E1588"/>
    </row>
    <row r="1589" spans="3:5" ht="15" x14ac:dyDescent="0.25">
      <c r="C1589"/>
      <c r="D1589"/>
      <c r="E1589"/>
    </row>
    <row r="1590" spans="3:5" ht="15" x14ac:dyDescent="0.25">
      <c r="C1590"/>
      <c r="D1590"/>
      <c r="E1590"/>
    </row>
    <row r="1591" spans="3:5" ht="15" x14ac:dyDescent="0.25">
      <c r="C1591"/>
      <c r="D1591"/>
      <c r="E1591"/>
    </row>
    <row r="1592" spans="3:5" ht="15" x14ac:dyDescent="0.25">
      <c r="C1592"/>
      <c r="D1592"/>
      <c r="E1592"/>
    </row>
    <row r="1593" spans="3:5" ht="15" x14ac:dyDescent="0.25">
      <c r="C1593"/>
      <c r="D1593"/>
      <c r="E1593"/>
    </row>
    <row r="1594" spans="3:5" ht="15" x14ac:dyDescent="0.25">
      <c r="C1594"/>
      <c r="D1594"/>
      <c r="E1594"/>
    </row>
    <row r="1595" spans="3:5" ht="15" x14ac:dyDescent="0.25">
      <c r="C1595"/>
      <c r="D1595"/>
      <c r="E1595"/>
    </row>
    <row r="1596" spans="3:5" ht="15" x14ac:dyDescent="0.25">
      <c r="C1596"/>
      <c r="D1596"/>
      <c r="E1596"/>
    </row>
    <row r="1597" spans="3:5" ht="15" x14ac:dyDescent="0.25">
      <c r="C1597"/>
      <c r="D1597"/>
      <c r="E1597"/>
    </row>
    <row r="1598" spans="3:5" ht="15" x14ac:dyDescent="0.25">
      <c r="C1598"/>
      <c r="D1598"/>
      <c r="E1598"/>
    </row>
    <row r="1599" spans="3:5" ht="15" x14ac:dyDescent="0.25">
      <c r="C1599"/>
      <c r="D1599"/>
      <c r="E1599"/>
    </row>
    <row r="1600" spans="3:5" ht="15" x14ac:dyDescent="0.25">
      <c r="C1600"/>
      <c r="D1600"/>
      <c r="E1600"/>
    </row>
    <row r="1601" spans="3:5" ht="15" x14ac:dyDescent="0.25">
      <c r="C1601"/>
      <c r="D1601"/>
      <c r="E1601"/>
    </row>
    <row r="1602" spans="3:5" ht="15" x14ac:dyDescent="0.25">
      <c r="C1602"/>
      <c r="D1602"/>
      <c r="E1602"/>
    </row>
    <row r="1603" spans="3:5" ht="15" x14ac:dyDescent="0.25">
      <c r="C1603"/>
      <c r="D1603"/>
      <c r="E1603"/>
    </row>
    <row r="1604" spans="3:5" ht="15" x14ac:dyDescent="0.25">
      <c r="C1604"/>
      <c r="D1604"/>
      <c r="E1604"/>
    </row>
    <row r="1605" spans="3:5" ht="15" x14ac:dyDescent="0.25">
      <c r="C1605"/>
      <c r="D1605"/>
      <c r="E1605"/>
    </row>
    <row r="1606" spans="3:5" ht="15" x14ac:dyDescent="0.25">
      <c r="C1606"/>
      <c r="D1606"/>
      <c r="E1606"/>
    </row>
    <row r="1607" spans="3:5" ht="15" x14ac:dyDescent="0.25">
      <c r="C1607"/>
      <c r="D1607"/>
      <c r="E1607"/>
    </row>
    <row r="1608" spans="3:5" ht="15" x14ac:dyDescent="0.25">
      <c r="C1608"/>
      <c r="D1608"/>
      <c r="E1608"/>
    </row>
    <row r="1609" spans="3:5" ht="15" x14ac:dyDescent="0.25">
      <c r="C1609"/>
      <c r="D1609"/>
      <c r="E1609"/>
    </row>
    <row r="1610" spans="3:5" ht="15" x14ac:dyDescent="0.25">
      <c r="C1610"/>
      <c r="D1610"/>
      <c r="E1610"/>
    </row>
    <row r="1611" spans="3:5" ht="15" x14ac:dyDescent="0.25">
      <c r="C1611"/>
      <c r="D1611"/>
      <c r="E1611"/>
    </row>
    <row r="1612" spans="3:5" ht="15" x14ac:dyDescent="0.25">
      <c r="C1612"/>
      <c r="D1612"/>
      <c r="E1612"/>
    </row>
    <row r="1613" spans="3:5" ht="15" x14ac:dyDescent="0.25">
      <c r="C1613"/>
      <c r="D1613"/>
      <c r="E1613"/>
    </row>
    <row r="1614" spans="3:5" ht="15" x14ac:dyDescent="0.25">
      <c r="C1614"/>
      <c r="D1614"/>
      <c r="E1614"/>
    </row>
    <row r="1615" spans="3:5" ht="15" x14ac:dyDescent="0.25">
      <c r="C1615"/>
      <c r="D1615"/>
      <c r="E1615"/>
    </row>
    <row r="1616" spans="3:5" ht="15" x14ac:dyDescent="0.25">
      <c r="C1616"/>
      <c r="D1616"/>
      <c r="E1616"/>
    </row>
    <row r="1617" spans="3:5" ht="15" x14ac:dyDescent="0.25">
      <c r="C1617"/>
      <c r="D1617"/>
      <c r="E1617"/>
    </row>
    <row r="1618" spans="3:5" ht="15" x14ac:dyDescent="0.25">
      <c r="C1618"/>
      <c r="D1618"/>
      <c r="E1618"/>
    </row>
    <row r="1619" spans="3:5" ht="15" x14ac:dyDescent="0.25">
      <c r="C1619"/>
      <c r="D1619"/>
      <c r="E1619"/>
    </row>
    <row r="1620" spans="3:5" ht="15" x14ac:dyDescent="0.25">
      <c r="C1620"/>
      <c r="D1620"/>
      <c r="E1620"/>
    </row>
    <row r="1621" spans="3:5" ht="15" x14ac:dyDescent="0.25">
      <c r="C1621"/>
      <c r="D1621"/>
      <c r="E1621"/>
    </row>
    <row r="1622" spans="3:5" ht="15" x14ac:dyDescent="0.25">
      <c r="C1622"/>
      <c r="D1622"/>
      <c r="E1622"/>
    </row>
    <row r="1623" spans="3:5" ht="15" x14ac:dyDescent="0.25">
      <c r="C1623"/>
      <c r="D1623"/>
      <c r="E1623"/>
    </row>
    <row r="1624" spans="3:5" ht="15" x14ac:dyDescent="0.25">
      <c r="C1624"/>
      <c r="D1624"/>
      <c r="E1624"/>
    </row>
    <row r="1625" spans="3:5" ht="15" x14ac:dyDescent="0.25">
      <c r="C1625"/>
      <c r="D1625"/>
      <c r="E1625"/>
    </row>
    <row r="1626" spans="3:5" ht="15" x14ac:dyDescent="0.25">
      <c r="C1626"/>
      <c r="D1626"/>
      <c r="E1626"/>
    </row>
    <row r="1627" spans="3:5" ht="15" x14ac:dyDescent="0.25">
      <c r="C1627"/>
      <c r="D1627"/>
      <c r="E1627"/>
    </row>
    <row r="1628" spans="3:5" ht="15" x14ac:dyDescent="0.25">
      <c r="C1628"/>
      <c r="D1628"/>
      <c r="E1628"/>
    </row>
    <row r="1629" spans="3:5" ht="15" x14ac:dyDescent="0.25">
      <c r="C1629"/>
      <c r="D1629"/>
      <c r="E1629"/>
    </row>
    <row r="1630" spans="3:5" ht="15" x14ac:dyDescent="0.25">
      <c r="C1630"/>
      <c r="D1630"/>
      <c r="E1630"/>
    </row>
    <row r="1631" spans="3:5" ht="15" x14ac:dyDescent="0.25">
      <c r="C1631"/>
      <c r="D1631"/>
      <c r="E1631"/>
    </row>
    <row r="1632" spans="3:5" ht="15" x14ac:dyDescent="0.25">
      <c r="C1632"/>
      <c r="D1632"/>
      <c r="E1632"/>
    </row>
    <row r="1633" spans="3:5" ht="15" x14ac:dyDescent="0.25">
      <c r="C1633"/>
      <c r="D1633"/>
      <c r="E1633"/>
    </row>
    <row r="1634" spans="3:5" ht="15" x14ac:dyDescent="0.25">
      <c r="C1634"/>
      <c r="D1634"/>
      <c r="E1634"/>
    </row>
    <row r="1635" spans="3:5" ht="15" x14ac:dyDescent="0.25">
      <c r="C1635"/>
      <c r="D1635"/>
      <c r="E1635"/>
    </row>
    <row r="1636" spans="3:5" ht="15" x14ac:dyDescent="0.25">
      <c r="C1636"/>
      <c r="D1636"/>
      <c r="E1636"/>
    </row>
    <row r="1637" spans="3:5" ht="15" x14ac:dyDescent="0.25">
      <c r="C1637"/>
      <c r="D1637"/>
      <c r="E1637"/>
    </row>
    <row r="1638" spans="3:5" ht="15" x14ac:dyDescent="0.25">
      <c r="C1638"/>
      <c r="D1638"/>
      <c r="E1638"/>
    </row>
    <row r="1639" spans="3:5" ht="15" x14ac:dyDescent="0.25">
      <c r="C1639"/>
      <c r="D1639"/>
      <c r="E1639"/>
    </row>
    <row r="1640" spans="3:5" ht="15" x14ac:dyDescent="0.25">
      <c r="C1640"/>
      <c r="D1640"/>
      <c r="E1640"/>
    </row>
    <row r="1641" spans="3:5" ht="15" x14ac:dyDescent="0.25">
      <c r="C1641"/>
      <c r="D1641"/>
      <c r="E1641"/>
    </row>
    <row r="1642" spans="3:5" ht="15" x14ac:dyDescent="0.25">
      <c r="C1642"/>
      <c r="D1642"/>
      <c r="E1642"/>
    </row>
    <row r="1643" spans="3:5" ht="15" x14ac:dyDescent="0.25">
      <c r="C1643"/>
      <c r="D1643"/>
      <c r="E1643"/>
    </row>
    <row r="1644" spans="3:5" ht="15" x14ac:dyDescent="0.25">
      <c r="C1644"/>
      <c r="D1644"/>
      <c r="E1644"/>
    </row>
    <row r="1645" spans="3:5" ht="15" x14ac:dyDescent="0.25">
      <c r="C1645"/>
      <c r="D1645"/>
      <c r="E1645"/>
    </row>
    <row r="1646" spans="3:5" ht="15" x14ac:dyDescent="0.25">
      <c r="C1646"/>
      <c r="D1646"/>
      <c r="E1646"/>
    </row>
    <row r="1647" spans="3:5" ht="15" x14ac:dyDescent="0.25">
      <c r="C1647"/>
      <c r="D1647"/>
      <c r="E1647"/>
    </row>
    <row r="1648" spans="3:5" ht="15" x14ac:dyDescent="0.25">
      <c r="C1648"/>
      <c r="D1648"/>
      <c r="E1648"/>
    </row>
    <row r="1649" spans="3:5" ht="15" x14ac:dyDescent="0.25">
      <c r="C1649"/>
      <c r="D1649"/>
      <c r="E1649"/>
    </row>
    <row r="1650" spans="3:5" ht="15" x14ac:dyDescent="0.25">
      <c r="C1650"/>
      <c r="D1650"/>
      <c r="E1650"/>
    </row>
    <row r="1651" spans="3:5" ht="15" x14ac:dyDescent="0.25">
      <c r="C1651"/>
      <c r="D1651"/>
      <c r="E1651"/>
    </row>
    <row r="1652" spans="3:5" ht="15" x14ac:dyDescent="0.25">
      <c r="C1652"/>
      <c r="D1652"/>
      <c r="E1652"/>
    </row>
    <row r="1653" spans="3:5" ht="15" x14ac:dyDescent="0.25">
      <c r="C1653"/>
      <c r="D1653"/>
      <c r="E1653"/>
    </row>
    <row r="1654" spans="3:5" ht="15" x14ac:dyDescent="0.25">
      <c r="C1654"/>
      <c r="D1654"/>
      <c r="E1654"/>
    </row>
    <row r="1655" spans="3:5" ht="15" x14ac:dyDescent="0.25">
      <c r="C1655"/>
      <c r="D1655"/>
      <c r="E1655"/>
    </row>
    <row r="1656" spans="3:5" ht="15" x14ac:dyDescent="0.25">
      <c r="C1656"/>
      <c r="D1656"/>
      <c r="E1656"/>
    </row>
    <row r="1657" spans="3:5" ht="15" x14ac:dyDescent="0.25">
      <c r="C1657"/>
      <c r="D1657"/>
      <c r="E1657"/>
    </row>
    <row r="1658" spans="3:5" ht="15" x14ac:dyDescent="0.25">
      <c r="C1658"/>
      <c r="D1658"/>
      <c r="E1658"/>
    </row>
    <row r="1659" spans="3:5" ht="15" x14ac:dyDescent="0.25">
      <c r="C1659"/>
      <c r="D1659"/>
      <c r="E1659"/>
    </row>
    <row r="1660" spans="3:5" ht="15" x14ac:dyDescent="0.25">
      <c r="C1660"/>
      <c r="D1660"/>
      <c r="E1660"/>
    </row>
    <row r="1661" spans="3:5" ht="15" x14ac:dyDescent="0.25">
      <c r="C1661"/>
      <c r="D1661"/>
      <c r="E1661"/>
    </row>
    <row r="1662" spans="3:5" ht="15" x14ac:dyDescent="0.25">
      <c r="C1662"/>
      <c r="D1662"/>
      <c r="E1662"/>
    </row>
    <row r="1663" spans="3:5" ht="15" x14ac:dyDescent="0.25">
      <c r="C1663"/>
      <c r="D1663"/>
      <c r="E1663"/>
    </row>
    <row r="1664" spans="3:5" ht="15" x14ac:dyDescent="0.25">
      <c r="C1664"/>
      <c r="D1664"/>
      <c r="E1664"/>
    </row>
    <row r="1665" spans="3:5" ht="15" x14ac:dyDescent="0.25">
      <c r="C1665"/>
      <c r="D1665"/>
      <c r="E1665"/>
    </row>
    <row r="1666" spans="3:5" ht="15" x14ac:dyDescent="0.25">
      <c r="C1666"/>
      <c r="D1666"/>
      <c r="E1666"/>
    </row>
    <row r="1667" spans="3:5" ht="15" x14ac:dyDescent="0.25">
      <c r="C1667"/>
      <c r="D1667"/>
      <c r="E1667"/>
    </row>
    <row r="1668" spans="3:5" ht="15" x14ac:dyDescent="0.25">
      <c r="C1668"/>
      <c r="D1668"/>
      <c r="E1668"/>
    </row>
    <row r="1669" spans="3:5" ht="15" x14ac:dyDescent="0.25">
      <c r="C1669"/>
      <c r="D1669"/>
      <c r="E1669"/>
    </row>
    <row r="1670" spans="3:5" ht="15" x14ac:dyDescent="0.25">
      <c r="C1670"/>
      <c r="D1670"/>
      <c r="E1670"/>
    </row>
    <row r="1671" spans="3:5" ht="15" x14ac:dyDescent="0.25">
      <c r="C1671"/>
      <c r="D1671"/>
      <c r="E1671"/>
    </row>
    <row r="1672" spans="3:5" ht="15" x14ac:dyDescent="0.25">
      <c r="C1672"/>
      <c r="D1672"/>
      <c r="E1672"/>
    </row>
    <row r="1673" spans="3:5" ht="15" x14ac:dyDescent="0.25">
      <c r="C1673"/>
      <c r="D1673"/>
      <c r="E1673"/>
    </row>
    <row r="1674" spans="3:5" ht="15" x14ac:dyDescent="0.25">
      <c r="C1674"/>
      <c r="D1674"/>
      <c r="E1674"/>
    </row>
    <row r="1675" spans="3:5" ht="15" x14ac:dyDescent="0.25">
      <c r="C1675"/>
      <c r="D1675"/>
      <c r="E1675"/>
    </row>
    <row r="1676" spans="3:5" ht="15" x14ac:dyDescent="0.25">
      <c r="C1676"/>
      <c r="D1676"/>
      <c r="E1676"/>
    </row>
    <row r="1677" spans="3:5" ht="15" x14ac:dyDescent="0.25">
      <c r="C1677"/>
      <c r="D1677"/>
      <c r="E1677"/>
    </row>
    <row r="1678" spans="3:5" ht="15" x14ac:dyDescent="0.25">
      <c r="C1678"/>
      <c r="D1678"/>
      <c r="E1678"/>
    </row>
    <row r="1679" spans="3:5" ht="15" x14ac:dyDescent="0.25">
      <c r="C1679"/>
      <c r="D1679"/>
      <c r="E1679"/>
    </row>
    <row r="1680" spans="3:5" ht="15" x14ac:dyDescent="0.25">
      <c r="C1680"/>
      <c r="D1680"/>
      <c r="E1680"/>
    </row>
    <row r="1681" spans="3:5" ht="15" x14ac:dyDescent="0.25">
      <c r="C1681"/>
      <c r="D1681"/>
      <c r="E1681"/>
    </row>
    <row r="1682" spans="3:5" ht="15" x14ac:dyDescent="0.25">
      <c r="C1682"/>
      <c r="D1682"/>
      <c r="E1682"/>
    </row>
    <row r="1683" spans="3:5" ht="15" x14ac:dyDescent="0.25">
      <c r="C1683"/>
      <c r="D1683"/>
      <c r="E1683"/>
    </row>
    <row r="1684" spans="3:5" ht="15" x14ac:dyDescent="0.25">
      <c r="C1684"/>
      <c r="D1684"/>
      <c r="E1684"/>
    </row>
    <row r="1685" spans="3:5" ht="15" x14ac:dyDescent="0.25">
      <c r="C1685"/>
      <c r="D1685"/>
      <c r="E1685"/>
    </row>
    <row r="1686" spans="3:5" ht="15" x14ac:dyDescent="0.25">
      <c r="C1686"/>
      <c r="D1686"/>
      <c r="E1686"/>
    </row>
    <row r="1687" spans="3:5" ht="15" x14ac:dyDescent="0.25">
      <c r="C1687"/>
      <c r="D1687"/>
      <c r="E1687"/>
    </row>
    <row r="1688" spans="3:5" ht="15" x14ac:dyDescent="0.25">
      <c r="C1688"/>
      <c r="D1688"/>
      <c r="E1688"/>
    </row>
    <row r="1689" spans="3:5" ht="15" x14ac:dyDescent="0.25">
      <c r="C1689"/>
      <c r="D1689"/>
      <c r="E1689"/>
    </row>
    <row r="1690" spans="3:5" ht="15" x14ac:dyDescent="0.25">
      <c r="C1690"/>
      <c r="D1690"/>
      <c r="E1690"/>
    </row>
    <row r="1691" spans="3:5" ht="15" x14ac:dyDescent="0.25">
      <c r="C1691"/>
      <c r="D1691"/>
      <c r="E1691"/>
    </row>
    <row r="1692" spans="3:5" ht="15" x14ac:dyDescent="0.25">
      <c r="C1692"/>
      <c r="D1692"/>
      <c r="E1692"/>
    </row>
    <row r="1693" spans="3:5" ht="15" x14ac:dyDescent="0.25">
      <c r="C1693"/>
      <c r="D1693"/>
      <c r="E1693"/>
    </row>
    <row r="1694" spans="3:5" ht="15" x14ac:dyDescent="0.25">
      <c r="C1694"/>
      <c r="D1694"/>
      <c r="E1694"/>
    </row>
    <row r="1695" spans="3:5" ht="15" x14ac:dyDescent="0.25">
      <c r="C1695"/>
      <c r="D1695"/>
      <c r="E1695"/>
    </row>
    <row r="1696" spans="3:5" ht="15" x14ac:dyDescent="0.25">
      <c r="C1696"/>
      <c r="D1696"/>
      <c r="E1696"/>
    </row>
    <row r="1697" spans="3:5" ht="15" x14ac:dyDescent="0.25">
      <c r="C1697"/>
      <c r="D1697"/>
      <c r="E1697"/>
    </row>
    <row r="1698" spans="3:5" ht="15" x14ac:dyDescent="0.25">
      <c r="C1698"/>
      <c r="D1698"/>
      <c r="E1698"/>
    </row>
    <row r="1699" spans="3:5" ht="15" x14ac:dyDescent="0.25">
      <c r="C1699"/>
      <c r="D1699"/>
      <c r="E1699"/>
    </row>
    <row r="1700" spans="3:5" ht="15" x14ac:dyDescent="0.25">
      <c r="C1700"/>
      <c r="D1700"/>
      <c r="E1700"/>
    </row>
    <row r="1701" spans="3:5" ht="15" x14ac:dyDescent="0.25">
      <c r="C1701"/>
      <c r="D1701"/>
      <c r="E1701"/>
    </row>
    <row r="1702" spans="3:5" ht="15" x14ac:dyDescent="0.25">
      <c r="C1702"/>
      <c r="D1702"/>
      <c r="E1702"/>
    </row>
    <row r="1703" spans="3:5" ht="15" x14ac:dyDescent="0.25">
      <c r="C1703"/>
      <c r="D1703"/>
      <c r="E1703"/>
    </row>
    <row r="1704" spans="3:5" ht="15" x14ac:dyDescent="0.25">
      <c r="C1704"/>
      <c r="D1704"/>
      <c r="E1704"/>
    </row>
    <row r="1705" spans="3:5" ht="15" x14ac:dyDescent="0.25">
      <c r="C1705"/>
      <c r="D1705"/>
      <c r="E1705"/>
    </row>
    <row r="1706" spans="3:5" ht="15" x14ac:dyDescent="0.25">
      <c r="C1706"/>
      <c r="D1706"/>
      <c r="E1706"/>
    </row>
    <row r="1707" spans="3:5" ht="15" x14ac:dyDescent="0.25">
      <c r="C1707"/>
      <c r="D1707"/>
      <c r="E1707"/>
    </row>
    <row r="1708" spans="3:5" ht="15" x14ac:dyDescent="0.25">
      <c r="C1708"/>
      <c r="D1708"/>
      <c r="E1708"/>
    </row>
    <row r="1709" spans="3:5" ht="15" x14ac:dyDescent="0.25">
      <c r="C1709"/>
      <c r="D1709"/>
      <c r="E1709"/>
    </row>
    <row r="1710" spans="3:5" ht="15" x14ac:dyDescent="0.25">
      <c r="C1710"/>
      <c r="D1710"/>
      <c r="E1710"/>
    </row>
    <row r="1711" spans="3:5" ht="15" x14ac:dyDescent="0.25">
      <c r="C1711"/>
      <c r="D1711"/>
      <c r="E1711"/>
    </row>
    <row r="1712" spans="3:5" ht="15" x14ac:dyDescent="0.25">
      <c r="C1712"/>
      <c r="D1712"/>
      <c r="E1712"/>
    </row>
    <row r="1713" spans="3:5" ht="15" x14ac:dyDescent="0.25">
      <c r="C1713"/>
      <c r="D1713"/>
      <c r="E1713"/>
    </row>
    <row r="1714" spans="3:5" ht="15" x14ac:dyDescent="0.25">
      <c r="C1714"/>
      <c r="D1714"/>
      <c r="E1714"/>
    </row>
    <row r="1715" spans="3:5" ht="15" x14ac:dyDescent="0.25">
      <c r="C1715"/>
      <c r="D1715"/>
      <c r="E1715"/>
    </row>
    <row r="1716" spans="3:5" ht="15" x14ac:dyDescent="0.25">
      <c r="C1716"/>
      <c r="D1716"/>
      <c r="E1716"/>
    </row>
    <row r="1717" spans="3:5" ht="15" x14ac:dyDescent="0.25">
      <c r="C1717"/>
      <c r="D1717"/>
      <c r="E1717"/>
    </row>
    <row r="1718" spans="3:5" ht="15" x14ac:dyDescent="0.25">
      <c r="C1718"/>
      <c r="D1718"/>
      <c r="E1718"/>
    </row>
    <row r="1719" spans="3:5" ht="15" x14ac:dyDescent="0.25">
      <c r="C1719"/>
      <c r="D1719"/>
      <c r="E1719"/>
    </row>
    <row r="1720" spans="3:5" ht="15" x14ac:dyDescent="0.25">
      <c r="C1720"/>
      <c r="D1720"/>
      <c r="E1720"/>
    </row>
    <row r="1721" spans="3:5" ht="15" x14ac:dyDescent="0.25">
      <c r="C1721"/>
      <c r="D1721"/>
      <c r="E1721"/>
    </row>
    <row r="1722" spans="3:5" ht="15" x14ac:dyDescent="0.25">
      <c r="C1722"/>
      <c r="D1722"/>
      <c r="E1722"/>
    </row>
    <row r="1723" spans="3:5" ht="15" x14ac:dyDescent="0.25">
      <c r="C1723"/>
      <c r="D1723"/>
      <c r="E1723"/>
    </row>
    <row r="1724" spans="3:5" ht="15" x14ac:dyDescent="0.25">
      <c r="C1724"/>
      <c r="D1724"/>
      <c r="E1724"/>
    </row>
    <row r="1725" spans="3:5" ht="15" x14ac:dyDescent="0.25">
      <c r="C1725"/>
      <c r="D1725"/>
      <c r="E1725"/>
    </row>
    <row r="1726" spans="3:5" ht="15" x14ac:dyDescent="0.25">
      <c r="C1726"/>
      <c r="D1726"/>
      <c r="E1726"/>
    </row>
    <row r="1727" spans="3:5" ht="15" x14ac:dyDescent="0.25">
      <c r="C1727"/>
      <c r="D1727"/>
      <c r="E1727"/>
    </row>
    <row r="1728" spans="3:5" ht="15" x14ac:dyDescent="0.25">
      <c r="C1728"/>
      <c r="D1728"/>
      <c r="E1728"/>
    </row>
    <row r="1729" spans="3:5" ht="15" x14ac:dyDescent="0.25">
      <c r="C1729"/>
      <c r="D1729"/>
      <c r="E1729"/>
    </row>
    <row r="1730" spans="3:5" ht="15" x14ac:dyDescent="0.25">
      <c r="C1730"/>
      <c r="D1730"/>
      <c r="E1730"/>
    </row>
    <row r="1731" spans="3:5" ht="15" x14ac:dyDescent="0.25">
      <c r="C1731"/>
      <c r="D1731"/>
      <c r="E1731"/>
    </row>
    <row r="1732" spans="3:5" ht="15" x14ac:dyDescent="0.25">
      <c r="C1732"/>
      <c r="D1732"/>
      <c r="E1732"/>
    </row>
    <row r="1733" spans="3:5" ht="15" x14ac:dyDescent="0.25">
      <c r="C1733"/>
      <c r="D1733"/>
      <c r="E1733"/>
    </row>
    <row r="1734" spans="3:5" ht="15" x14ac:dyDescent="0.25">
      <c r="C1734"/>
      <c r="D1734"/>
      <c r="E1734"/>
    </row>
    <row r="1735" spans="3:5" ht="15" x14ac:dyDescent="0.25">
      <c r="C1735"/>
      <c r="D1735"/>
      <c r="E1735"/>
    </row>
    <row r="1736" spans="3:5" ht="15" x14ac:dyDescent="0.25">
      <c r="C1736"/>
      <c r="D1736"/>
      <c r="E1736"/>
    </row>
    <row r="1737" spans="3:5" ht="15" x14ac:dyDescent="0.25">
      <c r="C1737"/>
      <c r="D1737"/>
      <c r="E1737"/>
    </row>
    <row r="1738" spans="3:5" ht="15" x14ac:dyDescent="0.25">
      <c r="C1738"/>
      <c r="D1738"/>
      <c r="E1738"/>
    </row>
    <row r="1739" spans="3:5" ht="15" x14ac:dyDescent="0.25">
      <c r="C1739"/>
      <c r="D1739"/>
      <c r="E1739"/>
    </row>
    <row r="1740" spans="3:5" ht="15" x14ac:dyDescent="0.25">
      <c r="C1740"/>
      <c r="D1740"/>
      <c r="E1740"/>
    </row>
    <row r="1741" spans="3:5" ht="15" x14ac:dyDescent="0.25">
      <c r="C1741"/>
      <c r="D1741"/>
      <c r="E1741"/>
    </row>
    <row r="1742" spans="3:5" ht="15" x14ac:dyDescent="0.25">
      <c r="C1742"/>
      <c r="D1742"/>
      <c r="E1742"/>
    </row>
    <row r="1743" spans="3:5" ht="15" x14ac:dyDescent="0.25">
      <c r="C1743"/>
      <c r="D1743"/>
      <c r="E1743"/>
    </row>
    <row r="1744" spans="3:5" ht="15" x14ac:dyDescent="0.25">
      <c r="C1744"/>
      <c r="D1744"/>
      <c r="E1744"/>
    </row>
    <row r="1745" spans="3:5" ht="15" x14ac:dyDescent="0.25">
      <c r="C1745"/>
      <c r="D1745"/>
      <c r="E1745"/>
    </row>
    <row r="1746" spans="3:5" ht="15" x14ac:dyDescent="0.25">
      <c r="C1746"/>
      <c r="D1746"/>
      <c r="E1746"/>
    </row>
    <row r="1747" spans="3:5" ht="15" x14ac:dyDescent="0.25">
      <c r="C1747"/>
      <c r="D1747"/>
      <c r="E1747"/>
    </row>
    <row r="1748" spans="3:5" ht="15" x14ac:dyDescent="0.25">
      <c r="C1748"/>
      <c r="D1748"/>
      <c r="E1748"/>
    </row>
    <row r="1749" spans="3:5" ht="15" x14ac:dyDescent="0.25">
      <c r="C1749"/>
      <c r="D1749"/>
      <c r="E1749"/>
    </row>
    <row r="1750" spans="3:5" ht="15" x14ac:dyDescent="0.25">
      <c r="C1750"/>
      <c r="D1750"/>
      <c r="E1750"/>
    </row>
    <row r="1751" spans="3:5" ht="15" x14ac:dyDescent="0.25">
      <c r="C1751"/>
      <c r="D1751"/>
      <c r="E1751"/>
    </row>
    <row r="1752" spans="3:5" ht="15" x14ac:dyDescent="0.25">
      <c r="C1752"/>
      <c r="D1752"/>
      <c r="E1752"/>
    </row>
    <row r="1753" spans="3:5" ht="15" x14ac:dyDescent="0.25">
      <c r="C1753"/>
      <c r="D1753"/>
      <c r="E1753"/>
    </row>
    <row r="1754" spans="3:5" ht="15" x14ac:dyDescent="0.25">
      <c r="C1754"/>
      <c r="D1754"/>
      <c r="E1754"/>
    </row>
    <row r="1755" spans="3:5" ht="15" x14ac:dyDescent="0.25">
      <c r="C1755"/>
      <c r="D1755"/>
      <c r="E1755"/>
    </row>
    <row r="1756" spans="3:5" ht="15" x14ac:dyDescent="0.25">
      <c r="C1756"/>
      <c r="D1756"/>
      <c r="E1756"/>
    </row>
    <row r="1757" spans="3:5" ht="15" x14ac:dyDescent="0.25">
      <c r="C1757"/>
      <c r="D1757"/>
      <c r="E1757"/>
    </row>
    <row r="1758" spans="3:5" ht="15" x14ac:dyDescent="0.25">
      <c r="C1758"/>
      <c r="D1758"/>
      <c r="E1758"/>
    </row>
    <row r="1759" spans="3:5" ht="15" x14ac:dyDescent="0.25">
      <c r="C1759"/>
      <c r="D1759"/>
      <c r="E1759"/>
    </row>
    <row r="1760" spans="3:5" ht="15" x14ac:dyDescent="0.25">
      <c r="C1760"/>
      <c r="D1760"/>
      <c r="E1760"/>
    </row>
    <row r="1761" spans="3:5" ht="15" x14ac:dyDescent="0.25">
      <c r="C1761"/>
      <c r="D1761"/>
      <c r="E1761"/>
    </row>
    <row r="1762" spans="3:5" ht="15" x14ac:dyDescent="0.25">
      <c r="C1762"/>
      <c r="D1762"/>
      <c r="E1762"/>
    </row>
    <row r="1763" spans="3:5" ht="15" x14ac:dyDescent="0.25">
      <c r="C1763"/>
      <c r="D1763"/>
      <c r="E1763"/>
    </row>
    <row r="1764" spans="3:5" ht="15" x14ac:dyDescent="0.25">
      <c r="C1764"/>
      <c r="D1764"/>
      <c r="E1764"/>
    </row>
    <row r="1765" spans="3:5" ht="15" x14ac:dyDescent="0.25">
      <c r="C1765"/>
      <c r="D1765"/>
      <c r="E1765"/>
    </row>
    <row r="1766" spans="3:5" ht="15" x14ac:dyDescent="0.25">
      <c r="C1766"/>
      <c r="D1766"/>
      <c r="E1766"/>
    </row>
    <row r="1767" spans="3:5" ht="15" x14ac:dyDescent="0.25">
      <c r="C1767"/>
      <c r="D1767"/>
      <c r="E1767"/>
    </row>
    <row r="1768" spans="3:5" ht="15" x14ac:dyDescent="0.25">
      <c r="C1768"/>
      <c r="D1768"/>
      <c r="E1768"/>
    </row>
    <row r="1769" spans="3:5" ht="15" x14ac:dyDescent="0.25">
      <c r="C1769"/>
      <c r="D1769"/>
      <c r="E1769"/>
    </row>
    <row r="1770" spans="3:5" ht="15" x14ac:dyDescent="0.25">
      <c r="C1770"/>
      <c r="D1770"/>
      <c r="E1770"/>
    </row>
    <row r="1771" spans="3:5" ht="15" x14ac:dyDescent="0.25">
      <c r="C1771"/>
      <c r="D1771"/>
      <c r="E1771"/>
    </row>
    <row r="1772" spans="3:5" ht="15" x14ac:dyDescent="0.25">
      <c r="C1772"/>
      <c r="D1772"/>
      <c r="E1772"/>
    </row>
    <row r="1773" spans="3:5" ht="15" x14ac:dyDescent="0.25">
      <c r="C1773"/>
      <c r="D1773"/>
      <c r="E1773"/>
    </row>
    <row r="1774" spans="3:5" ht="15" x14ac:dyDescent="0.25">
      <c r="C1774"/>
      <c r="D1774"/>
      <c r="E1774"/>
    </row>
    <row r="1775" spans="3:5" ht="15" x14ac:dyDescent="0.25">
      <c r="C1775"/>
      <c r="D1775"/>
      <c r="E1775"/>
    </row>
    <row r="1776" spans="3:5" ht="15" x14ac:dyDescent="0.25">
      <c r="C1776"/>
      <c r="D1776"/>
      <c r="E1776"/>
    </row>
    <row r="1777" spans="3:5" ht="15" x14ac:dyDescent="0.25">
      <c r="C1777"/>
      <c r="D1777"/>
      <c r="E1777"/>
    </row>
    <row r="1778" spans="3:5" ht="15" x14ac:dyDescent="0.25">
      <c r="C1778"/>
      <c r="D1778"/>
      <c r="E1778"/>
    </row>
    <row r="1779" spans="3:5" ht="15" x14ac:dyDescent="0.25">
      <c r="C1779"/>
      <c r="D1779"/>
      <c r="E1779"/>
    </row>
    <row r="1780" spans="3:5" ht="15" x14ac:dyDescent="0.25">
      <c r="C1780"/>
      <c r="D1780"/>
      <c r="E1780"/>
    </row>
    <row r="1781" spans="3:5" ht="15" x14ac:dyDescent="0.25">
      <c r="C1781"/>
      <c r="D1781"/>
      <c r="E1781"/>
    </row>
    <row r="1782" spans="3:5" ht="15" x14ac:dyDescent="0.25">
      <c r="C1782"/>
      <c r="D1782"/>
      <c r="E1782"/>
    </row>
    <row r="1783" spans="3:5" ht="15" x14ac:dyDescent="0.25">
      <c r="C1783"/>
      <c r="D1783"/>
      <c r="E1783"/>
    </row>
    <row r="1784" spans="3:5" ht="15" x14ac:dyDescent="0.25">
      <c r="C1784"/>
      <c r="D1784"/>
      <c r="E1784"/>
    </row>
    <row r="1785" spans="3:5" ht="15" x14ac:dyDescent="0.25">
      <c r="C1785"/>
      <c r="D1785"/>
      <c r="E1785"/>
    </row>
    <row r="1786" spans="3:5" ht="15" x14ac:dyDescent="0.25">
      <c r="C1786"/>
      <c r="D1786"/>
      <c r="E1786"/>
    </row>
    <row r="1787" spans="3:5" ht="15" x14ac:dyDescent="0.25">
      <c r="C1787"/>
      <c r="D1787"/>
      <c r="E1787"/>
    </row>
    <row r="1788" spans="3:5" ht="15" x14ac:dyDescent="0.25">
      <c r="C1788"/>
      <c r="D1788"/>
      <c r="E1788"/>
    </row>
    <row r="1789" spans="3:5" ht="15" x14ac:dyDescent="0.25">
      <c r="C1789"/>
      <c r="D1789"/>
      <c r="E1789"/>
    </row>
    <row r="1790" spans="3:5" ht="15" x14ac:dyDescent="0.25">
      <c r="C1790"/>
      <c r="D1790"/>
      <c r="E1790"/>
    </row>
    <row r="1791" spans="3:5" ht="15" x14ac:dyDescent="0.25">
      <c r="C1791"/>
      <c r="D1791"/>
      <c r="E1791"/>
    </row>
    <row r="1792" spans="3:5" ht="15" x14ac:dyDescent="0.25">
      <c r="C1792"/>
      <c r="D1792"/>
      <c r="E1792"/>
    </row>
    <row r="1793" spans="3:5" ht="15" x14ac:dyDescent="0.25">
      <c r="C1793"/>
      <c r="D1793"/>
      <c r="E1793"/>
    </row>
    <row r="1794" spans="3:5" ht="15" x14ac:dyDescent="0.25">
      <c r="C1794"/>
      <c r="D1794"/>
      <c r="E1794"/>
    </row>
    <row r="1795" spans="3:5" ht="15" x14ac:dyDescent="0.25">
      <c r="C1795"/>
      <c r="D1795"/>
      <c r="E1795"/>
    </row>
    <row r="1796" spans="3:5" ht="15" x14ac:dyDescent="0.25">
      <c r="C1796"/>
      <c r="D1796"/>
      <c r="E1796"/>
    </row>
    <row r="1797" spans="3:5" ht="15" x14ac:dyDescent="0.25">
      <c r="C1797"/>
      <c r="D1797"/>
      <c r="E1797"/>
    </row>
    <row r="1798" spans="3:5" ht="15" x14ac:dyDescent="0.25">
      <c r="C1798"/>
      <c r="D1798"/>
      <c r="E1798"/>
    </row>
    <row r="1799" spans="3:5" ht="15" x14ac:dyDescent="0.25">
      <c r="C1799"/>
      <c r="D1799"/>
      <c r="E1799"/>
    </row>
    <row r="1800" spans="3:5" ht="15" x14ac:dyDescent="0.25">
      <c r="C1800"/>
      <c r="D1800"/>
      <c r="E1800"/>
    </row>
    <row r="1801" spans="3:5" ht="15" x14ac:dyDescent="0.25">
      <c r="C1801"/>
      <c r="D1801"/>
      <c r="E1801"/>
    </row>
    <row r="1802" spans="3:5" ht="15" x14ac:dyDescent="0.25">
      <c r="C1802"/>
      <c r="D1802"/>
      <c r="E1802"/>
    </row>
    <row r="1803" spans="3:5" ht="15" x14ac:dyDescent="0.25">
      <c r="C1803"/>
      <c r="D1803"/>
      <c r="E1803"/>
    </row>
    <row r="1804" spans="3:5" ht="15" x14ac:dyDescent="0.25">
      <c r="C1804"/>
      <c r="D1804"/>
      <c r="E1804"/>
    </row>
    <row r="1805" spans="3:5" ht="15" x14ac:dyDescent="0.25">
      <c r="C1805"/>
      <c r="D1805"/>
      <c r="E1805"/>
    </row>
    <row r="1806" spans="3:5" ht="15" x14ac:dyDescent="0.25">
      <c r="C1806"/>
      <c r="D1806"/>
      <c r="E1806"/>
    </row>
    <row r="1807" spans="3:5" ht="15" x14ac:dyDescent="0.25">
      <c r="C1807"/>
      <c r="D1807"/>
      <c r="E1807"/>
    </row>
    <row r="1808" spans="3:5" ht="15" x14ac:dyDescent="0.25">
      <c r="C1808"/>
      <c r="D1808"/>
      <c r="E1808"/>
    </row>
    <row r="1809" spans="3:5" ht="15" x14ac:dyDescent="0.25">
      <c r="C1809"/>
      <c r="D1809"/>
      <c r="E1809"/>
    </row>
    <row r="1810" spans="3:5" ht="15" x14ac:dyDescent="0.25">
      <c r="C1810"/>
      <c r="D1810"/>
      <c r="E1810"/>
    </row>
    <row r="1811" spans="3:5" ht="15" x14ac:dyDescent="0.25">
      <c r="C1811"/>
      <c r="D1811"/>
      <c r="E1811"/>
    </row>
    <row r="1812" spans="3:5" ht="15" x14ac:dyDescent="0.25">
      <c r="C1812"/>
      <c r="D1812"/>
      <c r="E1812"/>
    </row>
    <row r="1813" spans="3:5" ht="15" x14ac:dyDescent="0.25">
      <c r="C1813"/>
      <c r="D1813"/>
      <c r="E1813"/>
    </row>
    <row r="1814" spans="3:5" ht="15" x14ac:dyDescent="0.25">
      <c r="C1814"/>
      <c r="D1814"/>
      <c r="E1814"/>
    </row>
    <row r="1815" spans="3:5" ht="15" x14ac:dyDescent="0.25">
      <c r="C1815"/>
      <c r="D1815"/>
      <c r="E1815"/>
    </row>
    <row r="1816" spans="3:5" ht="15" x14ac:dyDescent="0.25">
      <c r="C1816"/>
      <c r="D1816"/>
      <c r="E1816"/>
    </row>
    <row r="1817" spans="3:5" ht="15" x14ac:dyDescent="0.25">
      <c r="C1817"/>
      <c r="D1817"/>
      <c r="E1817"/>
    </row>
    <row r="1818" spans="3:5" ht="15" x14ac:dyDescent="0.25">
      <c r="C1818"/>
      <c r="D1818"/>
      <c r="E1818"/>
    </row>
    <row r="1819" spans="3:5" ht="15" x14ac:dyDescent="0.25">
      <c r="C1819"/>
      <c r="D1819"/>
      <c r="E1819"/>
    </row>
    <row r="1820" spans="3:5" ht="15" x14ac:dyDescent="0.25">
      <c r="C1820"/>
      <c r="D1820"/>
      <c r="E1820"/>
    </row>
    <row r="1821" spans="3:5" ht="15" x14ac:dyDescent="0.25">
      <c r="C1821"/>
      <c r="D1821"/>
      <c r="E1821"/>
    </row>
    <row r="1822" spans="3:5" ht="15" x14ac:dyDescent="0.25">
      <c r="C1822"/>
      <c r="D1822"/>
      <c r="E1822"/>
    </row>
    <row r="1823" spans="3:5" ht="15" x14ac:dyDescent="0.25">
      <c r="C1823"/>
      <c r="D1823"/>
      <c r="E1823"/>
    </row>
    <row r="1824" spans="3:5" ht="15" x14ac:dyDescent="0.25">
      <c r="C1824"/>
      <c r="D1824"/>
      <c r="E1824"/>
    </row>
    <row r="1825" spans="3:5" ht="15" x14ac:dyDescent="0.25">
      <c r="C1825"/>
      <c r="D1825"/>
      <c r="E1825"/>
    </row>
    <row r="1826" spans="3:5" ht="15" x14ac:dyDescent="0.25">
      <c r="C1826"/>
      <c r="D1826"/>
      <c r="E1826"/>
    </row>
    <row r="1827" spans="3:5" ht="15" x14ac:dyDescent="0.25">
      <c r="C1827"/>
      <c r="D1827"/>
      <c r="E1827"/>
    </row>
    <row r="1828" spans="3:5" ht="15" x14ac:dyDescent="0.25">
      <c r="C1828"/>
      <c r="D1828"/>
      <c r="E1828"/>
    </row>
    <row r="1829" spans="3:5" ht="15" x14ac:dyDescent="0.25">
      <c r="C1829"/>
      <c r="D1829"/>
      <c r="E1829"/>
    </row>
    <row r="1830" spans="3:5" ht="15" x14ac:dyDescent="0.25">
      <c r="C1830"/>
      <c r="D1830"/>
      <c r="E1830"/>
    </row>
    <row r="1831" spans="3:5" ht="15" x14ac:dyDescent="0.25">
      <c r="C1831"/>
      <c r="D1831"/>
      <c r="E1831"/>
    </row>
    <row r="1832" spans="3:5" ht="15" x14ac:dyDescent="0.25">
      <c r="C1832"/>
      <c r="D1832"/>
      <c r="E1832"/>
    </row>
    <row r="1833" spans="3:5" ht="15" x14ac:dyDescent="0.25">
      <c r="C1833"/>
      <c r="D1833"/>
      <c r="E1833"/>
    </row>
    <row r="1834" spans="3:5" ht="15" x14ac:dyDescent="0.25">
      <c r="C1834"/>
      <c r="D1834"/>
      <c r="E1834"/>
    </row>
    <row r="1835" spans="3:5" ht="15" x14ac:dyDescent="0.25">
      <c r="C1835"/>
      <c r="D1835"/>
      <c r="E1835"/>
    </row>
    <row r="1836" spans="3:5" ht="15" x14ac:dyDescent="0.25">
      <c r="C1836"/>
      <c r="D1836"/>
      <c r="E1836"/>
    </row>
    <row r="1837" spans="3:5" ht="15" x14ac:dyDescent="0.25">
      <c r="C1837"/>
      <c r="D1837"/>
      <c r="E1837"/>
    </row>
    <row r="1838" spans="3:5" ht="15" x14ac:dyDescent="0.25">
      <c r="C1838"/>
      <c r="D1838"/>
      <c r="E1838"/>
    </row>
    <row r="1839" spans="3:5" ht="15" x14ac:dyDescent="0.25">
      <c r="C1839"/>
      <c r="D1839"/>
      <c r="E1839"/>
    </row>
    <row r="1840" spans="3:5" ht="15" x14ac:dyDescent="0.25">
      <c r="C1840"/>
      <c r="D1840"/>
      <c r="E1840"/>
    </row>
    <row r="1841" spans="3:5" ht="15" x14ac:dyDescent="0.25">
      <c r="C1841"/>
      <c r="D1841"/>
      <c r="E1841"/>
    </row>
    <row r="1842" spans="3:5" ht="15" x14ac:dyDescent="0.25">
      <c r="C1842"/>
      <c r="D1842"/>
      <c r="E1842"/>
    </row>
    <row r="1843" spans="3:5" ht="15" x14ac:dyDescent="0.25">
      <c r="C1843"/>
      <c r="D1843"/>
      <c r="E1843"/>
    </row>
    <row r="1844" spans="3:5" ht="15" x14ac:dyDescent="0.25">
      <c r="C1844"/>
      <c r="D1844"/>
      <c r="E1844"/>
    </row>
    <row r="1845" spans="3:5" ht="15" x14ac:dyDescent="0.25">
      <c r="C1845"/>
      <c r="D1845"/>
      <c r="E1845"/>
    </row>
    <row r="1846" spans="3:5" ht="15" x14ac:dyDescent="0.25">
      <c r="C1846"/>
      <c r="D1846"/>
      <c r="E1846"/>
    </row>
    <row r="1847" spans="3:5" ht="15" x14ac:dyDescent="0.25">
      <c r="C1847"/>
      <c r="D1847"/>
      <c r="E1847"/>
    </row>
    <row r="1848" spans="3:5" ht="15" x14ac:dyDescent="0.25">
      <c r="C1848"/>
      <c r="D1848"/>
      <c r="E1848"/>
    </row>
    <row r="1849" spans="3:5" ht="15" x14ac:dyDescent="0.25">
      <c r="C1849"/>
      <c r="D1849"/>
      <c r="E1849"/>
    </row>
    <row r="1850" spans="3:5" ht="15" x14ac:dyDescent="0.25">
      <c r="C1850"/>
      <c r="D1850"/>
      <c r="E1850"/>
    </row>
    <row r="1851" spans="3:5" ht="15" x14ac:dyDescent="0.25">
      <c r="C1851"/>
      <c r="D1851"/>
      <c r="E1851"/>
    </row>
    <row r="1852" spans="3:5" ht="15" x14ac:dyDescent="0.25">
      <c r="C1852"/>
      <c r="D1852"/>
      <c r="E1852"/>
    </row>
    <row r="1853" spans="3:5" ht="15" x14ac:dyDescent="0.25">
      <c r="C1853"/>
      <c r="D1853"/>
      <c r="E1853"/>
    </row>
    <row r="1854" spans="3:5" ht="15" x14ac:dyDescent="0.25">
      <c r="C1854"/>
      <c r="D1854"/>
      <c r="E1854"/>
    </row>
    <row r="1855" spans="3:5" ht="15" x14ac:dyDescent="0.25">
      <c r="C1855"/>
      <c r="D1855"/>
      <c r="E1855"/>
    </row>
    <row r="1856" spans="3:5" ht="15" x14ac:dyDescent="0.25">
      <c r="C1856"/>
      <c r="D1856"/>
      <c r="E1856"/>
    </row>
    <row r="1857" spans="3:5" ht="15" x14ac:dyDescent="0.25">
      <c r="C1857"/>
      <c r="D1857"/>
      <c r="E1857"/>
    </row>
    <row r="1858" spans="3:5" ht="15" x14ac:dyDescent="0.25">
      <c r="C1858"/>
      <c r="D1858"/>
      <c r="E1858"/>
    </row>
    <row r="1859" spans="3:5" ht="15" x14ac:dyDescent="0.25">
      <c r="C1859"/>
      <c r="D1859"/>
      <c r="E1859"/>
    </row>
    <row r="1860" spans="3:5" ht="15" x14ac:dyDescent="0.25">
      <c r="C1860"/>
      <c r="D1860"/>
      <c r="E1860"/>
    </row>
    <row r="1861" spans="3:5" ht="15" x14ac:dyDescent="0.25">
      <c r="C1861"/>
      <c r="D1861"/>
      <c r="E1861"/>
    </row>
    <row r="1862" spans="3:5" ht="15" x14ac:dyDescent="0.25">
      <c r="C1862"/>
      <c r="D1862"/>
      <c r="E1862"/>
    </row>
    <row r="1863" spans="3:5" ht="15" x14ac:dyDescent="0.25">
      <c r="C1863"/>
      <c r="D1863"/>
      <c r="E1863"/>
    </row>
    <row r="1864" spans="3:5" ht="15" x14ac:dyDescent="0.25">
      <c r="C1864"/>
      <c r="D1864"/>
      <c r="E1864"/>
    </row>
    <row r="1865" spans="3:5" ht="15" x14ac:dyDescent="0.25">
      <c r="C1865"/>
      <c r="D1865"/>
      <c r="E1865"/>
    </row>
    <row r="1866" spans="3:5" ht="15" x14ac:dyDescent="0.25">
      <c r="C1866"/>
      <c r="D1866"/>
      <c r="E1866"/>
    </row>
    <row r="1867" spans="3:5" ht="15" x14ac:dyDescent="0.25">
      <c r="C1867"/>
      <c r="D1867"/>
      <c r="E1867"/>
    </row>
    <row r="1868" spans="3:5" ht="15" x14ac:dyDescent="0.25">
      <c r="C1868"/>
      <c r="D1868"/>
      <c r="E1868"/>
    </row>
    <row r="1869" spans="3:5" ht="15" x14ac:dyDescent="0.25">
      <c r="C1869"/>
      <c r="D1869"/>
      <c r="E1869"/>
    </row>
    <row r="1870" spans="3:5" ht="15" x14ac:dyDescent="0.25">
      <c r="C1870"/>
      <c r="D1870"/>
      <c r="E1870"/>
    </row>
    <row r="1871" spans="3:5" ht="15" x14ac:dyDescent="0.25">
      <c r="C1871"/>
      <c r="D1871"/>
      <c r="E1871"/>
    </row>
    <row r="1872" spans="3:5" ht="15" x14ac:dyDescent="0.25">
      <c r="C1872"/>
      <c r="D1872"/>
      <c r="E1872"/>
    </row>
    <row r="1873" spans="3:5" ht="15" x14ac:dyDescent="0.25">
      <c r="C1873"/>
      <c r="D1873"/>
      <c r="E1873"/>
    </row>
    <row r="1874" spans="3:5" ht="15" x14ac:dyDescent="0.25">
      <c r="C1874"/>
      <c r="D1874"/>
      <c r="E1874"/>
    </row>
    <row r="1875" spans="3:5" ht="15" x14ac:dyDescent="0.25">
      <c r="C1875"/>
      <c r="D1875"/>
      <c r="E1875"/>
    </row>
    <row r="1876" spans="3:5" ht="15" x14ac:dyDescent="0.25">
      <c r="C1876"/>
      <c r="D1876"/>
      <c r="E1876"/>
    </row>
    <row r="1877" spans="3:5" ht="15" x14ac:dyDescent="0.25">
      <c r="C1877"/>
      <c r="D1877"/>
      <c r="E1877"/>
    </row>
    <row r="1878" spans="3:5" ht="15" x14ac:dyDescent="0.25">
      <c r="C1878"/>
      <c r="D1878"/>
      <c r="E1878"/>
    </row>
    <row r="1879" spans="3:5" ht="15" x14ac:dyDescent="0.25">
      <c r="C1879"/>
      <c r="D1879"/>
      <c r="E1879"/>
    </row>
    <row r="1880" spans="3:5" ht="15" x14ac:dyDescent="0.25">
      <c r="C1880"/>
      <c r="D1880"/>
      <c r="E1880"/>
    </row>
    <row r="1881" spans="3:5" ht="15" x14ac:dyDescent="0.25">
      <c r="C1881"/>
      <c r="D1881"/>
      <c r="E1881"/>
    </row>
    <row r="1882" spans="3:5" ht="15" x14ac:dyDescent="0.25">
      <c r="C1882"/>
      <c r="D1882"/>
      <c r="E1882"/>
    </row>
    <row r="1883" spans="3:5" ht="15" x14ac:dyDescent="0.25">
      <c r="C1883"/>
      <c r="D1883"/>
      <c r="E1883"/>
    </row>
    <row r="1884" spans="3:5" ht="15" x14ac:dyDescent="0.25">
      <c r="C1884"/>
      <c r="D1884"/>
      <c r="E1884"/>
    </row>
    <row r="1885" spans="3:5" ht="15" x14ac:dyDescent="0.25">
      <c r="C1885"/>
      <c r="D1885"/>
      <c r="E1885"/>
    </row>
    <row r="1886" spans="3:5" ht="15" x14ac:dyDescent="0.25">
      <c r="C1886"/>
      <c r="D1886"/>
      <c r="E1886"/>
    </row>
    <row r="1887" spans="3:5" ht="15" x14ac:dyDescent="0.25">
      <c r="C1887"/>
      <c r="D1887"/>
      <c r="E1887"/>
    </row>
    <row r="1888" spans="3:5" ht="15" x14ac:dyDescent="0.25">
      <c r="C1888"/>
      <c r="D1888"/>
      <c r="E1888"/>
    </row>
    <row r="1889" spans="3:5" ht="15" x14ac:dyDescent="0.25">
      <c r="C1889"/>
      <c r="D1889"/>
      <c r="E1889"/>
    </row>
    <row r="1890" spans="3:5" ht="15" x14ac:dyDescent="0.25">
      <c r="C1890"/>
      <c r="D1890"/>
      <c r="E1890"/>
    </row>
    <row r="1891" spans="3:5" ht="15" x14ac:dyDescent="0.25">
      <c r="C1891"/>
      <c r="D1891"/>
      <c r="E1891"/>
    </row>
    <row r="1892" spans="3:5" ht="15" x14ac:dyDescent="0.25">
      <c r="C1892"/>
      <c r="D1892"/>
      <c r="E1892"/>
    </row>
    <row r="1893" spans="3:5" ht="15" x14ac:dyDescent="0.25">
      <c r="C1893"/>
      <c r="D1893"/>
      <c r="E1893"/>
    </row>
    <row r="1894" spans="3:5" ht="15" x14ac:dyDescent="0.25">
      <c r="C1894"/>
      <c r="D1894"/>
      <c r="E1894"/>
    </row>
    <row r="1895" spans="3:5" ht="15" x14ac:dyDescent="0.25">
      <c r="C1895"/>
      <c r="D1895"/>
      <c r="E1895"/>
    </row>
    <row r="1896" spans="3:5" ht="15" x14ac:dyDescent="0.25">
      <c r="C1896"/>
      <c r="D1896"/>
      <c r="E1896"/>
    </row>
    <row r="1897" spans="3:5" ht="15" x14ac:dyDescent="0.25">
      <c r="C1897"/>
      <c r="D1897"/>
      <c r="E1897"/>
    </row>
    <row r="1898" spans="3:5" ht="15" x14ac:dyDescent="0.25">
      <c r="C1898"/>
      <c r="D1898"/>
      <c r="E1898"/>
    </row>
    <row r="1899" spans="3:5" ht="15" x14ac:dyDescent="0.25">
      <c r="C1899"/>
      <c r="D1899"/>
      <c r="E1899"/>
    </row>
    <row r="1900" spans="3:5" ht="15" x14ac:dyDescent="0.25">
      <c r="C1900"/>
      <c r="D1900"/>
      <c r="E1900"/>
    </row>
    <row r="1901" spans="3:5" ht="15" x14ac:dyDescent="0.25">
      <c r="C1901"/>
      <c r="D1901"/>
      <c r="E1901"/>
    </row>
    <row r="1902" spans="3:5" ht="15" x14ac:dyDescent="0.25">
      <c r="C1902"/>
      <c r="D1902"/>
      <c r="E1902"/>
    </row>
    <row r="1903" spans="3:5" ht="15" x14ac:dyDescent="0.25">
      <c r="C1903"/>
      <c r="D1903"/>
      <c r="E1903"/>
    </row>
    <row r="1904" spans="3:5" ht="15" x14ac:dyDescent="0.25">
      <c r="C1904"/>
      <c r="D1904"/>
      <c r="E1904"/>
    </row>
    <row r="1905" spans="3:5" ht="15" x14ac:dyDescent="0.25">
      <c r="C1905"/>
      <c r="D1905"/>
      <c r="E1905"/>
    </row>
    <row r="1906" spans="3:5" ht="15" x14ac:dyDescent="0.25">
      <c r="C1906"/>
      <c r="D1906"/>
      <c r="E1906"/>
    </row>
    <row r="1907" spans="3:5" ht="15" x14ac:dyDescent="0.25">
      <c r="C1907"/>
      <c r="D1907"/>
      <c r="E1907"/>
    </row>
    <row r="1908" spans="3:5" ht="15" x14ac:dyDescent="0.25">
      <c r="C1908"/>
      <c r="D1908"/>
      <c r="E1908"/>
    </row>
    <row r="1909" spans="3:5" ht="15" x14ac:dyDescent="0.25">
      <c r="C1909"/>
      <c r="D1909"/>
      <c r="E1909"/>
    </row>
    <row r="1910" spans="3:5" ht="15" x14ac:dyDescent="0.25">
      <c r="C1910"/>
      <c r="D1910"/>
      <c r="E1910"/>
    </row>
    <row r="1911" spans="3:5" ht="15" x14ac:dyDescent="0.25">
      <c r="C1911"/>
      <c r="D1911"/>
      <c r="E1911"/>
    </row>
    <row r="1912" spans="3:5" ht="15" x14ac:dyDescent="0.25">
      <c r="C1912"/>
      <c r="D1912"/>
      <c r="E1912"/>
    </row>
    <row r="1913" spans="3:5" ht="15" x14ac:dyDescent="0.25">
      <c r="C1913"/>
      <c r="D1913"/>
      <c r="E1913"/>
    </row>
    <row r="1914" spans="3:5" ht="15" x14ac:dyDescent="0.25">
      <c r="C1914"/>
      <c r="D1914"/>
      <c r="E1914"/>
    </row>
    <row r="1915" spans="3:5" ht="15" x14ac:dyDescent="0.25">
      <c r="C1915"/>
      <c r="D1915"/>
      <c r="E1915"/>
    </row>
    <row r="1916" spans="3:5" ht="15" x14ac:dyDescent="0.25">
      <c r="C1916"/>
      <c r="D1916"/>
      <c r="E1916"/>
    </row>
    <row r="1917" spans="3:5" ht="15" x14ac:dyDescent="0.25">
      <c r="C1917"/>
      <c r="D1917"/>
      <c r="E1917"/>
    </row>
    <row r="1918" spans="3:5" ht="15" x14ac:dyDescent="0.25">
      <c r="C1918"/>
      <c r="D1918"/>
      <c r="E1918"/>
    </row>
    <row r="1919" spans="3:5" ht="15" x14ac:dyDescent="0.25">
      <c r="C1919"/>
      <c r="D1919"/>
      <c r="E1919"/>
    </row>
    <row r="1920" spans="3:5" ht="15" x14ac:dyDescent="0.25">
      <c r="C1920"/>
      <c r="D1920"/>
      <c r="E1920"/>
    </row>
    <row r="1921" spans="3:5" ht="15" x14ac:dyDescent="0.25">
      <c r="C1921"/>
      <c r="D1921"/>
      <c r="E1921"/>
    </row>
    <row r="1922" spans="3:5" ht="15" x14ac:dyDescent="0.25">
      <c r="C1922"/>
      <c r="D1922"/>
      <c r="E1922"/>
    </row>
    <row r="1923" spans="3:5" ht="15" x14ac:dyDescent="0.25">
      <c r="C1923"/>
      <c r="D1923"/>
      <c r="E1923"/>
    </row>
    <row r="1924" spans="3:5" ht="15" x14ac:dyDescent="0.25">
      <c r="C1924"/>
      <c r="D1924"/>
      <c r="E1924"/>
    </row>
    <row r="1925" spans="3:5" ht="15" x14ac:dyDescent="0.25">
      <c r="C1925"/>
      <c r="D1925"/>
      <c r="E1925"/>
    </row>
    <row r="1926" spans="3:5" ht="15" x14ac:dyDescent="0.25">
      <c r="C1926"/>
      <c r="D1926"/>
      <c r="E1926"/>
    </row>
    <row r="1927" spans="3:5" ht="15" x14ac:dyDescent="0.25">
      <c r="C1927"/>
      <c r="D1927"/>
      <c r="E1927"/>
    </row>
    <row r="1928" spans="3:5" ht="15" x14ac:dyDescent="0.25">
      <c r="C1928"/>
      <c r="D1928"/>
      <c r="E1928"/>
    </row>
    <row r="1929" spans="3:5" ht="15" x14ac:dyDescent="0.25">
      <c r="C1929"/>
      <c r="D1929"/>
      <c r="E1929"/>
    </row>
    <row r="1930" spans="3:5" ht="15" x14ac:dyDescent="0.25">
      <c r="C1930"/>
      <c r="D1930"/>
      <c r="E1930"/>
    </row>
    <row r="1931" spans="3:5" ht="15" x14ac:dyDescent="0.25">
      <c r="C1931"/>
      <c r="D1931"/>
      <c r="E1931"/>
    </row>
    <row r="1932" spans="3:5" ht="15" x14ac:dyDescent="0.25">
      <c r="C1932"/>
      <c r="D1932"/>
      <c r="E1932"/>
    </row>
    <row r="1933" spans="3:5" ht="15" x14ac:dyDescent="0.25">
      <c r="C1933"/>
      <c r="D1933"/>
      <c r="E1933"/>
    </row>
    <row r="1934" spans="3:5" ht="15" x14ac:dyDescent="0.25">
      <c r="C1934"/>
      <c r="D1934"/>
      <c r="E1934"/>
    </row>
    <row r="1935" spans="3:5" ht="15" x14ac:dyDescent="0.25">
      <c r="C1935"/>
      <c r="D1935"/>
      <c r="E1935"/>
    </row>
    <row r="1936" spans="3:5" ht="15" x14ac:dyDescent="0.25">
      <c r="C1936"/>
      <c r="D1936"/>
      <c r="E1936"/>
    </row>
    <row r="1937" spans="3:5" ht="15" x14ac:dyDescent="0.25">
      <c r="C1937"/>
      <c r="D1937"/>
      <c r="E1937"/>
    </row>
    <row r="1938" spans="3:5" ht="15" x14ac:dyDescent="0.25">
      <c r="C1938"/>
      <c r="D1938"/>
      <c r="E1938"/>
    </row>
    <row r="1939" spans="3:5" ht="15" x14ac:dyDescent="0.25">
      <c r="C1939"/>
      <c r="D1939"/>
      <c r="E1939"/>
    </row>
    <row r="1940" spans="3:5" ht="15" x14ac:dyDescent="0.25">
      <c r="C1940"/>
      <c r="D1940"/>
      <c r="E1940"/>
    </row>
    <row r="1941" spans="3:5" ht="15" x14ac:dyDescent="0.25">
      <c r="C1941"/>
      <c r="D1941"/>
      <c r="E1941"/>
    </row>
    <row r="1942" spans="3:5" ht="15" x14ac:dyDescent="0.25">
      <c r="C1942"/>
      <c r="D1942"/>
      <c r="E1942"/>
    </row>
    <row r="1943" spans="3:5" ht="15" x14ac:dyDescent="0.25">
      <c r="C1943"/>
      <c r="D1943"/>
      <c r="E1943"/>
    </row>
    <row r="1944" spans="3:5" ht="15" x14ac:dyDescent="0.25">
      <c r="C1944"/>
      <c r="D1944"/>
      <c r="E1944"/>
    </row>
    <row r="1945" spans="3:5" ht="15" x14ac:dyDescent="0.25">
      <c r="C1945"/>
      <c r="D1945"/>
      <c r="E1945"/>
    </row>
    <row r="1946" spans="3:5" ht="15" x14ac:dyDescent="0.25">
      <c r="C1946"/>
      <c r="D1946"/>
      <c r="E1946"/>
    </row>
    <row r="1947" spans="3:5" ht="15" x14ac:dyDescent="0.25">
      <c r="C1947"/>
      <c r="D1947"/>
      <c r="E1947"/>
    </row>
    <row r="1948" spans="3:5" ht="15" x14ac:dyDescent="0.25">
      <c r="C1948"/>
      <c r="D1948"/>
      <c r="E1948"/>
    </row>
    <row r="1949" spans="3:5" ht="15" x14ac:dyDescent="0.25">
      <c r="C1949"/>
      <c r="D1949"/>
      <c r="E1949"/>
    </row>
    <row r="1950" spans="3:5" ht="15" x14ac:dyDescent="0.25">
      <c r="C1950"/>
      <c r="D1950"/>
      <c r="E1950"/>
    </row>
    <row r="1951" spans="3:5" ht="15" x14ac:dyDescent="0.25">
      <c r="C1951"/>
      <c r="D1951"/>
      <c r="E1951"/>
    </row>
    <row r="1952" spans="3:5" ht="15" x14ac:dyDescent="0.25">
      <c r="C1952"/>
      <c r="D1952"/>
      <c r="E1952"/>
    </row>
    <row r="1953" spans="3:5" ht="15" x14ac:dyDescent="0.25">
      <c r="C1953"/>
      <c r="D1953"/>
      <c r="E1953"/>
    </row>
    <row r="1954" spans="3:5" ht="15" x14ac:dyDescent="0.25">
      <c r="C1954"/>
      <c r="D1954"/>
      <c r="E1954"/>
    </row>
    <row r="1955" spans="3:5" ht="15" x14ac:dyDescent="0.25">
      <c r="C1955"/>
      <c r="D1955"/>
      <c r="E1955"/>
    </row>
    <row r="1956" spans="3:5" ht="15" x14ac:dyDescent="0.25">
      <c r="C1956"/>
      <c r="D1956"/>
      <c r="E1956"/>
    </row>
    <row r="1957" spans="3:5" ht="15" x14ac:dyDescent="0.25">
      <c r="C1957"/>
      <c r="D1957"/>
      <c r="E1957"/>
    </row>
    <row r="1958" spans="3:5" ht="15" x14ac:dyDescent="0.25">
      <c r="C1958"/>
      <c r="D1958"/>
      <c r="E1958"/>
    </row>
    <row r="1959" spans="3:5" ht="15" x14ac:dyDescent="0.25">
      <c r="C1959"/>
      <c r="D1959"/>
      <c r="E1959"/>
    </row>
    <row r="1960" spans="3:5" ht="15" x14ac:dyDescent="0.25">
      <c r="C1960"/>
      <c r="D1960"/>
      <c r="E1960"/>
    </row>
    <row r="1961" spans="3:5" ht="15" x14ac:dyDescent="0.25">
      <c r="C1961"/>
      <c r="D1961"/>
      <c r="E1961"/>
    </row>
    <row r="1962" spans="3:5" ht="15" x14ac:dyDescent="0.25">
      <c r="C1962"/>
      <c r="D1962"/>
      <c r="E1962"/>
    </row>
    <row r="1963" spans="3:5" ht="15" x14ac:dyDescent="0.25">
      <c r="C1963"/>
      <c r="D1963"/>
      <c r="E1963"/>
    </row>
    <row r="1964" spans="3:5" ht="15" x14ac:dyDescent="0.25">
      <c r="C1964"/>
      <c r="D1964"/>
      <c r="E1964"/>
    </row>
    <row r="1965" spans="3:5" ht="15" x14ac:dyDescent="0.25">
      <c r="C1965"/>
      <c r="D1965"/>
      <c r="E1965"/>
    </row>
    <row r="1966" spans="3:5" ht="15" x14ac:dyDescent="0.25">
      <c r="C1966"/>
      <c r="D1966"/>
      <c r="E1966"/>
    </row>
    <row r="1967" spans="3:5" ht="15" x14ac:dyDescent="0.25">
      <c r="C1967"/>
      <c r="D1967"/>
      <c r="E1967"/>
    </row>
    <row r="1968" spans="3:5" ht="15" x14ac:dyDescent="0.25">
      <c r="C1968"/>
      <c r="D1968"/>
      <c r="E1968"/>
    </row>
    <row r="1969" spans="3:5" ht="15" x14ac:dyDescent="0.25">
      <c r="C1969"/>
      <c r="D1969"/>
      <c r="E1969"/>
    </row>
    <row r="1970" spans="3:5" ht="15" x14ac:dyDescent="0.25">
      <c r="C1970"/>
      <c r="D1970"/>
      <c r="E1970"/>
    </row>
    <row r="1971" spans="3:5" ht="15" x14ac:dyDescent="0.25">
      <c r="C1971"/>
      <c r="D1971"/>
      <c r="E1971"/>
    </row>
    <row r="1972" spans="3:5" ht="15" x14ac:dyDescent="0.25">
      <c r="C1972"/>
      <c r="D1972"/>
      <c r="E1972"/>
    </row>
    <row r="1973" spans="3:5" ht="15" x14ac:dyDescent="0.25">
      <c r="C1973"/>
      <c r="D1973"/>
      <c r="E1973"/>
    </row>
    <row r="1974" spans="3:5" ht="15" x14ac:dyDescent="0.25">
      <c r="C1974"/>
      <c r="D1974"/>
      <c r="E1974"/>
    </row>
    <row r="1975" spans="3:5" ht="15" x14ac:dyDescent="0.25">
      <c r="C1975"/>
      <c r="D1975"/>
      <c r="E1975"/>
    </row>
    <row r="1976" spans="3:5" ht="15" x14ac:dyDescent="0.25">
      <c r="C1976"/>
      <c r="D1976"/>
      <c r="E1976"/>
    </row>
    <row r="1977" spans="3:5" ht="15" x14ac:dyDescent="0.25">
      <c r="C1977"/>
      <c r="D1977"/>
      <c r="E1977"/>
    </row>
    <row r="1978" spans="3:5" ht="15" x14ac:dyDescent="0.25">
      <c r="C1978"/>
      <c r="D1978"/>
      <c r="E1978"/>
    </row>
    <row r="1979" spans="3:5" ht="15" x14ac:dyDescent="0.25">
      <c r="C1979"/>
      <c r="D1979"/>
      <c r="E1979"/>
    </row>
    <row r="1980" spans="3:5" ht="15" x14ac:dyDescent="0.25">
      <c r="C1980"/>
      <c r="D1980"/>
      <c r="E1980"/>
    </row>
    <row r="1981" spans="3:5" ht="15" x14ac:dyDescent="0.25">
      <c r="C1981"/>
      <c r="D1981"/>
      <c r="E1981"/>
    </row>
    <row r="1982" spans="3:5" ht="15" x14ac:dyDescent="0.25">
      <c r="C1982"/>
      <c r="D1982"/>
      <c r="E1982"/>
    </row>
    <row r="1983" spans="3:5" ht="15" x14ac:dyDescent="0.25">
      <c r="C1983"/>
      <c r="D1983"/>
      <c r="E1983"/>
    </row>
    <row r="1984" spans="3:5" ht="15" x14ac:dyDescent="0.25">
      <c r="C1984"/>
      <c r="D1984"/>
      <c r="E1984"/>
    </row>
    <row r="1985" spans="3:5" ht="15" x14ac:dyDescent="0.25">
      <c r="C1985"/>
      <c r="D1985"/>
      <c r="E1985"/>
    </row>
    <row r="1986" spans="3:5" ht="15" x14ac:dyDescent="0.25">
      <c r="C1986"/>
      <c r="D1986"/>
      <c r="E1986"/>
    </row>
    <row r="1987" spans="3:5" ht="15" x14ac:dyDescent="0.25">
      <c r="C1987"/>
      <c r="D1987"/>
      <c r="E1987"/>
    </row>
    <row r="1988" spans="3:5" ht="15" x14ac:dyDescent="0.25">
      <c r="C1988"/>
      <c r="D1988"/>
      <c r="E1988"/>
    </row>
    <row r="1989" spans="3:5" ht="15" x14ac:dyDescent="0.25">
      <c r="C1989"/>
      <c r="D1989"/>
      <c r="E1989"/>
    </row>
    <row r="1990" spans="3:5" ht="15" x14ac:dyDescent="0.25">
      <c r="C1990"/>
      <c r="D1990"/>
      <c r="E1990"/>
    </row>
    <row r="1991" spans="3:5" ht="15" x14ac:dyDescent="0.25">
      <c r="C1991"/>
      <c r="D1991"/>
      <c r="E1991"/>
    </row>
    <row r="1992" spans="3:5" ht="15" x14ac:dyDescent="0.25">
      <c r="C1992"/>
      <c r="D1992"/>
      <c r="E1992"/>
    </row>
    <row r="1993" spans="3:5" ht="15" x14ac:dyDescent="0.25">
      <c r="C1993"/>
      <c r="D1993"/>
      <c r="E1993"/>
    </row>
    <row r="1994" spans="3:5" ht="15" x14ac:dyDescent="0.25">
      <c r="C1994"/>
      <c r="D1994"/>
      <c r="E1994"/>
    </row>
    <row r="1995" spans="3:5" ht="15" x14ac:dyDescent="0.25">
      <c r="C1995"/>
      <c r="D1995"/>
      <c r="E1995"/>
    </row>
    <row r="1996" spans="3:5" ht="15" x14ac:dyDescent="0.25">
      <c r="C1996"/>
      <c r="D1996"/>
      <c r="E1996"/>
    </row>
    <row r="1997" spans="3:5" ht="15" x14ac:dyDescent="0.25">
      <c r="C1997"/>
      <c r="D1997"/>
      <c r="E1997"/>
    </row>
    <row r="1998" spans="3:5" ht="15" x14ac:dyDescent="0.25">
      <c r="C1998"/>
      <c r="D1998"/>
      <c r="E1998"/>
    </row>
    <row r="1999" spans="3:5" ht="15" x14ac:dyDescent="0.25">
      <c r="C1999"/>
      <c r="D1999"/>
      <c r="E1999"/>
    </row>
    <row r="2000" spans="3:5" ht="15" x14ac:dyDescent="0.25">
      <c r="C2000"/>
      <c r="D2000"/>
      <c r="E2000"/>
    </row>
    <row r="2001" spans="3:5" ht="15" x14ac:dyDescent="0.25">
      <c r="C2001"/>
      <c r="D2001"/>
      <c r="E2001"/>
    </row>
    <row r="2002" spans="3:5" ht="15" x14ac:dyDescent="0.25">
      <c r="C2002"/>
      <c r="D2002"/>
      <c r="E2002"/>
    </row>
    <row r="2003" spans="3:5" ht="15" x14ac:dyDescent="0.25">
      <c r="C2003"/>
      <c r="D2003"/>
      <c r="E2003"/>
    </row>
    <row r="2004" spans="3:5" ht="15" x14ac:dyDescent="0.25">
      <c r="C2004"/>
      <c r="D2004"/>
      <c r="E2004"/>
    </row>
    <row r="2005" spans="3:5" ht="15" x14ac:dyDescent="0.25">
      <c r="C2005"/>
      <c r="D2005"/>
      <c r="E2005"/>
    </row>
    <row r="2006" spans="3:5" ht="15" x14ac:dyDescent="0.25">
      <c r="C2006"/>
      <c r="D2006"/>
      <c r="E2006"/>
    </row>
    <row r="2007" spans="3:5" ht="15" x14ac:dyDescent="0.25">
      <c r="C2007"/>
      <c r="D2007"/>
      <c r="E2007"/>
    </row>
    <row r="2008" spans="3:5" ht="15" x14ac:dyDescent="0.25">
      <c r="C2008"/>
      <c r="D2008"/>
      <c r="E2008"/>
    </row>
    <row r="2009" spans="3:5" ht="15" x14ac:dyDescent="0.25">
      <c r="C2009"/>
      <c r="D2009"/>
      <c r="E2009"/>
    </row>
    <row r="2010" spans="3:5" ht="15" x14ac:dyDescent="0.25">
      <c r="C2010"/>
      <c r="D2010"/>
      <c r="E2010"/>
    </row>
    <row r="2011" spans="3:5" ht="15" x14ac:dyDescent="0.25">
      <c r="C2011"/>
      <c r="D2011"/>
      <c r="E2011"/>
    </row>
    <row r="2012" spans="3:5" ht="15" x14ac:dyDescent="0.25">
      <c r="C2012"/>
      <c r="D2012"/>
      <c r="E2012"/>
    </row>
    <row r="2013" spans="3:5" ht="15" x14ac:dyDescent="0.25">
      <c r="C2013"/>
      <c r="D2013"/>
      <c r="E2013"/>
    </row>
    <row r="2014" spans="3:5" ht="15" x14ac:dyDescent="0.25">
      <c r="C2014"/>
      <c r="D2014"/>
      <c r="E2014"/>
    </row>
    <row r="2015" spans="3:5" ht="15" x14ac:dyDescent="0.25">
      <c r="C2015"/>
      <c r="D2015"/>
      <c r="E2015"/>
    </row>
    <row r="2016" spans="3:5" ht="15" x14ac:dyDescent="0.25">
      <c r="C2016"/>
      <c r="D2016"/>
      <c r="E2016"/>
    </row>
    <row r="2017" spans="3:5" ht="15" x14ac:dyDescent="0.25">
      <c r="C2017"/>
      <c r="D2017"/>
      <c r="E2017"/>
    </row>
    <row r="2018" spans="3:5" ht="15" x14ac:dyDescent="0.25">
      <c r="C2018"/>
      <c r="D2018"/>
      <c r="E2018"/>
    </row>
    <row r="2019" spans="3:5" ht="15" x14ac:dyDescent="0.25">
      <c r="C2019"/>
      <c r="D2019"/>
      <c r="E2019"/>
    </row>
    <row r="2020" spans="3:5" ht="15" x14ac:dyDescent="0.25">
      <c r="C2020"/>
      <c r="D2020"/>
      <c r="E2020"/>
    </row>
    <row r="2021" spans="3:5" ht="15" x14ac:dyDescent="0.25">
      <c r="C2021"/>
      <c r="D2021"/>
      <c r="E2021"/>
    </row>
    <row r="2022" spans="3:5" ht="15" x14ac:dyDescent="0.25">
      <c r="C2022"/>
      <c r="D2022"/>
      <c r="E2022"/>
    </row>
    <row r="2023" spans="3:5" ht="15" x14ac:dyDescent="0.25">
      <c r="C2023"/>
      <c r="D2023"/>
      <c r="E2023"/>
    </row>
    <row r="2024" spans="3:5" ht="15" x14ac:dyDescent="0.25">
      <c r="C2024"/>
      <c r="D2024"/>
      <c r="E2024"/>
    </row>
    <row r="2025" spans="3:5" ht="15" x14ac:dyDescent="0.25">
      <c r="C2025"/>
      <c r="D2025"/>
      <c r="E2025"/>
    </row>
    <row r="2026" spans="3:5" ht="15" x14ac:dyDescent="0.25">
      <c r="C2026"/>
      <c r="D2026"/>
      <c r="E2026"/>
    </row>
    <row r="2027" spans="3:5" ht="15" x14ac:dyDescent="0.25">
      <c r="C2027"/>
      <c r="D2027"/>
      <c r="E2027"/>
    </row>
    <row r="2028" spans="3:5" ht="15" x14ac:dyDescent="0.25">
      <c r="C2028"/>
      <c r="D2028"/>
      <c r="E2028"/>
    </row>
    <row r="2029" spans="3:5" ht="15" x14ac:dyDescent="0.25">
      <c r="C2029"/>
      <c r="D2029"/>
      <c r="E2029"/>
    </row>
    <row r="2030" spans="3:5" ht="15" x14ac:dyDescent="0.25">
      <c r="C2030"/>
      <c r="D2030"/>
      <c r="E2030"/>
    </row>
    <row r="2031" spans="3:5" ht="15" x14ac:dyDescent="0.25">
      <c r="C2031"/>
      <c r="D2031"/>
      <c r="E2031"/>
    </row>
    <row r="2032" spans="3:5" ht="15" x14ac:dyDescent="0.25">
      <c r="C2032"/>
      <c r="D2032"/>
      <c r="E2032"/>
    </row>
    <row r="2033" spans="3:5" ht="15" x14ac:dyDescent="0.25">
      <c r="C2033"/>
      <c r="D2033"/>
      <c r="E2033"/>
    </row>
    <row r="2034" spans="3:5" ht="15" x14ac:dyDescent="0.25">
      <c r="C2034"/>
      <c r="D2034"/>
      <c r="E2034"/>
    </row>
    <row r="2035" spans="3:5" ht="15" x14ac:dyDescent="0.25">
      <c r="C2035"/>
      <c r="D2035"/>
      <c r="E2035"/>
    </row>
    <row r="2036" spans="3:5" ht="15" x14ac:dyDescent="0.25">
      <c r="C2036"/>
      <c r="D2036"/>
      <c r="E2036"/>
    </row>
    <row r="2037" spans="3:5" ht="15" x14ac:dyDescent="0.25">
      <c r="C2037"/>
      <c r="D2037"/>
      <c r="E2037"/>
    </row>
    <row r="2038" spans="3:5" ht="15" x14ac:dyDescent="0.25">
      <c r="C2038"/>
      <c r="D2038"/>
      <c r="E2038"/>
    </row>
    <row r="2039" spans="3:5" ht="15" x14ac:dyDescent="0.25">
      <c r="C2039"/>
      <c r="D2039"/>
      <c r="E2039"/>
    </row>
    <row r="2040" spans="3:5" ht="15" x14ac:dyDescent="0.25">
      <c r="C2040"/>
      <c r="D2040"/>
      <c r="E2040"/>
    </row>
    <row r="2041" spans="3:5" ht="15" x14ac:dyDescent="0.25">
      <c r="C2041"/>
      <c r="D2041"/>
      <c r="E2041"/>
    </row>
    <row r="2042" spans="3:5" ht="15" x14ac:dyDescent="0.25">
      <c r="C2042"/>
      <c r="D2042"/>
      <c r="E2042"/>
    </row>
    <row r="2043" spans="3:5" ht="15" x14ac:dyDescent="0.25">
      <c r="C2043"/>
      <c r="D2043"/>
      <c r="E2043"/>
    </row>
    <row r="2044" spans="3:5" ht="15" x14ac:dyDescent="0.25">
      <c r="C2044"/>
      <c r="D2044"/>
      <c r="E2044"/>
    </row>
    <row r="2045" spans="3:5" ht="15" x14ac:dyDescent="0.25">
      <c r="C2045"/>
      <c r="D2045"/>
      <c r="E2045"/>
    </row>
    <row r="2046" spans="3:5" ht="15" x14ac:dyDescent="0.25">
      <c r="C2046"/>
      <c r="D2046"/>
      <c r="E2046"/>
    </row>
    <row r="2047" spans="3:5" ht="15" x14ac:dyDescent="0.25">
      <c r="C2047"/>
      <c r="D2047"/>
      <c r="E2047"/>
    </row>
    <row r="2048" spans="3:5" ht="15" x14ac:dyDescent="0.25">
      <c r="C2048"/>
      <c r="D2048"/>
      <c r="E2048"/>
    </row>
    <row r="2049" spans="3:5" ht="15" x14ac:dyDescent="0.25">
      <c r="C2049"/>
      <c r="D2049"/>
      <c r="E2049"/>
    </row>
    <row r="2050" spans="3:5" ht="15" x14ac:dyDescent="0.25">
      <c r="C2050"/>
      <c r="D2050"/>
      <c r="E2050"/>
    </row>
    <row r="2051" spans="3:5" ht="15" x14ac:dyDescent="0.25">
      <c r="C2051"/>
      <c r="D2051"/>
      <c r="E2051"/>
    </row>
    <row r="2052" spans="3:5" ht="15" x14ac:dyDescent="0.25">
      <c r="C2052"/>
      <c r="D2052"/>
      <c r="E2052"/>
    </row>
    <row r="2053" spans="3:5" ht="15" x14ac:dyDescent="0.25">
      <c r="C2053"/>
      <c r="D2053"/>
      <c r="E2053"/>
    </row>
    <row r="2054" spans="3:5" ht="15" x14ac:dyDescent="0.25">
      <c r="C2054"/>
      <c r="D2054"/>
      <c r="E2054"/>
    </row>
    <row r="2055" spans="3:5" ht="15" x14ac:dyDescent="0.25">
      <c r="C2055"/>
      <c r="D2055"/>
      <c r="E2055"/>
    </row>
    <row r="2056" spans="3:5" ht="15" x14ac:dyDescent="0.25">
      <c r="C2056"/>
      <c r="D2056"/>
      <c r="E2056"/>
    </row>
    <row r="2057" spans="3:5" ht="15" x14ac:dyDescent="0.25">
      <c r="C2057"/>
      <c r="D2057"/>
      <c r="E2057"/>
    </row>
    <row r="2058" spans="3:5" ht="15" x14ac:dyDescent="0.25">
      <c r="C2058"/>
      <c r="D2058"/>
      <c r="E2058"/>
    </row>
    <row r="2059" spans="3:5" ht="15" x14ac:dyDescent="0.25">
      <c r="C2059"/>
      <c r="D2059"/>
      <c r="E2059"/>
    </row>
    <row r="2060" spans="3:5" ht="15" x14ac:dyDescent="0.25">
      <c r="C2060"/>
      <c r="D2060"/>
      <c r="E2060"/>
    </row>
    <row r="2061" spans="3:5" ht="15" x14ac:dyDescent="0.25">
      <c r="C2061"/>
      <c r="D2061"/>
      <c r="E2061"/>
    </row>
    <row r="2062" spans="3:5" ht="15" x14ac:dyDescent="0.25">
      <c r="C2062"/>
      <c r="D2062"/>
      <c r="E2062"/>
    </row>
    <row r="2063" spans="3:5" ht="15" x14ac:dyDescent="0.25">
      <c r="C2063"/>
      <c r="D2063"/>
      <c r="E2063"/>
    </row>
    <row r="2064" spans="3:5" ht="15" x14ac:dyDescent="0.25">
      <c r="C2064"/>
      <c r="D2064"/>
      <c r="E2064"/>
    </row>
    <row r="2065" spans="3:5" ht="15" x14ac:dyDescent="0.25">
      <c r="C2065"/>
      <c r="D2065"/>
      <c r="E2065"/>
    </row>
    <row r="2066" spans="3:5" ht="15" x14ac:dyDescent="0.25">
      <c r="C2066"/>
      <c r="D2066"/>
      <c r="E2066"/>
    </row>
    <row r="2067" spans="3:5" ht="15" x14ac:dyDescent="0.25">
      <c r="C2067"/>
      <c r="D2067"/>
      <c r="E2067"/>
    </row>
    <row r="2068" spans="3:5" ht="15" x14ac:dyDescent="0.25">
      <c r="C2068"/>
      <c r="D2068"/>
      <c r="E2068"/>
    </row>
    <row r="2069" spans="3:5" ht="15" x14ac:dyDescent="0.25">
      <c r="C2069"/>
      <c r="D2069"/>
      <c r="E2069"/>
    </row>
    <row r="2070" spans="3:5" ht="15" x14ac:dyDescent="0.25">
      <c r="C2070"/>
      <c r="D2070"/>
      <c r="E2070"/>
    </row>
    <row r="2071" spans="3:5" ht="15" x14ac:dyDescent="0.25">
      <c r="C2071"/>
      <c r="D2071"/>
      <c r="E2071"/>
    </row>
    <row r="2072" spans="3:5" ht="15" x14ac:dyDescent="0.25">
      <c r="C2072"/>
      <c r="D2072"/>
      <c r="E2072"/>
    </row>
    <row r="2073" spans="3:5" ht="15" x14ac:dyDescent="0.25">
      <c r="C2073"/>
      <c r="D2073"/>
      <c r="E2073"/>
    </row>
    <row r="2074" spans="3:5" ht="15" x14ac:dyDescent="0.25">
      <c r="C2074"/>
      <c r="D2074"/>
      <c r="E2074"/>
    </row>
    <row r="2075" spans="3:5" ht="15" x14ac:dyDescent="0.25">
      <c r="C2075"/>
      <c r="D2075"/>
      <c r="E2075"/>
    </row>
    <row r="2076" spans="3:5" ht="15" x14ac:dyDescent="0.25">
      <c r="C2076"/>
      <c r="D2076"/>
      <c r="E2076"/>
    </row>
    <row r="2077" spans="3:5" ht="15" x14ac:dyDescent="0.25">
      <c r="C2077"/>
      <c r="D2077"/>
      <c r="E2077"/>
    </row>
    <row r="2078" spans="3:5" ht="15" x14ac:dyDescent="0.25">
      <c r="C2078"/>
      <c r="D2078"/>
      <c r="E2078"/>
    </row>
    <row r="2079" spans="3:5" ht="15" x14ac:dyDescent="0.25">
      <c r="C2079"/>
      <c r="D2079"/>
      <c r="E2079"/>
    </row>
    <row r="2080" spans="3:5" ht="15" x14ac:dyDescent="0.25">
      <c r="C2080"/>
      <c r="D2080"/>
      <c r="E2080"/>
    </row>
    <row r="2081" spans="3:5" ht="15" x14ac:dyDescent="0.25">
      <c r="C2081"/>
      <c r="D2081"/>
      <c r="E2081"/>
    </row>
    <row r="2082" spans="3:5" ht="15" x14ac:dyDescent="0.25">
      <c r="C2082"/>
      <c r="D2082"/>
      <c r="E2082"/>
    </row>
    <row r="2083" spans="3:5" ht="15" x14ac:dyDescent="0.25">
      <c r="C2083"/>
      <c r="D2083"/>
      <c r="E2083"/>
    </row>
    <row r="2084" spans="3:5" ht="15" x14ac:dyDescent="0.25">
      <c r="C2084"/>
      <c r="D2084"/>
      <c r="E2084"/>
    </row>
    <row r="2085" spans="3:5" ht="15" x14ac:dyDescent="0.25">
      <c r="C2085"/>
      <c r="D2085"/>
      <c r="E2085"/>
    </row>
    <row r="2086" spans="3:5" ht="15" x14ac:dyDescent="0.25">
      <c r="C2086"/>
      <c r="D2086"/>
      <c r="E2086"/>
    </row>
    <row r="2087" spans="3:5" ht="15" x14ac:dyDescent="0.25">
      <c r="C2087"/>
      <c r="D2087"/>
      <c r="E2087"/>
    </row>
    <row r="2088" spans="3:5" ht="15" x14ac:dyDescent="0.25">
      <c r="C2088"/>
      <c r="D2088"/>
      <c r="E2088"/>
    </row>
    <row r="2089" spans="3:5" ht="15" x14ac:dyDescent="0.25">
      <c r="C2089"/>
      <c r="D2089"/>
      <c r="E2089"/>
    </row>
    <row r="2090" spans="3:5" ht="15" x14ac:dyDescent="0.25">
      <c r="C2090"/>
      <c r="D2090"/>
      <c r="E2090"/>
    </row>
    <row r="2091" spans="3:5" ht="15" x14ac:dyDescent="0.25">
      <c r="C2091"/>
      <c r="D2091"/>
      <c r="E2091"/>
    </row>
    <row r="2092" spans="3:5" ht="15" x14ac:dyDescent="0.25">
      <c r="C2092"/>
      <c r="D2092"/>
      <c r="E2092"/>
    </row>
    <row r="2093" spans="3:5" ht="15" x14ac:dyDescent="0.25">
      <c r="C2093"/>
      <c r="D2093"/>
      <c r="E2093"/>
    </row>
    <row r="2094" spans="3:5" ht="15" x14ac:dyDescent="0.25">
      <c r="C2094"/>
      <c r="D2094"/>
      <c r="E2094"/>
    </row>
    <row r="2095" spans="3:5" ht="15" x14ac:dyDescent="0.25">
      <c r="C2095"/>
      <c r="D2095"/>
      <c r="E2095"/>
    </row>
    <row r="2096" spans="3:5" ht="15" x14ac:dyDescent="0.25">
      <c r="C2096"/>
      <c r="D2096"/>
      <c r="E2096"/>
    </row>
    <row r="2097" spans="3:5" ht="15" x14ac:dyDescent="0.25">
      <c r="C2097"/>
      <c r="D2097"/>
      <c r="E2097"/>
    </row>
    <row r="2098" spans="3:5" ht="15" x14ac:dyDescent="0.25">
      <c r="C2098"/>
      <c r="D2098"/>
      <c r="E2098"/>
    </row>
    <row r="2099" spans="3:5" ht="15" x14ac:dyDescent="0.25">
      <c r="C2099"/>
      <c r="D2099"/>
      <c r="E2099"/>
    </row>
    <row r="2100" spans="3:5" ht="15" x14ac:dyDescent="0.25">
      <c r="C2100"/>
      <c r="D2100"/>
      <c r="E2100"/>
    </row>
    <row r="2101" spans="3:5" ht="15" x14ac:dyDescent="0.25">
      <c r="C2101"/>
      <c r="D2101"/>
      <c r="E2101"/>
    </row>
    <row r="2102" spans="3:5" ht="15" x14ac:dyDescent="0.25">
      <c r="C2102"/>
      <c r="D2102"/>
      <c r="E2102"/>
    </row>
    <row r="2103" spans="3:5" ht="15" x14ac:dyDescent="0.25">
      <c r="C2103"/>
      <c r="D2103"/>
      <c r="E2103"/>
    </row>
    <row r="2104" spans="3:5" ht="15" x14ac:dyDescent="0.25">
      <c r="C2104"/>
      <c r="D2104"/>
      <c r="E2104"/>
    </row>
    <row r="2105" spans="3:5" ht="15" x14ac:dyDescent="0.25">
      <c r="C2105"/>
      <c r="D2105"/>
      <c r="E2105"/>
    </row>
    <row r="2106" spans="3:5" ht="15" x14ac:dyDescent="0.25">
      <c r="C2106"/>
      <c r="D2106"/>
      <c r="E2106"/>
    </row>
    <row r="2107" spans="3:5" ht="15" x14ac:dyDescent="0.25">
      <c r="C2107"/>
      <c r="D2107"/>
      <c r="E2107"/>
    </row>
    <row r="2108" spans="3:5" ht="15" x14ac:dyDescent="0.25">
      <c r="C2108"/>
      <c r="D2108"/>
      <c r="E2108"/>
    </row>
    <row r="2109" spans="3:5" ht="15" x14ac:dyDescent="0.25">
      <c r="C2109"/>
      <c r="D2109"/>
      <c r="E2109"/>
    </row>
    <row r="2110" spans="3:5" ht="15" x14ac:dyDescent="0.25">
      <c r="C2110"/>
      <c r="D2110"/>
      <c r="E2110"/>
    </row>
    <row r="2111" spans="3:5" ht="15" x14ac:dyDescent="0.25">
      <c r="C2111"/>
      <c r="D2111"/>
      <c r="E2111"/>
    </row>
    <row r="2112" spans="3:5" ht="15" x14ac:dyDescent="0.25">
      <c r="C2112"/>
      <c r="D2112"/>
      <c r="E2112"/>
    </row>
    <row r="2113" spans="3:5" ht="15" x14ac:dyDescent="0.25">
      <c r="C2113"/>
      <c r="D2113"/>
      <c r="E2113"/>
    </row>
    <row r="2114" spans="3:5" ht="15" x14ac:dyDescent="0.25">
      <c r="C2114"/>
      <c r="D2114"/>
      <c r="E2114"/>
    </row>
    <row r="2115" spans="3:5" ht="15" x14ac:dyDescent="0.25">
      <c r="C2115"/>
      <c r="D2115"/>
      <c r="E2115"/>
    </row>
    <row r="2116" spans="3:5" ht="15" x14ac:dyDescent="0.25">
      <c r="C2116"/>
      <c r="D2116"/>
      <c r="E2116"/>
    </row>
    <row r="2117" spans="3:5" ht="15" x14ac:dyDescent="0.25">
      <c r="C2117"/>
      <c r="D2117"/>
      <c r="E2117"/>
    </row>
    <row r="2118" spans="3:5" ht="15" x14ac:dyDescent="0.25">
      <c r="C2118"/>
      <c r="D2118"/>
      <c r="E2118"/>
    </row>
    <row r="2119" spans="3:5" ht="15" x14ac:dyDescent="0.25">
      <c r="C2119"/>
      <c r="D2119"/>
      <c r="E2119"/>
    </row>
    <row r="2120" spans="3:5" ht="15" x14ac:dyDescent="0.25">
      <c r="C2120"/>
      <c r="D2120"/>
      <c r="E2120"/>
    </row>
    <row r="2121" spans="3:5" ht="15" x14ac:dyDescent="0.25">
      <c r="C2121"/>
      <c r="D2121"/>
      <c r="E2121"/>
    </row>
    <row r="2122" spans="3:5" ht="15" x14ac:dyDescent="0.25">
      <c r="C2122"/>
      <c r="D2122"/>
      <c r="E2122"/>
    </row>
    <row r="2123" spans="3:5" ht="15" x14ac:dyDescent="0.25">
      <c r="C2123"/>
      <c r="D2123"/>
      <c r="E2123"/>
    </row>
    <row r="2124" spans="3:5" ht="15" x14ac:dyDescent="0.25">
      <c r="C2124"/>
      <c r="D2124"/>
      <c r="E2124"/>
    </row>
    <row r="2125" spans="3:5" ht="15" x14ac:dyDescent="0.25">
      <c r="C2125"/>
      <c r="D2125"/>
      <c r="E2125"/>
    </row>
    <row r="2126" spans="3:5" ht="15" x14ac:dyDescent="0.25">
      <c r="C2126"/>
      <c r="D2126"/>
      <c r="E2126"/>
    </row>
    <row r="2127" spans="3:5" ht="15" x14ac:dyDescent="0.25">
      <c r="C2127"/>
      <c r="D2127"/>
      <c r="E2127"/>
    </row>
    <row r="2128" spans="3:5" ht="15" x14ac:dyDescent="0.25">
      <c r="C2128"/>
      <c r="D2128"/>
      <c r="E2128"/>
    </row>
    <row r="2129" spans="3:5" ht="15" x14ac:dyDescent="0.25">
      <c r="C2129"/>
      <c r="D2129"/>
      <c r="E2129"/>
    </row>
    <row r="2130" spans="3:5" ht="15" x14ac:dyDescent="0.25">
      <c r="C2130"/>
      <c r="D2130"/>
      <c r="E2130"/>
    </row>
    <row r="2131" spans="3:5" ht="15" x14ac:dyDescent="0.25">
      <c r="C2131"/>
      <c r="D2131"/>
      <c r="E2131"/>
    </row>
    <row r="2132" spans="3:5" ht="15" x14ac:dyDescent="0.25">
      <c r="C2132"/>
      <c r="D2132"/>
      <c r="E2132"/>
    </row>
    <row r="2133" spans="3:5" ht="15" x14ac:dyDescent="0.25">
      <c r="C2133"/>
      <c r="D2133"/>
      <c r="E2133"/>
    </row>
    <row r="2134" spans="3:5" ht="15" x14ac:dyDescent="0.25">
      <c r="C2134"/>
      <c r="D2134"/>
      <c r="E2134"/>
    </row>
    <row r="2135" spans="3:5" ht="15" x14ac:dyDescent="0.25">
      <c r="C2135"/>
      <c r="D2135"/>
      <c r="E2135"/>
    </row>
    <row r="2136" spans="3:5" ht="15" x14ac:dyDescent="0.25">
      <c r="C2136"/>
      <c r="D2136"/>
      <c r="E2136"/>
    </row>
    <row r="2137" spans="3:5" ht="15" x14ac:dyDescent="0.25">
      <c r="C2137"/>
      <c r="D2137"/>
      <c r="E2137"/>
    </row>
    <row r="2138" spans="3:5" ht="15" x14ac:dyDescent="0.25">
      <c r="C2138"/>
      <c r="D2138"/>
      <c r="E2138"/>
    </row>
    <row r="2139" spans="3:5" ht="15" x14ac:dyDescent="0.25">
      <c r="C2139"/>
      <c r="D2139"/>
      <c r="E2139"/>
    </row>
    <row r="2140" spans="3:5" ht="15" x14ac:dyDescent="0.25">
      <c r="C2140"/>
      <c r="D2140"/>
      <c r="E2140"/>
    </row>
    <row r="2141" spans="3:5" ht="15" x14ac:dyDescent="0.25">
      <c r="C2141"/>
      <c r="D2141"/>
      <c r="E2141"/>
    </row>
    <row r="2142" spans="3:5" ht="15" x14ac:dyDescent="0.25">
      <c r="C2142"/>
      <c r="D2142"/>
      <c r="E2142"/>
    </row>
    <row r="2143" spans="3:5" ht="15" x14ac:dyDescent="0.25">
      <c r="C2143"/>
      <c r="D2143"/>
      <c r="E2143"/>
    </row>
    <row r="2144" spans="3:5" ht="15" x14ac:dyDescent="0.25">
      <c r="C2144"/>
      <c r="D2144"/>
      <c r="E2144"/>
    </row>
    <row r="2145" spans="3:5" ht="15" x14ac:dyDescent="0.25">
      <c r="C2145"/>
      <c r="D2145"/>
      <c r="E2145"/>
    </row>
    <row r="2146" spans="3:5" ht="15" x14ac:dyDescent="0.25">
      <c r="C2146"/>
      <c r="D2146"/>
      <c r="E2146"/>
    </row>
    <row r="2147" spans="3:5" ht="15" x14ac:dyDescent="0.25">
      <c r="C2147"/>
      <c r="D2147"/>
      <c r="E2147"/>
    </row>
    <row r="2148" spans="3:5" ht="15" x14ac:dyDescent="0.25">
      <c r="C2148"/>
      <c r="D2148"/>
      <c r="E2148"/>
    </row>
    <row r="2149" spans="3:5" ht="15" x14ac:dyDescent="0.25">
      <c r="C2149"/>
      <c r="D2149"/>
      <c r="E2149"/>
    </row>
    <row r="2150" spans="3:5" ht="15" x14ac:dyDescent="0.25">
      <c r="C2150"/>
      <c r="D2150"/>
      <c r="E2150"/>
    </row>
    <row r="2151" spans="3:5" ht="15" x14ac:dyDescent="0.25">
      <c r="C2151"/>
      <c r="D2151"/>
      <c r="E2151"/>
    </row>
    <row r="2152" spans="3:5" ht="15" x14ac:dyDescent="0.25">
      <c r="C2152"/>
      <c r="D2152"/>
      <c r="E2152"/>
    </row>
    <row r="2153" spans="3:5" ht="15" x14ac:dyDescent="0.25">
      <c r="C2153"/>
      <c r="D2153"/>
      <c r="E2153"/>
    </row>
    <row r="2154" spans="3:5" ht="15" x14ac:dyDescent="0.25">
      <c r="C2154"/>
      <c r="D2154"/>
      <c r="E2154"/>
    </row>
    <row r="2155" spans="3:5" ht="15" x14ac:dyDescent="0.25">
      <c r="C2155"/>
      <c r="D2155"/>
      <c r="E2155"/>
    </row>
    <row r="2156" spans="3:5" ht="15" x14ac:dyDescent="0.25">
      <c r="C2156"/>
      <c r="D2156"/>
      <c r="E2156"/>
    </row>
    <row r="2157" spans="3:5" ht="15" x14ac:dyDescent="0.25">
      <c r="C2157"/>
      <c r="D2157"/>
      <c r="E2157"/>
    </row>
    <row r="2158" spans="3:5" ht="15" x14ac:dyDescent="0.25">
      <c r="C2158"/>
      <c r="D2158"/>
      <c r="E2158"/>
    </row>
    <row r="2159" spans="3:5" ht="15" x14ac:dyDescent="0.25">
      <c r="C2159"/>
      <c r="D2159"/>
      <c r="E2159"/>
    </row>
    <row r="2160" spans="3:5" ht="15" x14ac:dyDescent="0.25">
      <c r="C2160"/>
      <c r="D2160"/>
      <c r="E2160"/>
    </row>
    <row r="2161" spans="3:5" ht="15" x14ac:dyDescent="0.25">
      <c r="C2161"/>
      <c r="D2161"/>
      <c r="E2161"/>
    </row>
    <row r="2162" spans="3:5" ht="15" x14ac:dyDescent="0.25">
      <c r="C2162"/>
      <c r="D2162"/>
      <c r="E2162"/>
    </row>
    <row r="2163" spans="3:5" ht="15" x14ac:dyDescent="0.25">
      <c r="C2163"/>
      <c r="D2163"/>
      <c r="E2163"/>
    </row>
    <row r="2164" spans="3:5" ht="15" x14ac:dyDescent="0.25">
      <c r="C2164"/>
      <c r="D2164"/>
      <c r="E2164"/>
    </row>
    <row r="2165" spans="3:5" ht="15" x14ac:dyDescent="0.25">
      <c r="C2165"/>
      <c r="D2165"/>
      <c r="E2165"/>
    </row>
    <row r="2166" spans="3:5" ht="15" x14ac:dyDescent="0.25">
      <c r="C2166"/>
      <c r="D2166"/>
      <c r="E2166"/>
    </row>
    <row r="2167" spans="3:5" ht="15" x14ac:dyDescent="0.25">
      <c r="C2167"/>
      <c r="D2167"/>
      <c r="E2167"/>
    </row>
    <row r="2168" spans="3:5" ht="15" x14ac:dyDescent="0.25">
      <c r="C2168"/>
      <c r="D2168"/>
      <c r="E2168"/>
    </row>
    <row r="2169" spans="3:5" ht="15" x14ac:dyDescent="0.25">
      <c r="C2169"/>
      <c r="D2169"/>
      <c r="E2169"/>
    </row>
    <row r="2170" spans="3:5" ht="15" x14ac:dyDescent="0.25">
      <c r="C2170"/>
      <c r="D2170"/>
      <c r="E2170"/>
    </row>
    <row r="2171" spans="3:5" ht="15" x14ac:dyDescent="0.25">
      <c r="C2171"/>
      <c r="D2171"/>
      <c r="E2171"/>
    </row>
    <row r="2172" spans="3:5" ht="15" x14ac:dyDescent="0.25">
      <c r="C2172"/>
      <c r="D2172"/>
      <c r="E2172"/>
    </row>
    <row r="2173" spans="3:5" ht="15" x14ac:dyDescent="0.25">
      <c r="C2173"/>
      <c r="D2173"/>
      <c r="E2173"/>
    </row>
    <row r="2174" spans="3:5" ht="15" x14ac:dyDescent="0.25">
      <c r="C2174"/>
      <c r="D2174"/>
      <c r="E2174"/>
    </row>
    <row r="2175" spans="3:5" ht="15" x14ac:dyDescent="0.25">
      <c r="C2175"/>
      <c r="D2175"/>
      <c r="E2175"/>
    </row>
    <row r="2176" spans="3:5" ht="15" x14ac:dyDescent="0.25">
      <c r="C2176"/>
      <c r="D2176"/>
      <c r="E2176"/>
    </row>
    <row r="2177" spans="3:5" ht="15" x14ac:dyDescent="0.25">
      <c r="C2177"/>
      <c r="D2177"/>
      <c r="E2177"/>
    </row>
    <row r="2178" spans="3:5" ht="15" x14ac:dyDescent="0.25">
      <c r="C2178"/>
      <c r="D2178"/>
      <c r="E2178"/>
    </row>
    <row r="2179" spans="3:5" ht="15" x14ac:dyDescent="0.25">
      <c r="C2179"/>
      <c r="D2179"/>
      <c r="E2179"/>
    </row>
    <row r="2180" spans="3:5" ht="15" x14ac:dyDescent="0.25">
      <c r="C2180"/>
      <c r="D2180"/>
      <c r="E2180"/>
    </row>
    <row r="2181" spans="3:5" ht="15" x14ac:dyDescent="0.25">
      <c r="C2181"/>
      <c r="D2181"/>
      <c r="E2181"/>
    </row>
    <row r="2182" spans="3:5" ht="15" x14ac:dyDescent="0.25">
      <c r="C2182"/>
      <c r="D2182"/>
      <c r="E2182"/>
    </row>
    <row r="2183" spans="3:5" ht="15" x14ac:dyDescent="0.25">
      <c r="C2183"/>
      <c r="D2183"/>
      <c r="E2183"/>
    </row>
    <row r="2184" spans="3:5" ht="15" x14ac:dyDescent="0.25">
      <c r="C2184"/>
      <c r="D2184"/>
      <c r="E2184"/>
    </row>
    <row r="2185" spans="3:5" ht="15" x14ac:dyDescent="0.25">
      <c r="C2185"/>
      <c r="D2185"/>
      <c r="E2185"/>
    </row>
    <row r="2186" spans="3:5" ht="15" x14ac:dyDescent="0.25">
      <c r="C2186"/>
      <c r="D2186"/>
      <c r="E2186"/>
    </row>
    <row r="2187" spans="3:5" ht="15" x14ac:dyDescent="0.25">
      <c r="C2187"/>
      <c r="D2187"/>
      <c r="E2187"/>
    </row>
    <row r="2188" spans="3:5" ht="15" x14ac:dyDescent="0.25">
      <c r="C2188"/>
      <c r="D2188"/>
      <c r="E2188"/>
    </row>
    <row r="2189" spans="3:5" ht="15" x14ac:dyDescent="0.25">
      <c r="C2189"/>
      <c r="D2189"/>
      <c r="E2189"/>
    </row>
    <row r="2190" spans="3:5" ht="15" x14ac:dyDescent="0.25">
      <c r="C2190"/>
      <c r="D2190"/>
      <c r="E2190"/>
    </row>
    <row r="2191" spans="3:5" ht="15" x14ac:dyDescent="0.25">
      <c r="C2191"/>
      <c r="D2191"/>
      <c r="E2191"/>
    </row>
    <row r="2192" spans="3:5" ht="15" x14ac:dyDescent="0.25">
      <c r="C2192"/>
      <c r="D2192"/>
      <c r="E2192"/>
    </row>
    <row r="2193" spans="3:5" ht="15" x14ac:dyDescent="0.25">
      <c r="C2193"/>
      <c r="D2193"/>
      <c r="E2193"/>
    </row>
    <row r="2194" spans="3:5" ht="15" x14ac:dyDescent="0.25">
      <c r="C2194"/>
      <c r="D2194"/>
      <c r="E2194"/>
    </row>
    <row r="2195" spans="3:5" ht="15" x14ac:dyDescent="0.25">
      <c r="C2195"/>
      <c r="D2195"/>
      <c r="E2195"/>
    </row>
    <row r="2196" spans="3:5" ht="15" x14ac:dyDescent="0.25">
      <c r="C2196"/>
      <c r="D2196"/>
      <c r="E2196"/>
    </row>
    <row r="2197" spans="3:5" ht="15" x14ac:dyDescent="0.25">
      <c r="C2197"/>
      <c r="D2197"/>
      <c r="E2197"/>
    </row>
    <row r="2198" spans="3:5" ht="15" x14ac:dyDescent="0.25">
      <c r="C2198"/>
      <c r="D2198"/>
      <c r="E2198"/>
    </row>
    <row r="2199" spans="3:5" ht="15" x14ac:dyDescent="0.25">
      <c r="C2199"/>
      <c r="D2199"/>
      <c r="E2199"/>
    </row>
    <row r="2200" spans="3:5" ht="15" x14ac:dyDescent="0.25">
      <c r="C2200"/>
      <c r="D2200"/>
      <c r="E2200"/>
    </row>
    <row r="2201" spans="3:5" ht="15" x14ac:dyDescent="0.25">
      <c r="C2201"/>
      <c r="D2201"/>
      <c r="E2201"/>
    </row>
    <row r="2202" spans="3:5" ht="15" x14ac:dyDescent="0.25">
      <c r="C2202"/>
      <c r="D2202"/>
      <c r="E2202"/>
    </row>
    <row r="2203" spans="3:5" ht="15" x14ac:dyDescent="0.25">
      <c r="C2203"/>
      <c r="D2203"/>
      <c r="E2203"/>
    </row>
    <row r="2204" spans="3:5" ht="15" x14ac:dyDescent="0.25">
      <c r="C2204"/>
      <c r="D2204"/>
      <c r="E2204"/>
    </row>
    <row r="2205" spans="3:5" ht="15" x14ac:dyDescent="0.25">
      <c r="C2205"/>
      <c r="D2205"/>
      <c r="E2205"/>
    </row>
    <row r="2206" spans="3:5" ht="15" x14ac:dyDescent="0.25">
      <c r="C2206"/>
      <c r="D2206"/>
      <c r="E2206"/>
    </row>
    <row r="2207" spans="3:5" ht="15" x14ac:dyDescent="0.25">
      <c r="C2207"/>
      <c r="D2207"/>
      <c r="E2207"/>
    </row>
    <row r="2208" spans="3:5" ht="15" x14ac:dyDescent="0.25">
      <c r="C2208"/>
      <c r="D2208"/>
      <c r="E2208"/>
    </row>
    <row r="2209" spans="3:5" ht="15" x14ac:dyDescent="0.25">
      <c r="C2209"/>
      <c r="D2209"/>
      <c r="E2209"/>
    </row>
    <row r="2210" spans="3:5" ht="15" x14ac:dyDescent="0.25">
      <c r="C2210"/>
      <c r="D2210"/>
      <c r="E2210"/>
    </row>
    <row r="2211" spans="3:5" ht="15" x14ac:dyDescent="0.25">
      <c r="C2211"/>
      <c r="D2211"/>
      <c r="E2211"/>
    </row>
    <row r="2212" spans="3:5" ht="15" x14ac:dyDescent="0.25">
      <c r="C2212"/>
      <c r="D2212"/>
      <c r="E2212"/>
    </row>
    <row r="2213" spans="3:5" ht="15" x14ac:dyDescent="0.25">
      <c r="C2213"/>
      <c r="D2213"/>
      <c r="E2213"/>
    </row>
    <row r="2214" spans="3:5" ht="15" x14ac:dyDescent="0.25">
      <c r="C2214"/>
      <c r="D2214"/>
      <c r="E2214"/>
    </row>
    <row r="2215" spans="3:5" ht="15" x14ac:dyDescent="0.25">
      <c r="C2215"/>
      <c r="D2215"/>
      <c r="E2215"/>
    </row>
    <row r="2216" spans="3:5" ht="15" x14ac:dyDescent="0.25">
      <c r="C2216"/>
      <c r="D2216"/>
      <c r="E2216"/>
    </row>
    <row r="2217" spans="3:5" ht="15" x14ac:dyDescent="0.25">
      <c r="C2217"/>
      <c r="D2217"/>
      <c r="E2217"/>
    </row>
    <row r="2218" spans="3:5" ht="15" x14ac:dyDescent="0.25">
      <c r="C2218"/>
      <c r="D2218"/>
      <c r="E2218"/>
    </row>
    <row r="2219" spans="3:5" ht="15" x14ac:dyDescent="0.25">
      <c r="C2219"/>
      <c r="D2219"/>
      <c r="E2219"/>
    </row>
    <row r="2220" spans="3:5" ht="15" x14ac:dyDescent="0.25">
      <c r="C2220"/>
      <c r="D2220"/>
      <c r="E2220"/>
    </row>
    <row r="2221" spans="3:5" ht="15" x14ac:dyDescent="0.25">
      <c r="C2221"/>
      <c r="D2221"/>
      <c r="E2221"/>
    </row>
    <row r="2222" spans="3:5" ht="15" x14ac:dyDescent="0.25">
      <c r="C2222"/>
      <c r="D2222"/>
      <c r="E2222"/>
    </row>
    <row r="2223" spans="3:5" ht="15" x14ac:dyDescent="0.25">
      <c r="C2223"/>
      <c r="D2223"/>
      <c r="E2223"/>
    </row>
    <row r="2224" spans="3:5" ht="15" x14ac:dyDescent="0.25">
      <c r="C2224"/>
      <c r="D2224"/>
      <c r="E2224"/>
    </row>
    <row r="2225" spans="3:5" ht="15" x14ac:dyDescent="0.25">
      <c r="C2225"/>
      <c r="D2225"/>
      <c r="E2225"/>
    </row>
    <row r="2226" spans="3:5" ht="15" x14ac:dyDescent="0.25">
      <c r="C2226"/>
      <c r="D2226"/>
      <c r="E2226"/>
    </row>
    <row r="2227" spans="3:5" ht="15" x14ac:dyDescent="0.25">
      <c r="C2227"/>
      <c r="D2227"/>
      <c r="E2227"/>
    </row>
    <row r="2228" spans="3:5" ht="15" x14ac:dyDescent="0.25">
      <c r="C2228"/>
      <c r="D2228"/>
      <c r="E2228"/>
    </row>
    <row r="2229" spans="3:5" ht="15" x14ac:dyDescent="0.25">
      <c r="C2229"/>
      <c r="D2229"/>
      <c r="E2229"/>
    </row>
    <row r="2230" spans="3:5" ht="15" x14ac:dyDescent="0.25">
      <c r="C2230"/>
      <c r="D2230"/>
      <c r="E2230"/>
    </row>
    <row r="2231" spans="3:5" ht="15" x14ac:dyDescent="0.25">
      <c r="C2231"/>
      <c r="D2231"/>
      <c r="E2231"/>
    </row>
    <row r="2232" spans="3:5" ht="15" x14ac:dyDescent="0.25">
      <c r="C2232"/>
      <c r="D2232"/>
      <c r="E2232"/>
    </row>
    <row r="2233" spans="3:5" ht="15" x14ac:dyDescent="0.25">
      <c r="C2233"/>
      <c r="D2233"/>
      <c r="E2233"/>
    </row>
    <row r="2234" spans="3:5" ht="15" x14ac:dyDescent="0.25">
      <c r="C2234"/>
      <c r="D2234"/>
      <c r="E2234"/>
    </row>
    <row r="2235" spans="3:5" ht="15" x14ac:dyDescent="0.25">
      <c r="C2235"/>
      <c r="D2235"/>
      <c r="E2235"/>
    </row>
    <row r="2236" spans="3:5" ht="15" x14ac:dyDescent="0.25">
      <c r="C2236"/>
      <c r="D2236"/>
      <c r="E2236"/>
    </row>
    <row r="2237" spans="3:5" ht="15" x14ac:dyDescent="0.25">
      <c r="C2237"/>
      <c r="D2237"/>
      <c r="E2237"/>
    </row>
    <row r="2238" spans="3:5" ht="15" x14ac:dyDescent="0.25">
      <c r="C2238"/>
      <c r="D2238"/>
      <c r="E2238"/>
    </row>
    <row r="2239" spans="3:5" ht="15" x14ac:dyDescent="0.25">
      <c r="C2239"/>
      <c r="D2239"/>
      <c r="E2239"/>
    </row>
    <row r="2240" spans="3:5" ht="15" x14ac:dyDescent="0.25">
      <c r="C2240"/>
      <c r="D2240"/>
      <c r="E2240"/>
    </row>
    <row r="2241" spans="3:5" ht="15" x14ac:dyDescent="0.25">
      <c r="C2241"/>
      <c r="D2241"/>
      <c r="E2241"/>
    </row>
    <row r="2242" spans="3:5" ht="15" x14ac:dyDescent="0.25">
      <c r="C2242"/>
      <c r="D2242"/>
      <c r="E2242"/>
    </row>
    <row r="2243" spans="3:5" ht="15" x14ac:dyDescent="0.25">
      <c r="C2243"/>
      <c r="D2243"/>
      <c r="E2243"/>
    </row>
    <row r="2244" spans="3:5" ht="15" x14ac:dyDescent="0.25">
      <c r="C2244"/>
      <c r="D2244"/>
      <c r="E2244"/>
    </row>
    <row r="2245" spans="3:5" ht="15" x14ac:dyDescent="0.25">
      <c r="C2245"/>
      <c r="D2245"/>
      <c r="E2245"/>
    </row>
    <row r="2246" spans="3:5" ht="15" x14ac:dyDescent="0.25">
      <c r="C2246"/>
      <c r="D2246"/>
      <c r="E2246"/>
    </row>
    <row r="2247" spans="3:5" ht="15" x14ac:dyDescent="0.25">
      <c r="C2247"/>
      <c r="D2247"/>
      <c r="E2247"/>
    </row>
    <row r="2248" spans="3:5" ht="15" x14ac:dyDescent="0.25">
      <c r="C2248"/>
      <c r="D2248"/>
      <c r="E2248"/>
    </row>
    <row r="2249" spans="3:5" ht="15" x14ac:dyDescent="0.25">
      <c r="C2249"/>
      <c r="D2249"/>
      <c r="E2249"/>
    </row>
    <row r="2250" spans="3:5" ht="15" x14ac:dyDescent="0.25">
      <c r="C2250"/>
      <c r="D2250"/>
      <c r="E2250"/>
    </row>
    <row r="2251" spans="3:5" ht="15" x14ac:dyDescent="0.25">
      <c r="C2251"/>
      <c r="D2251"/>
      <c r="E2251"/>
    </row>
    <row r="2252" spans="3:5" ht="15" x14ac:dyDescent="0.25">
      <c r="C2252"/>
      <c r="D2252"/>
      <c r="E2252"/>
    </row>
    <row r="2253" spans="3:5" ht="15" x14ac:dyDescent="0.25">
      <c r="C2253"/>
      <c r="D2253"/>
      <c r="E2253"/>
    </row>
    <row r="2254" spans="3:5" ht="15" x14ac:dyDescent="0.25">
      <c r="C2254"/>
      <c r="D2254"/>
      <c r="E2254"/>
    </row>
    <row r="2255" spans="3:5" ht="15" x14ac:dyDescent="0.25">
      <c r="C2255"/>
      <c r="D2255"/>
      <c r="E2255"/>
    </row>
    <row r="2256" spans="3:5" ht="15" x14ac:dyDescent="0.25">
      <c r="C2256"/>
      <c r="D2256"/>
      <c r="E2256"/>
    </row>
    <row r="2257" spans="3:5" ht="15" x14ac:dyDescent="0.25">
      <c r="C2257"/>
      <c r="D2257"/>
      <c r="E2257"/>
    </row>
    <row r="2258" spans="3:5" ht="15" x14ac:dyDescent="0.25">
      <c r="C2258"/>
      <c r="D2258"/>
      <c r="E2258"/>
    </row>
    <row r="2259" spans="3:5" ht="15" x14ac:dyDescent="0.25">
      <c r="C2259"/>
      <c r="D2259"/>
      <c r="E2259"/>
    </row>
    <row r="2260" spans="3:5" ht="15" x14ac:dyDescent="0.25">
      <c r="C2260"/>
      <c r="D2260"/>
      <c r="E2260"/>
    </row>
    <row r="2261" spans="3:5" ht="15" x14ac:dyDescent="0.25">
      <c r="C2261"/>
      <c r="D2261"/>
      <c r="E2261"/>
    </row>
    <row r="2262" spans="3:5" ht="15" x14ac:dyDescent="0.25">
      <c r="C2262"/>
      <c r="D2262"/>
      <c r="E2262"/>
    </row>
    <row r="2263" spans="3:5" ht="15" x14ac:dyDescent="0.25">
      <c r="C2263"/>
      <c r="D2263"/>
      <c r="E2263"/>
    </row>
    <row r="2264" spans="3:5" ht="15" x14ac:dyDescent="0.25">
      <c r="C2264"/>
      <c r="D2264"/>
      <c r="E2264"/>
    </row>
    <row r="2265" spans="3:5" ht="15" x14ac:dyDescent="0.25">
      <c r="C2265"/>
      <c r="D2265"/>
      <c r="E2265"/>
    </row>
    <row r="2266" spans="3:5" ht="15" x14ac:dyDescent="0.25">
      <c r="C2266"/>
      <c r="D2266"/>
      <c r="E2266"/>
    </row>
    <row r="2267" spans="3:5" ht="15" x14ac:dyDescent="0.25">
      <c r="C2267"/>
      <c r="D2267"/>
      <c r="E2267"/>
    </row>
    <row r="2268" spans="3:5" ht="15" x14ac:dyDescent="0.25">
      <c r="C2268"/>
      <c r="D2268"/>
      <c r="E2268"/>
    </row>
    <row r="2269" spans="3:5" ht="15" x14ac:dyDescent="0.25">
      <c r="C2269"/>
      <c r="D2269"/>
      <c r="E2269"/>
    </row>
    <row r="2270" spans="3:5" ht="15" x14ac:dyDescent="0.25">
      <c r="C2270"/>
      <c r="D2270"/>
      <c r="E2270"/>
    </row>
    <row r="2271" spans="3:5" ht="15" x14ac:dyDescent="0.25">
      <c r="C2271"/>
      <c r="D2271"/>
      <c r="E2271"/>
    </row>
    <row r="2272" spans="3:5" ht="15" x14ac:dyDescent="0.25">
      <c r="C2272"/>
      <c r="D2272"/>
      <c r="E2272"/>
    </row>
    <row r="2273" spans="3:5" ht="15" x14ac:dyDescent="0.25">
      <c r="C2273"/>
      <c r="D2273"/>
      <c r="E2273"/>
    </row>
    <row r="2274" spans="3:5" ht="15" x14ac:dyDescent="0.25">
      <c r="C2274"/>
      <c r="D2274"/>
      <c r="E2274"/>
    </row>
    <row r="2275" spans="3:5" ht="15" x14ac:dyDescent="0.25">
      <c r="C2275"/>
      <c r="D2275"/>
      <c r="E2275"/>
    </row>
    <row r="2276" spans="3:5" ht="15" x14ac:dyDescent="0.25">
      <c r="C2276"/>
      <c r="D2276"/>
      <c r="E2276"/>
    </row>
    <row r="2277" spans="3:5" ht="15" x14ac:dyDescent="0.25">
      <c r="C2277"/>
      <c r="D2277"/>
      <c r="E2277"/>
    </row>
    <row r="2278" spans="3:5" ht="15" x14ac:dyDescent="0.25">
      <c r="C2278"/>
      <c r="D2278"/>
      <c r="E2278"/>
    </row>
    <row r="2279" spans="3:5" ht="15" x14ac:dyDescent="0.25">
      <c r="C2279"/>
      <c r="D2279"/>
      <c r="E2279"/>
    </row>
    <row r="2280" spans="3:5" ht="15" x14ac:dyDescent="0.25">
      <c r="C2280"/>
      <c r="D2280"/>
      <c r="E2280"/>
    </row>
    <row r="2281" spans="3:5" ht="15" x14ac:dyDescent="0.25">
      <c r="C2281"/>
      <c r="D2281"/>
      <c r="E2281"/>
    </row>
    <row r="2282" spans="3:5" ht="15" x14ac:dyDescent="0.25">
      <c r="C2282"/>
      <c r="D2282"/>
      <c r="E2282"/>
    </row>
    <row r="2283" spans="3:5" ht="15" x14ac:dyDescent="0.25">
      <c r="C2283"/>
      <c r="D2283"/>
      <c r="E2283"/>
    </row>
    <row r="2284" spans="3:5" ht="15" x14ac:dyDescent="0.25">
      <c r="C2284"/>
      <c r="D2284"/>
      <c r="E2284"/>
    </row>
    <row r="2285" spans="3:5" ht="15" x14ac:dyDescent="0.25">
      <c r="C2285"/>
      <c r="D2285"/>
      <c r="E2285"/>
    </row>
    <row r="2286" spans="3:5" ht="15" x14ac:dyDescent="0.25">
      <c r="C2286"/>
      <c r="D2286"/>
      <c r="E2286"/>
    </row>
    <row r="2287" spans="3:5" ht="15" x14ac:dyDescent="0.25">
      <c r="C2287"/>
      <c r="D2287"/>
      <c r="E2287"/>
    </row>
    <row r="2288" spans="3:5" ht="15" x14ac:dyDescent="0.25">
      <c r="C2288"/>
      <c r="D2288"/>
      <c r="E2288"/>
    </row>
    <row r="2289" spans="3:5" ht="15" x14ac:dyDescent="0.25">
      <c r="C2289"/>
      <c r="D2289"/>
      <c r="E2289"/>
    </row>
    <row r="2290" spans="3:5" ht="15" x14ac:dyDescent="0.25">
      <c r="C2290"/>
      <c r="D2290"/>
      <c r="E2290"/>
    </row>
    <row r="2291" spans="3:5" ht="15" x14ac:dyDescent="0.25">
      <c r="C2291"/>
      <c r="D2291"/>
      <c r="E2291"/>
    </row>
    <row r="2292" spans="3:5" ht="15" x14ac:dyDescent="0.25">
      <c r="C2292"/>
      <c r="D2292"/>
      <c r="E2292"/>
    </row>
    <row r="2293" spans="3:5" ht="15" x14ac:dyDescent="0.25">
      <c r="C2293"/>
      <c r="D2293"/>
      <c r="E2293"/>
    </row>
    <row r="2294" spans="3:5" ht="15" x14ac:dyDescent="0.25">
      <c r="C2294"/>
      <c r="D2294"/>
      <c r="E2294"/>
    </row>
    <row r="2295" spans="3:5" ht="15" x14ac:dyDescent="0.25">
      <c r="C2295"/>
      <c r="D2295"/>
      <c r="E2295"/>
    </row>
    <row r="2296" spans="3:5" ht="15" x14ac:dyDescent="0.25">
      <c r="C2296"/>
      <c r="D2296"/>
      <c r="E2296"/>
    </row>
    <row r="2297" spans="3:5" ht="15" x14ac:dyDescent="0.25">
      <c r="C2297"/>
      <c r="D2297"/>
      <c r="E2297"/>
    </row>
    <row r="2298" spans="3:5" ht="15" x14ac:dyDescent="0.25">
      <c r="C2298"/>
      <c r="D2298"/>
      <c r="E2298"/>
    </row>
    <row r="2299" spans="3:5" ht="15" x14ac:dyDescent="0.25">
      <c r="C2299"/>
      <c r="D2299"/>
      <c r="E2299"/>
    </row>
    <row r="2300" spans="3:5" ht="15" x14ac:dyDescent="0.25">
      <c r="C2300"/>
      <c r="D2300"/>
      <c r="E2300"/>
    </row>
    <row r="2301" spans="3:5" ht="15" x14ac:dyDescent="0.25">
      <c r="C2301"/>
      <c r="D2301"/>
      <c r="E2301"/>
    </row>
    <row r="2302" spans="3:5" ht="15" x14ac:dyDescent="0.25">
      <c r="C2302"/>
      <c r="D2302"/>
      <c r="E2302"/>
    </row>
    <row r="2303" spans="3:5" ht="15" x14ac:dyDescent="0.25">
      <c r="C2303"/>
      <c r="D2303"/>
      <c r="E2303"/>
    </row>
    <row r="2304" spans="3:5" ht="15" x14ac:dyDescent="0.25">
      <c r="C2304"/>
      <c r="D2304"/>
      <c r="E2304"/>
    </row>
    <row r="2305" spans="3:5" ht="15" x14ac:dyDescent="0.25">
      <c r="C2305"/>
      <c r="D2305"/>
      <c r="E2305"/>
    </row>
    <row r="2306" spans="3:5" ht="15" x14ac:dyDescent="0.25">
      <c r="C2306"/>
      <c r="D2306"/>
      <c r="E2306"/>
    </row>
    <row r="2307" spans="3:5" ht="15" x14ac:dyDescent="0.25">
      <c r="C2307"/>
      <c r="D2307"/>
      <c r="E2307"/>
    </row>
    <row r="2308" spans="3:5" ht="15" x14ac:dyDescent="0.25">
      <c r="C2308"/>
      <c r="D2308"/>
      <c r="E2308"/>
    </row>
    <row r="2309" spans="3:5" ht="15" x14ac:dyDescent="0.25">
      <c r="C2309"/>
      <c r="D2309"/>
      <c r="E2309"/>
    </row>
    <row r="2310" spans="3:5" ht="15" x14ac:dyDescent="0.25">
      <c r="C2310"/>
      <c r="D2310"/>
      <c r="E2310"/>
    </row>
    <row r="2311" spans="3:5" ht="15" x14ac:dyDescent="0.25">
      <c r="C2311"/>
      <c r="D2311"/>
      <c r="E2311"/>
    </row>
    <row r="2312" spans="3:5" ht="15" x14ac:dyDescent="0.25">
      <c r="C2312"/>
      <c r="D2312"/>
      <c r="E2312"/>
    </row>
    <row r="2313" spans="3:5" ht="15" x14ac:dyDescent="0.25">
      <c r="C2313"/>
      <c r="D2313"/>
      <c r="E2313"/>
    </row>
    <row r="2314" spans="3:5" ht="15" x14ac:dyDescent="0.25">
      <c r="C2314"/>
      <c r="D2314"/>
      <c r="E2314"/>
    </row>
    <row r="2315" spans="3:5" ht="15" x14ac:dyDescent="0.25">
      <c r="C2315"/>
      <c r="D2315"/>
      <c r="E2315"/>
    </row>
    <row r="2316" spans="3:5" ht="15" x14ac:dyDescent="0.25">
      <c r="C2316"/>
      <c r="D2316"/>
      <c r="E2316"/>
    </row>
    <row r="2317" spans="3:5" ht="15" x14ac:dyDescent="0.25">
      <c r="C2317"/>
      <c r="D2317"/>
      <c r="E2317"/>
    </row>
    <row r="2318" spans="3:5" ht="15" x14ac:dyDescent="0.25">
      <c r="C2318"/>
      <c r="D2318"/>
      <c r="E2318"/>
    </row>
    <row r="2319" spans="3:5" ht="15" x14ac:dyDescent="0.25">
      <c r="C2319"/>
      <c r="D2319"/>
      <c r="E2319"/>
    </row>
    <row r="2320" spans="3:5" ht="15" x14ac:dyDescent="0.25">
      <c r="C2320"/>
      <c r="D2320"/>
      <c r="E2320"/>
    </row>
    <row r="2321" spans="3:5" ht="15" x14ac:dyDescent="0.25">
      <c r="C2321"/>
      <c r="D2321"/>
      <c r="E2321"/>
    </row>
    <row r="2322" spans="3:5" ht="15" x14ac:dyDescent="0.25">
      <c r="C2322"/>
      <c r="D2322"/>
      <c r="E2322"/>
    </row>
    <row r="2323" spans="3:5" ht="15" x14ac:dyDescent="0.25">
      <c r="C2323"/>
      <c r="D2323"/>
      <c r="E2323"/>
    </row>
    <row r="2324" spans="3:5" ht="15" x14ac:dyDescent="0.25">
      <c r="C2324"/>
      <c r="D2324"/>
      <c r="E2324"/>
    </row>
    <row r="2325" spans="3:5" ht="15" x14ac:dyDescent="0.25">
      <c r="C2325"/>
      <c r="D2325"/>
      <c r="E2325"/>
    </row>
    <row r="2326" spans="3:5" ht="15" x14ac:dyDescent="0.25">
      <c r="C2326"/>
      <c r="D2326"/>
      <c r="E2326"/>
    </row>
    <row r="2327" spans="3:5" ht="15" x14ac:dyDescent="0.25">
      <c r="C2327"/>
      <c r="D2327"/>
      <c r="E2327"/>
    </row>
    <row r="2328" spans="3:5" ht="15" x14ac:dyDescent="0.25">
      <c r="C2328"/>
      <c r="D2328"/>
      <c r="E2328"/>
    </row>
    <row r="2329" spans="3:5" ht="15" x14ac:dyDescent="0.25">
      <c r="C2329"/>
      <c r="D2329"/>
      <c r="E2329"/>
    </row>
    <row r="2330" spans="3:5" ht="15" x14ac:dyDescent="0.25">
      <c r="C2330"/>
      <c r="D2330"/>
      <c r="E2330"/>
    </row>
    <row r="2331" spans="3:5" ht="15" x14ac:dyDescent="0.25">
      <c r="C2331"/>
      <c r="D2331"/>
      <c r="E2331"/>
    </row>
    <row r="2332" spans="3:5" ht="15" x14ac:dyDescent="0.25">
      <c r="C2332"/>
      <c r="D2332"/>
      <c r="E2332"/>
    </row>
    <row r="2333" spans="3:5" ht="15" x14ac:dyDescent="0.25">
      <c r="C2333"/>
      <c r="D2333"/>
      <c r="E2333"/>
    </row>
    <row r="2334" spans="3:5" ht="15" x14ac:dyDescent="0.25">
      <c r="C2334"/>
      <c r="D2334"/>
      <c r="E2334"/>
    </row>
    <row r="2335" spans="3:5" ht="15" x14ac:dyDescent="0.25">
      <c r="C2335"/>
      <c r="D2335"/>
      <c r="E2335"/>
    </row>
    <row r="2336" spans="3:5" ht="15" x14ac:dyDescent="0.25">
      <c r="C2336"/>
      <c r="D2336"/>
      <c r="E2336"/>
    </row>
    <row r="2337" spans="3:5" ht="15" x14ac:dyDescent="0.25">
      <c r="C2337"/>
      <c r="D2337"/>
      <c r="E2337"/>
    </row>
    <row r="2338" spans="3:5" ht="15" x14ac:dyDescent="0.25">
      <c r="C2338"/>
      <c r="D2338"/>
      <c r="E2338"/>
    </row>
    <row r="2339" spans="3:5" ht="15" x14ac:dyDescent="0.25">
      <c r="C2339"/>
      <c r="D2339"/>
      <c r="E2339"/>
    </row>
    <row r="2340" spans="3:5" ht="15" x14ac:dyDescent="0.25">
      <c r="C2340"/>
      <c r="D2340"/>
      <c r="E2340"/>
    </row>
    <row r="2341" spans="3:5" ht="15" x14ac:dyDescent="0.25">
      <c r="C2341"/>
      <c r="D2341"/>
      <c r="E2341"/>
    </row>
    <row r="2342" spans="3:5" ht="15" x14ac:dyDescent="0.25">
      <c r="C2342"/>
      <c r="D2342"/>
      <c r="E2342"/>
    </row>
    <row r="2343" spans="3:5" ht="15" x14ac:dyDescent="0.25">
      <c r="C2343"/>
      <c r="D2343"/>
      <c r="E2343"/>
    </row>
    <row r="2344" spans="3:5" ht="15" x14ac:dyDescent="0.25">
      <c r="C2344"/>
      <c r="D2344"/>
      <c r="E2344"/>
    </row>
    <row r="2345" spans="3:5" ht="15" x14ac:dyDescent="0.25">
      <c r="C2345"/>
      <c r="D2345"/>
      <c r="E2345"/>
    </row>
    <row r="2346" spans="3:5" ht="15" x14ac:dyDescent="0.25">
      <c r="C2346"/>
      <c r="D2346"/>
      <c r="E2346"/>
    </row>
    <row r="2347" spans="3:5" ht="15" x14ac:dyDescent="0.25">
      <c r="C2347"/>
      <c r="D2347"/>
      <c r="E2347"/>
    </row>
    <row r="2348" spans="3:5" ht="15" x14ac:dyDescent="0.25">
      <c r="C2348"/>
      <c r="D2348"/>
      <c r="E2348"/>
    </row>
    <row r="2349" spans="3:5" ht="15" x14ac:dyDescent="0.25">
      <c r="C2349"/>
      <c r="D2349"/>
      <c r="E2349"/>
    </row>
    <row r="2350" spans="3:5" ht="15" x14ac:dyDescent="0.25">
      <c r="C2350"/>
      <c r="D2350"/>
      <c r="E2350"/>
    </row>
    <row r="2351" spans="3:5" ht="15" x14ac:dyDescent="0.25">
      <c r="C2351"/>
      <c r="D2351"/>
      <c r="E2351"/>
    </row>
    <row r="2352" spans="3:5" ht="15" x14ac:dyDescent="0.25">
      <c r="C2352"/>
      <c r="D2352"/>
      <c r="E2352"/>
    </row>
    <row r="2353" spans="3:5" ht="15" x14ac:dyDescent="0.25">
      <c r="C2353"/>
      <c r="D2353"/>
      <c r="E2353"/>
    </row>
    <row r="2354" spans="3:5" ht="15" x14ac:dyDescent="0.25">
      <c r="C2354"/>
      <c r="D2354"/>
      <c r="E2354"/>
    </row>
    <row r="2355" spans="3:5" ht="15" x14ac:dyDescent="0.25">
      <c r="C2355"/>
      <c r="D2355"/>
      <c r="E2355"/>
    </row>
    <row r="2356" spans="3:5" ht="15" x14ac:dyDescent="0.25">
      <c r="C2356"/>
      <c r="D2356"/>
      <c r="E2356"/>
    </row>
    <row r="2357" spans="3:5" ht="15" x14ac:dyDescent="0.25">
      <c r="C2357"/>
      <c r="D2357"/>
      <c r="E2357"/>
    </row>
    <row r="2358" spans="3:5" ht="15" x14ac:dyDescent="0.25">
      <c r="C2358"/>
      <c r="D2358"/>
      <c r="E2358"/>
    </row>
    <row r="2359" spans="3:5" ht="15" x14ac:dyDescent="0.25">
      <c r="C2359"/>
      <c r="D2359"/>
      <c r="E2359"/>
    </row>
    <row r="2360" spans="3:5" ht="15" x14ac:dyDescent="0.25">
      <c r="C2360"/>
      <c r="D2360"/>
      <c r="E2360"/>
    </row>
    <row r="2361" spans="3:5" ht="15" x14ac:dyDescent="0.25">
      <c r="C2361"/>
      <c r="D2361"/>
      <c r="E2361"/>
    </row>
    <row r="2362" spans="3:5" ht="15" x14ac:dyDescent="0.25">
      <c r="C2362"/>
      <c r="D2362"/>
      <c r="E2362"/>
    </row>
    <row r="2363" spans="3:5" ht="15" x14ac:dyDescent="0.25">
      <c r="C2363"/>
      <c r="D2363"/>
      <c r="E2363"/>
    </row>
    <row r="2364" spans="3:5" ht="15" x14ac:dyDescent="0.25">
      <c r="C2364"/>
      <c r="D2364"/>
      <c r="E2364"/>
    </row>
    <row r="2365" spans="3:5" ht="15" x14ac:dyDescent="0.25">
      <c r="C2365"/>
      <c r="D2365"/>
      <c r="E2365"/>
    </row>
    <row r="2366" spans="3:5" ht="15" x14ac:dyDescent="0.25">
      <c r="C2366"/>
      <c r="D2366"/>
      <c r="E2366"/>
    </row>
    <row r="2367" spans="3:5" ht="15" x14ac:dyDescent="0.25">
      <c r="C2367"/>
      <c r="D2367"/>
      <c r="E2367"/>
    </row>
    <row r="2368" spans="3:5" ht="15" x14ac:dyDescent="0.25">
      <c r="C2368"/>
      <c r="D2368"/>
      <c r="E2368"/>
    </row>
    <row r="2369" spans="3:5" ht="15" x14ac:dyDescent="0.25">
      <c r="C2369"/>
      <c r="D2369"/>
      <c r="E2369"/>
    </row>
    <row r="2370" spans="3:5" ht="15" x14ac:dyDescent="0.25">
      <c r="C2370"/>
      <c r="D2370"/>
      <c r="E2370"/>
    </row>
    <row r="2371" spans="3:5" ht="15" x14ac:dyDescent="0.25">
      <c r="C2371"/>
      <c r="D2371"/>
      <c r="E2371"/>
    </row>
    <row r="2372" spans="3:5" ht="15" x14ac:dyDescent="0.25">
      <c r="C2372"/>
      <c r="D2372"/>
      <c r="E2372"/>
    </row>
    <row r="2373" spans="3:5" ht="15" x14ac:dyDescent="0.25">
      <c r="C2373"/>
      <c r="D2373"/>
      <c r="E2373"/>
    </row>
    <row r="2374" spans="3:5" ht="15" x14ac:dyDescent="0.25">
      <c r="C2374"/>
      <c r="D2374"/>
      <c r="E2374"/>
    </row>
    <row r="2375" spans="3:5" ht="15" x14ac:dyDescent="0.25">
      <c r="C2375"/>
      <c r="D2375"/>
      <c r="E2375"/>
    </row>
    <row r="2376" spans="3:5" ht="15" x14ac:dyDescent="0.25">
      <c r="C2376"/>
      <c r="D2376"/>
      <c r="E2376"/>
    </row>
    <row r="2377" spans="3:5" ht="15" x14ac:dyDescent="0.25">
      <c r="C2377"/>
      <c r="D2377"/>
      <c r="E2377"/>
    </row>
    <row r="2378" spans="3:5" ht="15" x14ac:dyDescent="0.25">
      <c r="C2378"/>
      <c r="D2378"/>
      <c r="E2378"/>
    </row>
    <row r="2379" spans="3:5" ht="15" x14ac:dyDescent="0.25">
      <c r="C2379"/>
      <c r="D2379"/>
      <c r="E2379"/>
    </row>
    <row r="2380" spans="3:5" ht="15" x14ac:dyDescent="0.25">
      <c r="C2380"/>
      <c r="D2380"/>
      <c r="E2380"/>
    </row>
    <row r="2381" spans="3:5" ht="15" x14ac:dyDescent="0.25">
      <c r="C2381"/>
      <c r="D2381"/>
      <c r="E2381"/>
    </row>
    <row r="2382" spans="3:5" ht="15" x14ac:dyDescent="0.25">
      <c r="C2382"/>
      <c r="D2382"/>
      <c r="E2382"/>
    </row>
    <row r="2383" spans="3:5" ht="15" x14ac:dyDescent="0.25">
      <c r="C2383"/>
      <c r="D2383"/>
      <c r="E2383"/>
    </row>
    <row r="2384" spans="3:5" ht="15" x14ac:dyDescent="0.25">
      <c r="C2384"/>
      <c r="D2384"/>
      <c r="E2384"/>
    </row>
    <row r="2385" spans="3:5" ht="15" x14ac:dyDescent="0.25">
      <c r="C2385"/>
      <c r="D2385"/>
      <c r="E2385"/>
    </row>
    <row r="2386" spans="3:5" ht="15" x14ac:dyDescent="0.25">
      <c r="C2386"/>
      <c r="D2386"/>
      <c r="E2386"/>
    </row>
    <row r="2387" spans="3:5" ht="15" x14ac:dyDescent="0.25">
      <c r="C2387"/>
      <c r="D2387"/>
      <c r="E2387"/>
    </row>
    <row r="2388" spans="3:5" ht="15" x14ac:dyDescent="0.25">
      <c r="C2388"/>
      <c r="D2388"/>
      <c r="E2388"/>
    </row>
    <row r="2389" spans="3:5" ht="15" x14ac:dyDescent="0.25">
      <c r="C2389"/>
      <c r="D2389"/>
      <c r="E2389"/>
    </row>
    <row r="2390" spans="3:5" ht="15" x14ac:dyDescent="0.25">
      <c r="C2390"/>
      <c r="D2390"/>
      <c r="E2390"/>
    </row>
    <row r="2391" spans="3:5" ht="15" x14ac:dyDescent="0.25">
      <c r="C2391"/>
      <c r="D2391"/>
      <c r="E2391"/>
    </row>
    <row r="2392" spans="3:5" ht="15" x14ac:dyDescent="0.25">
      <c r="C2392"/>
      <c r="D2392"/>
      <c r="E2392"/>
    </row>
    <row r="2393" spans="3:5" ht="15" x14ac:dyDescent="0.25">
      <c r="C2393"/>
      <c r="D2393"/>
      <c r="E2393"/>
    </row>
    <row r="2394" spans="3:5" ht="15" x14ac:dyDescent="0.25">
      <c r="C2394"/>
      <c r="D2394"/>
      <c r="E2394"/>
    </row>
    <row r="2395" spans="3:5" ht="15" x14ac:dyDescent="0.25">
      <c r="C2395"/>
      <c r="D2395"/>
      <c r="E2395"/>
    </row>
    <row r="2396" spans="3:5" ht="15" x14ac:dyDescent="0.25">
      <c r="C2396"/>
      <c r="D2396"/>
      <c r="E2396"/>
    </row>
    <row r="2397" spans="3:5" ht="15" x14ac:dyDescent="0.25">
      <c r="C2397"/>
      <c r="D2397"/>
      <c r="E2397"/>
    </row>
    <row r="2398" spans="3:5" ht="15" x14ac:dyDescent="0.25">
      <c r="C2398"/>
      <c r="D2398"/>
      <c r="E2398"/>
    </row>
    <row r="2399" spans="3:5" ht="15" x14ac:dyDescent="0.25">
      <c r="C2399"/>
      <c r="D2399"/>
      <c r="E2399"/>
    </row>
    <row r="2400" spans="3:5" ht="15" x14ac:dyDescent="0.25">
      <c r="C2400"/>
      <c r="D2400"/>
      <c r="E2400"/>
    </row>
    <row r="2401" spans="3:5" ht="15" x14ac:dyDescent="0.25">
      <c r="C2401"/>
      <c r="D2401"/>
      <c r="E2401"/>
    </row>
    <row r="2402" spans="3:5" ht="15" x14ac:dyDescent="0.25">
      <c r="C2402"/>
      <c r="D2402"/>
      <c r="E2402"/>
    </row>
    <row r="2403" spans="3:5" ht="15" x14ac:dyDescent="0.25">
      <c r="C2403"/>
      <c r="D2403"/>
      <c r="E2403"/>
    </row>
    <row r="2404" spans="3:5" ht="15" x14ac:dyDescent="0.25">
      <c r="C2404"/>
      <c r="D2404"/>
      <c r="E2404"/>
    </row>
    <row r="2405" spans="3:5" ht="15" x14ac:dyDescent="0.25">
      <c r="C2405"/>
      <c r="D2405"/>
      <c r="E2405"/>
    </row>
    <row r="2406" spans="3:5" ht="15" x14ac:dyDescent="0.25">
      <c r="C2406"/>
      <c r="D2406"/>
      <c r="E2406"/>
    </row>
    <row r="2407" spans="3:5" ht="15" x14ac:dyDescent="0.25">
      <c r="C2407"/>
      <c r="D2407"/>
      <c r="E2407"/>
    </row>
    <row r="2408" spans="3:5" ht="15" x14ac:dyDescent="0.25">
      <c r="C2408"/>
      <c r="D2408"/>
      <c r="E2408"/>
    </row>
    <row r="2409" spans="3:5" ht="15" x14ac:dyDescent="0.25">
      <c r="C2409"/>
      <c r="D2409"/>
      <c r="E2409"/>
    </row>
    <row r="2410" spans="3:5" ht="15" x14ac:dyDescent="0.25">
      <c r="C2410"/>
      <c r="D2410"/>
      <c r="E2410"/>
    </row>
    <row r="2411" spans="3:5" ht="15" x14ac:dyDescent="0.25">
      <c r="C2411"/>
      <c r="D2411"/>
      <c r="E2411"/>
    </row>
    <row r="2412" spans="3:5" ht="15" x14ac:dyDescent="0.25">
      <c r="C2412"/>
      <c r="D2412"/>
      <c r="E2412"/>
    </row>
    <row r="2413" spans="3:5" ht="15" x14ac:dyDescent="0.25">
      <c r="C2413"/>
      <c r="D2413"/>
      <c r="E2413"/>
    </row>
    <row r="2414" spans="3:5" ht="15" x14ac:dyDescent="0.25">
      <c r="C2414"/>
      <c r="D2414"/>
      <c r="E2414"/>
    </row>
    <row r="2415" spans="3:5" ht="15" x14ac:dyDescent="0.25">
      <c r="C2415"/>
      <c r="D2415"/>
      <c r="E2415"/>
    </row>
    <row r="2416" spans="3:5" ht="15" x14ac:dyDescent="0.25">
      <c r="C2416"/>
      <c r="D2416"/>
      <c r="E2416"/>
    </row>
    <row r="2417" spans="3:5" ht="15" x14ac:dyDescent="0.25">
      <c r="C2417"/>
      <c r="D2417"/>
      <c r="E2417"/>
    </row>
    <row r="2418" spans="3:5" ht="15" x14ac:dyDescent="0.25">
      <c r="C2418"/>
      <c r="D2418"/>
      <c r="E2418"/>
    </row>
    <row r="2419" spans="3:5" ht="15" x14ac:dyDescent="0.25">
      <c r="C2419"/>
      <c r="D2419"/>
      <c r="E2419"/>
    </row>
    <row r="2420" spans="3:5" ht="15" x14ac:dyDescent="0.25">
      <c r="C2420"/>
      <c r="D2420"/>
      <c r="E2420"/>
    </row>
    <row r="2421" spans="3:5" ht="15" x14ac:dyDescent="0.25">
      <c r="C2421"/>
      <c r="D2421"/>
      <c r="E2421"/>
    </row>
    <row r="2422" spans="3:5" ht="15" x14ac:dyDescent="0.25">
      <c r="C2422"/>
      <c r="D2422"/>
      <c r="E2422"/>
    </row>
    <row r="2423" spans="3:5" ht="15" x14ac:dyDescent="0.25">
      <c r="C2423"/>
      <c r="D2423"/>
      <c r="E2423"/>
    </row>
    <row r="2424" spans="3:5" ht="15" x14ac:dyDescent="0.25">
      <c r="C2424"/>
      <c r="D2424"/>
      <c r="E2424"/>
    </row>
    <row r="2425" spans="3:5" ht="15" x14ac:dyDescent="0.25">
      <c r="C2425"/>
      <c r="D2425"/>
      <c r="E2425"/>
    </row>
    <row r="2426" spans="3:5" ht="15" x14ac:dyDescent="0.25">
      <c r="C2426"/>
      <c r="D2426"/>
      <c r="E2426"/>
    </row>
    <row r="2427" spans="3:5" ht="15" x14ac:dyDescent="0.25">
      <c r="C2427"/>
      <c r="D2427"/>
      <c r="E2427"/>
    </row>
    <row r="2428" spans="3:5" ht="15" x14ac:dyDescent="0.25">
      <c r="C2428"/>
      <c r="D2428"/>
      <c r="E2428"/>
    </row>
    <row r="2429" spans="3:5" ht="15" x14ac:dyDescent="0.25">
      <c r="C2429"/>
      <c r="D2429"/>
      <c r="E2429"/>
    </row>
    <row r="2430" spans="3:5" ht="15" x14ac:dyDescent="0.25">
      <c r="C2430"/>
      <c r="D2430"/>
      <c r="E2430"/>
    </row>
    <row r="2431" spans="3:5" ht="15" x14ac:dyDescent="0.25">
      <c r="C2431"/>
      <c r="D2431"/>
      <c r="E2431"/>
    </row>
    <row r="2432" spans="3:5" ht="15" x14ac:dyDescent="0.25">
      <c r="C2432"/>
      <c r="D2432"/>
      <c r="E2432"/>
    </row>
    <row r="2433" spans="3:5" ht="15" x14ac:dyDescent="0.25">
      <c r="C2433"/>
      <c r="D2433"/>
      <c r="E2433"/>
    </row>
    <row r="2434" spans="3:5" ht="15" x14ac:dyDescent="0.25">
      <c r="C2434"/>
      <c r="D2434"/>
      <c r="E2434"/>
    </row>
    <row r="2435" spans="3:5" ht="15" x14ac:dyDescent="0.25">
      <c r="C2435"/>
      <c r="D2435"/>
      <c r="E2435"/>
    </row>
    <row r="2436" spans="3:5" ht="15" x14ac:dyDescent="0.25">
      <c r="C2436"/>
      <c r="D2436"/>
      <c r="E2436"/>
    </row>
    <row r="2437" spans="3:5" ht="15" x14ac:dyDescent="0.25">
      <c r="C2437"/>
      <c r="D2437"/>
      <c r="E2437"/>
    </row>
    <row r="2438" spans="3:5" ht="15" x14ac:dyDescent="0.25">
      <c r="C2438"/>
      <c r="D2438"/>
      <c r="E2438"/>
    </row>
    <row r="2439" spans="3:5" ht="15" x14ac:dyDescent="0.25">
      <c r="C2439"/>
      <c r="D2439"/>
      <c r="E2439"/>
    </row>
    <row r="2440" spans="3:5" ht="15" x14ac:dyDescent="0.25">
      <c r="C2440"/>
      <c r="D2440"/>
      <c r="E2440"/>
    </row>
    <row r="2441" spans="3:5" ht="15" x14ac:dyDescent="0.25">
      <c r="C2441"/>
      <c r="D2441"/>
      <c r="E2441"/>
    </row>
    <row r="2442" spans="3:5" ht="15" x14ac:dyDescent="0.25">
      <c r="C2442"/>
      <c r="D2442"/>
      <c r="E2442"/>
    </row>
    <row r="2443" spans="3:5" ht="15" x14ac:dyDescent="0.25">
      <c r="C2443"/>
      <c r="D2443"/>
      <c r="E2443"/>
    </row>
    <row r="2444" spans="3:5" ht="15" x14ac:dyDescent="0.25">
      <c r="C2444"/>
      <c r="D2444"/>
      <c r="E2444"/>
    </row>
    <row r="2445" spans="3:5" ht="15" x14ac:dyDescent="0.25">
      <c r="C2445"/>
      <c r="D2445"/>
      <c r="E2445"/>
    </row>
    <row r="2446" spans="3:5" ht="15" x14ac:dyDescent="0.25">
      <c r="C2446"/>
      <c r="D2446"/>
      <c r="E2446"/>
    </row>
    <row r="2447" spans="3:5" ht="15" x14ac:dyDescent="0.25">
      <c r="C2447"/>
      <c r="D2447"/>
      <c r="E2447"/>
    </row>
    <row r="2448" spans="3:5" ht="15" x14ac:dyDescent="0.25">
      <c r="C2448"/>
      <c r="D2448"/>
      <c r="E2448"/>
    </row>
    <row r="2449" spans="3:5" ht="15" x14ac:dyDescent="0.25">
      <c r="C2449"/>
      <c r="D2449"/>
      <c r="E2449"/>
    </row>
    <row r="2450" spans="3:5" ht="15" x14ac:dyDescent="0.25">
      <c r="C2450"/>
      <c r="D2450"/>
      <c r="E2450"/>
    </row>
    <row r="2451" spans="3:5" ht="15" x14ac:dyDescent="0.25">
      <c r="C2451"/>
      <c r="D2451"/>
      <c r="E2451"/>
    </row>
    <row r="2452" spans="3:5" ht="15" x14ac:dyDescent="0.25">
      <c r="C2452"/>
      <c r="D2452"/>
      <c r="E2452"/>
    </row>
    <row r="2453" spans="3:5" ht="15" x14ac:dyDescent="0.25">
      <c r="C2453"/>
      <c r="D2453"/>
      <c r="E2453"/>
    </row>
    <row r="2454" spans="3:5" ht="15" x14ac:dyDescent="0.25">
      <c r="C2454"/>
      <c r="D2454"/>
      <c r="E2454"/>
    </row>
    <row r="2455" spans="3:5" ht="15" x14ac:dyDescent="0.25">
      <c r="C2455"/>
      <c r="D2455"/>
      <c r="E2455"/>
    </row>
    <row r="2456" spans="3:5" ht="15" x14ac:dyDescent="0.25">
      <c r="C2456"/>
      <c r="D2456"/>
      <c r="E2456"/>
    </row>
    <row r="2457" spans="3:5" ht="15" x14ac:dyDescent="0.25">
      <c r="C2457"/>
      <c r="D2457"/>
      <c r="E2457"/>
    </row>
    <row r="2458" spans="3:5" ht="15" x14ac:dyDescent="0.25">
      <c r="C2458"/>
      <c r="D2458"/>
      <c r="E2458"/>
    </row>
    <row r="2459" spans="3:5" ht="15" x14ac:dyDescent="0.25">
      <c r="C2459"/>
      <c r="D2459"/>
      <c r="E2459"/>
    </row>
    <row r="2460" spans="3:5" ht="15" x14ac:dyDescent="0.25">
      <c r="C2460"/>
      <c r="D2460"/>
      <c r="E2460"/>
    </row>
    <row r="2461" spans="3:5" ht="15" x14ac:dyDescent="0.25">
      <c r="C2461"/>
      <c r="D2461"/>
      <c r="E2461"/>
    </row>
    <row r="2462" spans="3:5" ht="15" x14ac:dyDescent="0.25">
      <c r="C2462"/>
      <c r="D2462"/>
      <c r="E2462"/>
    </row>
    <row r="2463" spans="3:5" ht="15" x14ac:dyDescent="0.25">
      <c r="C2463"/>
      <c r="D2463"/>
      <c r="E2463"/>
    </row>
    <row r="2464" spans="3:5" ht="15" x14ac:dyDescent="0.25">
      <c r="C2464"/>
      <c r="D2464"/>
      <c r="E2464"/>
    </row>
    <row r="2465" spans="3:5" ht="15" x14ac:dyDescent="0.25">
      <c r="C2465"/>
      <c r="D2465"/>
      <c r="E2465"/>
    </row>
    <row r="2466" spans="3:5" ht="15" x14ac:dyDescent="0.25">
      <c r="C2466"/>
      <c r="D2466"/>
      <c r="E2466"/>
    </row>
    <row r="2467" spans="3:5" ht="15" x14ac:dyDescent="0.25">
      <c r="C2467"/>
      <c r="D2467"/>
      <c r="E2467"/>
    </row>
    <row r="2468" spans="3:5" ht="15" x14ac:dyDescent="0.25">
      <c r="C2468"/>
      <c r="D2468"/>
      <c r="E2468"/>
    </row>
    <row r="2469" spans="3:5" ht="15" x14ac:dyDescent="0.25">
      <c r="C2469"/>
      <c r="D2469"/>
      <c r="E2469"/>
    </row>
    <row r="2470" spans="3:5" ht="15" x14ac:dyDescent="0.25">
      <c r="C2470"/>
      <c r="D2470"/>
      <c r="E2470"/>
    </row>
    <row r="2471" spans="3:5" ht="15" x14ac:dyDescent="0.25">
      <c r="C2471"/>
      <c r="D2471"/>
      <c r="E2471"/>
    </row>
    <row r="2472" spans="3:5" ht="15" x14ac:dyDescent="0.25">
      <c r="C2472"/>
      <c r="D2472"/>
      <c r="E2472"/>
    </row>
    <row r="2473" spans="3:5" ht="15" x14ac:dyDescent="0.25">
      <c r="C2473"/>
      <c r="D2473"/>
      <c r="E2473"/>
    </row>
    <row r="2474" spans="3:5" ht="15" x14ac:dyDescent="0.25">
      <c r="C2474"/>
      <c r="D2474"/>
      <c r="E2474"/>
    </row>
    <row r="2475" spans="3:5" ht="15" x14ac:dyDescent="0.25">
      <c r="C2475"/>
      <c r="D2475"/>
      <c r="E2475"/>
    </row>
    <row r="2476" spans="3:5" ht="15" x14ac:dyDescent="0.25">
      <c r="C2476"/>
      <c r="D2476"/>
      <c r="E2476"/>
    </row>
    <row r="2477" spans="3:5" ht="15" x14ac:dyDescent="0.25">
      <c r="C2477"/>
      <c r="D2477"/>
      <c r="E2477"/>
    </row>
    <row r="2478" spans="3:5" ht="15" x14ac:dyDescent="0.25">
      <c r="C2478"/>
      <c r="D2478"/>
      <c r="E2478"/>
    </row>
    <row r="2479" spans="3:5" ht="15" x14ac:dyDescent="0.25">
      <c r="C2479"/>
      <c r="D2479"/>
      <c r="E2479"/>
    </row>
    <row r="2480" spans="3:5" ht="15" x14ac:dyDescent="0.25">
      <c r="C2480"/>
      <c r="D2480"/>
      <c r="E2480"/>
    </row>
    <row r="2481" spans="3:5" ht="15" x14ac:dyDescent="0.25">
      <c r="C2481"/>
      <c r="D2481"/>
      <c r="E2481"/>
    </row>
    <row r="2482" spans="3:5" ht="15" x14ac:dyDescent="0.25">
      <c r="C2482"/>
      <c r="D2482"/>
      <c r="E2482"/>
    </row>
    <row r="2483" spans="3:5" ht="15" x14ac:dyDescent="0.25">
      <c r="C2483"/>
      <c r="D2483"/>
      <c r="E2483"/>
    </row>
    <row r="2484" spans="3:5" ht="15" x14ac:dyDescent="0.25">
      <c r="C2484"/>
      <c r="D2484"/>
      <c r="E2484"/>
    </row>
    <row r="2485" spans="3:5" ht="15" x14ac:dyDescent="0.25">
      <c r="C2485"/>
      <c r="D2485"/>
      <c r="E2485"/>
    </row>
    <row r="2486" spans="3:5" ht="15" x14ac:dyDescent="0.25">
      <c r="C2486"/>
      <c r="D2486"/>
      <c r="E2486"/>
    </row>
    <row r="2487" spans="3:5" ht="15" x14ac:dyDescent="0.25">
      <c r="C2487"/>
      <c r="D2487"/>
      <c r="E2487"/>
    </row>
    <row r="2488" spans="3:5" ht="15" x14ac:dyDescent="0.25">
      <c r="C2488"/>
      <c r="D2488"/>
      <c r="E2488"/>
    </row>
    <row r="2489" spans="3:5" ht="15" x14ac:dyDescent="0.25">
      <c r="C2489"/>
      <c r="D2489"/>
      <c r="E2489"/>
    </row>
    <row r="2490" spans="3:5" ht="15" x14ac:dyDescent="0.25">
      <c r="C2490"/>
      <c r="D2490"/>
      <c r="E2490"/>
    </row>
    <row r="2491" spans="3:5" ht="15" x14ac:dyDescent="0.25">
      <c r="C2491"/>
      <c r="D2491"/>
      <c r="E2491"/>
    </row>
    <row r="2492" spans="3:5" ht="15" x14ac:dyDescent="0.25">
      <c r="C2492"/>
      <c r="D2492"/>
      <c r="E2492"/>
    </row>
    <row r="2493" spans="3:5" ht="15" x14ac:dyDescent="0.25">
      <c r="C2493"/>
      <c r="D2493"/>
      <c r="E2493"/>
    </row>
    <row r="2494" spans="3:5" ht="15" x14ac:dyDescent="0.25">
      <c r="C2494"/>
      <c r="D2494"/>
      <c r="E2494"/>
    </row>
    <row r="2495" spans="3:5" ht="15" x14ac:dyDescent="0.25">
      <c r="C2495"/>
      <c r="D2495"/>
      <c r="E2495"/>
    </row>
    <row r="2496" spans="3:5" ht="15" x14ac:dyDescent="0.25">
      <c r="C2496"/>
      <c r="D2496"/>
      <c r="E2496"/>
    </row>
    <row r="2497" spans="3:5" ht="15" x14ac:dyDescent="0.25">
      <c r="C2497"/>
      <c r="D2497"/>
      <c r="E2497"/>
    </row>
    <row r="2498" spans="3:5" ht="15" x14ac:dyDescent="0.25">
      <c r="C2498"/>
      <c r="D2498"/>
      <c r="E2498"/>
    </row>
    <row r="2499" spans="3:5" ht="15" x14ac:dyDescent="0.25">
      <c r="C2499"/>
      <c r="D2499"/>
      <c r="E2499"/>
    </row>
    <row r="2500" spans="3:5" ht="15" x14ac:dyDescent="0.25">
      <c r="C2500"/>
      <c r="D2500"/>
      <c r="E2500"/>
    </row>
    <row r="2501" spans="3:5" ht="15" x14ac:dyDescent="0.25">
      <c r="C2501"/>
      <c r="D2501"/>
      <c r="E2501"/>
    </row>
    <row r="2502" spans="3:5" ht="15" x14ac:dyDescent="0.25">
      <c r="C2502"/>
      <c r="D2502"/>
      <c r="E2502"/>
    </row>
    <row r="2503" spans="3:5" ht="15" x14ac:dyDescent="0.25">
      <c r="C2503"/>
      <c r="D2503"/>
      <c r="E2503"/>
    </row>
    <row r="2504" spans="3:5" ht="15" x14ac:dyDescent="0.25">
      <c r="C2504"/>
      <c r="D2504"/>
      <c r="E2504"/>
    </row>
    <row r="2505" spans="3:5" ht="15" x14ac:dyDescent="0.25">
      <c r="C2505"/>
      <c r="D2505"/>
      <c r="E2505"/>
    </row>
    <row r="2506" spans="3:5" ht="15" x14ac:dyDescent="0.25">
      <c r="C2506"/>
      <c r="D2506"/>
      <c r="E2506"/>
    </row>
    <row r="2507" spans="3:5" ht="15" x14ac:dyDescent="0.25">
      <c r="C2507"/>
      <c r="D2507"/>
      <c r="E2507"/>
    </row>
    <row r="2508" spans="3:5" ht="15" x14ac:dyDescent="0.25">
      <c r="C2508"/>
      <c r="D2508"/>
      <c r="E2508"/>
    </row>
    <row r="2509" spans="3:5" ht="15" x14ac:dyDescent="0.25">
      <c r="C2509"/>
      <c r="D2509"/>
      <c r="E2509"/>
    </row>
    <row r="2510" spans="3:5" ht="15" x14ac:dyDescent="0.25">
      <c r="C2510"/>
      <c r="D2510"/>
      <c r="E2510"/>
    </row>
    <row r="2511" spans="3:5" ht="15" x14ac:dyDescent="0.25">
      <c r="C2511"/>
      <c r="D2511"/>
      <c r="E2511"/>
    </row>
    <row r="2512" spans="3:5" ht="15" x14ac:dyDescent="0.25">
      <c r="C2512"/>
      <c r="D2512"/>
      <c r="E2512"/>
    </row>
    <row r="2513" spans="3:5" ht="15" x14ac:dyDescent="0.25">
      <c r="C2513"/>
      <c r="D2513"/>
      <c r="E2513"/>
    </row>
    <row r="2514" spans="3:5" ht="15" x14ac:dyDescent="0.25">
      <c r="C2514"/>
      <c r="D2514"/>
      <c r="E2514"/>
    </row>
    <row r="2515" spans="3:5" ht="15" x14ac:dyDescent="0.25">
      <c r="C2515"/>
      <c r="D2515"/>
      <c r="E2515"/>
    </row>
    <row r="2516" spans="3:5" ht="15" x14ac:dyDescent="0.25">
      <c r="C2516"/>
      <c r="D2516"/>
      <c r="E2516"/>
    </row>
    <row r="2517" spans="3:5" ht="15" x14ac:dyDescent="0.25">
      <c r="C2517"/>
      <c r="D2517"/>
      <c r="E2517"/>
    </row>
    <row r="2518" spans="3:5" ht="15" x14ac:dyDescent="0.25">
      <c r="C2518"/>
      <c r="D2518"/>
      <c r="E2518"/>
    </row>
    <row r="2519" spans="3:5" ht="15" x14ac:dyDescent="0.25">
      <c r="C2519"/>
      <c r="D2519"/>
      <c r="E2519"/>
    </row>
    <row r="2520" spans="3:5" ht="15" x14ac:dyDescent="0.25">
      <c r="C2520"/>
      <c r="D2520"/>
      <c r="E2520"/>
    </row>
    <row r="2521" spans="3:5" ht="15" x14ac:dyDescent="0.25">
      <c r="C2521"/>
      <c r="D2521"/>
      <c r="E2521"/>
    </row>
    <row r="2522" spans="3:5" ht="15" x14ac:dyDescent="0.25">
      <c r="C2522"/>
      <c r="D2522"/>
      <c r="E2522"/>
    </row>
    <row r="2523" spans="3:5" ht="15" x14ac:dyDescent="0.25">
      <c r="C2523"/>
      <c r="D2523"/>
      <c r="E2523"/>
    </row>
    <row r="2524" spans="3:5" ht="15" x14ac:dyDescent="0.25">
      <c r="C2524"/>
      <c r="D2524"/>
      <c r="E2524"/>
    </row>
    <row r="2525" spans="3:5" ht="15" x14ac:dyDescent="0.25">
      <c r="C2525"/>
      <c r="D2525"/>
      <c r="E2525"/>
    </row>
    <row r="2526" spans="3:5" ht="15" x14ac:dyDescent="0.25">
      <c r="C2526"/>
      <c r="D2526"/>
      <c r="E2526"/>
    </row>
    <row r="2527" spans="3:5" ht="15" x14ac:dyDescent="0.25">
      <c r="C2527"/>
      <c r="D2527"/>
      <c r="E2527"/>
    </row>
    <row r="2528" spans="3:5" ht="15" x14ac:dyDescent="0.25">
      <c r="C2528"/>
      <c r="D2528"/>
      <c r="E2528"/>
    </row>
    <row r="2529" spans="3:5" ht="15" x14ac:dyDescent="0.25">
      <c r="C2529"/>
      <c r="D2529"/>
      <c r="E2529"/>
    </row>
    <row r="2530" spans="3:5" ht="15" x14ac:dyDescent="0.25">
      <c r="C2530"/>
      <c r="D2530"/>
      <c r="E2530"/>
    </row>
    <row r="2531" spans="3:5" ht="15" x14ac:dyDescent="0.25">
      <c r="C2531"/>
      <c r="D2531"/>
      <c r="E2531"/>
    </row>
    <row r="2532" spans="3:5" ht="15" x14ac:dyDescent="0.25">
      <c r="C2532"/>
      <c r="D2532"/>
      <c r="E2532"/>
    </row>
    <row r="2533" spans="3:5" ht="15" x14ac:dyDescent="0.25">
      <c r="C2533"/>
      <c r="D2533"/>
      <c r="E2533"/>
    </row>
    <row r="2534" spans="3:5" ht="15" x14ac:dyDescent="0.25">
      <c r="C2534"/>
      <c r="D2534"/>
      <c r="E2534"/>
    </row>
    <row r="2535" spans="3:5" ht="15" x14ac:dyDescent="0.25">
      <c r="C2535"/>
      <c r="D2535"/>
      <c r="E2535"/>
    </row>
    <row r="2536" spans="3:5" ht="15" x14ac:dyDescent="0.25">
      <c r="C2536"/>
      <c r="D2536"/>
      <c r="E2536"/>
    </row>
    <row r="2537" spans="3:5" ht="15" x14ac:dyDescent="0.25">
      <c r="C2537"/>
      <c r="D2537"/>
      <c r="E2537"/>
    </row>
    <row r="2538" spans="3:5" ht="15" x14ac:dyDescent="0.25">
      <c r="C2538"/>
      <c r="D2538"/>
      <c r="E2538"/>
    </row>
    <row r="2539" spans="3:5" ht="15" x14ac:dyDescent="0.25">
      <c r="C2539"/>
      <c r="D2539"/>
      <c r="E2539"/>
    </row>
    <row r="2540" spans="3:5" ht="15" x14ac:dyDescent="0.25">
      <c r="C2540"/>
      <c r="D2540"/>
      <c r="E2540"/>
    </row>
    <row r="2541" spans="3:5" ht="15" x14ac:dyDescent="0.25">
      <c r="C2541"/>
      <c r="D2541"/>
      <c r="E2541"/>
    </row>
    <row r="2542" spans="3:5" ht="15" x14ac:dyDescent="0.25">
      <c r="C2542"/>
      <c r="D2542"/>
      <c r="E2542"/>
    </row>
    <row r="2543" spans="3:5" ht="15" x14ac:dyDescent="0.25">
      <c r="C2543"/>
      <c r="D2543"/>
      <c r="E2543"/>
    </row>
    <row r="2544" spans="3:5" ht="15" x14ac:dyDescent="0.25">
      <c r="C2544"/>
      <c r="D2544"/>
      <c r="E2544"/>
    </row>
    <row r="2545" spans="3:5" ht="15" x14ac:dyDescent="0.25">
      <c r="C2545"/>
      <c r="D2545"/>
      <c r="E2545"/>
    </row>
    <row r="2546" spans="3:5" ht="15" x14ac:dyDescent="0.25">
      <c r="C2546"/>
      <c r="D2546"/>
      <c r="E2546"/>
    </row>
    <row r="2547" spans="3:5" ht="15" x14ac:dyDescent="0.25">
      <c r="C2547"/>
      <c r="D2547"/>
      <c r="E2547"/>
    </row>
    <row r="2548" spans="3:5" ht="15" x14ac:dyDescent="0.25">
      <c r="C2548"/>
      <c r="D2548"/>
      <c r="E2548"/>
    </row>
    <row r="2549" spans="3:5" ht="15" x14ac:dyDescent="0.25">
      <c r="C2549"/>
      <c r="D2549"/>
      <c r="E2549"/>
    </row>
    <row r="2550" spans="3:5" ht="15" x14ac:dyDescent="0.25">
      <c r="C2550"/>
      <c r="D2550"/>
      <c r="E2550"/>
    </row>
    <row r="2551" spans="3:5" ht="15" x14ac:dyDescent="0.25">
      <c r="C2551"/>
      <c r="D2551"/>
      <c r="E2551"/>
    </row>
    <row r="2552" spans="3:5" ht="15" x14ac:dyDescent="0.25">
      <c r="C2552"/>
      <c r="D2552"/>
      <c r="E2552"/>
    </row>
    <row r="2553" spans="3:5" ht="15" x14ac:dyDescent="0.25">
      <c r="C2553"/>
      <c r="D2553"/>
      <c r="E2553"/>
    </row>
    <row r="2554" spans="3:5" ht="15" x14ac:dyDescent="0.25">
      <c r="C2554"/>
      <c r="D2554"/>
      <c r="E2554"/>
    </row>
    <row r="2555" spans="3:5" ht="15" x14ac:dyDescent="0.25">
      <c r="C2555"/>
      <c r="D2555"/>
      <c r="E2555"/>
    </row>
    <row r="2556" spans="3:5" ht="15" x14ac:dyDescent="0.25">
      <c r="C2556"/>
      <c r="D2556"/>
      <c r="E2556"/>
    </row>
    <row r="2557" spans="3:5" ht="15" x14ac:dyDescent="0.25">
      <c r="C2557"/>
      <c r="D2557"/>
      <c r="E2557"/>
    </row>
    <row r="2558" spans="3:5" ht="15" x14ac:dyDescent="0.25">
      <c r="C2558"/>
      <c r="D2558"/>
      <c r="E2558"/>
    </row>
    <row r="2559" spans="3:5" ht="15" x14ac:dyDescent="0.25">
      <c r="C2559"/>
      <c r="D2559"/>
      <c r="E2559"/>
    </row>
    <row r="2560" spans="3:5" ht="15" x14ac:dyDescent="0.25">
      <c r="C2560"/>
      <c r="D2560"/>
      <c r="E2560"/>
    </row>
    <row r="2561" spans="3:5" ht="15" x14ac:dyDescent="0.25">
      <c r="C2561"/>
      <c r="D2561"/>
      <c r="E2561"/>
    </row>
    <row r="2562" spans="3:5" ht="15" x14ac:dyDescent="0.25">
      <c r="C2562"/>
      <c r="D2562"/>
      <c r="E2562"/>
    </row>
    <row r="2563" spans="3:5" ht="15" x14ac:dyDescent="0.25">
      <c r="C2563"/>
      <c r="D2563"/>
      <c r="E2563"/>
    </row>
    <row r="2564" spans="3:5" ht="15" x14ac:dyDescent="0.25">
      <c r="C2564"/>
      <c r="D2564"/>
      <c r="E2564"/>
    </row>
    <row r="2565" spans="3:5" ht="15" x14ac:dyDescent="0.25">
      <c r="C2565"/>
      <c r="D2565"/>
      <c r="E2565"/>
    </row>
    <row r="2566" spans="3:5" ht="15" x14ac:dyDescent="0.25">
      <c r="C2566"/>
      <c r="D2566"/>
      <c r="E2566"/>
    </row>
    <row r="2567" spans="3:5" ht="15" x14ac:dyDescent="0.25">
      <c r="C2567"/>
      <c r="D2567"/>
      <c r="E2567"/>
    </row>
    <row r="2568" spans="3:5" ht="15" x14ac:dyDescent="0.25">
      <c r="C2568"/>
      <c r="D2568"/>
      <c r="E2568"/>
    </row>
    <row r="2569" spans="3:5" ht="15" x14ac:dyDescent="0.25">
      <c r="C2569"/>
      <c r="D2569"/>
      <c r="E2569"/>
    </row>
    <row r="2570" spans="3:5" ht="15" x14ac:dyDescent="0.25">
      <c r="C2570"/>
      <c r="D2570"/>
      <c r="E2570"/>
    </row>
    <row r="2571" spans="3:5" ht="15" x14ac:dyDescent="0.25">
      <c r="C2571"/>
      <c r="D2571"/>
      <c r="E2571"/>
    </row>
    <row r="2572" spans="3:5" ht="15" x14ac:dyDescent="0.25">
      <c r="C2572"/>
      <c r="D2572"/>
      <c r="E2572"/>
    </row>
    <row r="2573" spans="3:5" ht="15" x14ac:dyDescent="0.25">
      <c r="C2573"/>
      <c r="D2573"/>
      <c r="E2573"/>
    </row>
    <row r="2574" spans="3:5" ht="15" x14ac:dyDescent="0.25">
      <c r="C2574"/>
      <c r="D2574"/>
      <c r="E2574"/>
    </row>
    <row r="2575" spans="3:5" ht="15" x14ac:dyDescent="0.25">
      <c r="C2575"/>
      <c r="D2575"/>
      <c r="E2575"/>
    </row>
    <row r="2576" spans="3:5" ht="15" x14ac:dyDescent="0.25">
      <c r="C2576"/>
      <c r="D2576"/>
      <c r="E2576"/>
    </row>
    <row r="2577" spans="3:5" ht="15" x14ac:dyDescent="0.25">
      <c r="C2577"/>
      <c r="D2577"/>
      <c r="E2577"/>
    </row>
    <row r="2578" spans="3:5" ht="15" x14ac:dyDescent="0.25">
      <c r="C2578"/>
      <c r="D2578"/>
      <c r="E2578"/>
    </row>
    <row r="2579" spans="3:5" ht="15" x14ac:dyDescent="0.25">
      <c r="C2579"/>
      <c r="D2579"/>
      <c r="E2579"/>
    </row>
    <row r="2580" spans="3:5" ht="15" x14ac:dyDescent="0.25">
      <c r="C2580"/>
      <c r="D2580"/>
      <c r="E2580"/>
    </row>
    <row r="2581" spans="3:5" ht="15" x14ac:dyDescent="0.25">
      <c r="C2581"/>
      <c r="D2581"/>
      <c r="E2581"/>
    </row>
    <row r="2582" spans="3:5" ht="15" x14ac:dyDescent="0.25">
      <c r="C2582"/>
      <c r="D2582"/>
      <c r="E2582"/>
    </row>
    <row r="2583" spans="3:5" ht="15" x14ac:dyDescent="0.25">
      <c r="C2583"/>
      <c r="D2583"/>
      <c r="E2583"/>
    </row>
    <row r="2584" spans="3:5" ht="15" x14ac:dyDescent="0.25">
      <c r="C2584"/>
      <c r="D2584"/>
      <c r="E2584"/>
    </row>
    <row r="2585" spans="3:5" ht="15" x14ac:dyDescent="0.25">
      <c r="C2585"/>
      <c r="D2585"/>
      <c r="E2585"/>
    </row>
    <row r="2586" spans="3:5" ht="15" x14ac:dyDescent="0.25">
      <c r="C2586"/>
      <c r="D2586"/>
      <c r="E2586"/>
    </row>
    <row r="2587" spans="3:5" ht="15" x14ac:dyDescent="0.25">
      <c r="C2587"/>
      <c r="D2587"/>
      <c r="E2587"/>
    </row>
    <row r="2588" spans="3:5" ht="15" x14ac:dyDescent="0.25">
      <c r="C2588"/>
      <c r="D2588"/>
      <c r="E2588"/>
    </row>
    <row r="2589" spans="3:5" ht="15" x14ac:dyDescent="0.25">
      <c r="C2589"/>
      <c r="D2589"/>
      <c r="E2589"/>
    </row>
    <row r="2590" spans="3:5" ht="15" x14ac:dyDescent="0.25">
      <c r="C2590"/>
      <c r="D2590"/>
      <c r="E2590"/>
    </row>
    <row r="2591" spans="3:5" ht="15" x14ac:dyDescent="0.25">
      <c r="C2591"/>
      <c r="D2591"/>
      <c r="E2591"/>
    </row>
    <row r="2592" spans="3:5" ht="15" x14ac:dyDescent="0.25">
      <c r="C2592"/>
      <c r="D2592"/>
      <c r="E2592"/>
    </row>
    <row r="2593" spans="3:5" ht="15" x14ac:dyDescent="0.25">
      <c r="C2593"/>
      <c r="D2593"/>
      <c r="E2593"/>
    </row>
    <row r="2594" spans="3:5" ht="15" x14ac:dyDescent="0.25">
      <c r="C2594"/>
      <c r="D2594"/>
      <c r="E2594"/>
    </row>
    <row r="2595" spans="3:5" ht="15" x14ac:dyDescent="0.25">
      <c r="C2595"/>
      <c r="D2595"/>
      <c r="E2595"/>
    </row>
    <row r="2596" spans="3:5" ht="15" x14ac:dyDescent="0.25">
      <c r="C2596"/>
      <c r="D2596"/>
      <c r="E2596"/>
    </row>
    <row r="2597" spans="3:5" ht="15" x14ac:dyDescent="0.25">
      <c r="C2597"/>
      <c r="D2597"/>
      <c r="E2597"/>
    </row>
    <row r="2598" spans="3:5" ht="15" x14ac:dyDescent="0.25">
      <c r="C2598"/>
      <c r="D2598"/>
      <c r="E2598"/>
    </row>
    <row r="2599" spans="3:5" ht="15" x14ac:dyDescent="0.25">
      <c r="C2599"/>
      <c r="D2599"/>
      <c r="E2599"/>
    </row>
    <row r="2600" spans="3:5" ht="15" x14ac:dyDescent="0.25">
      <c r="C2600"/>
      <c r="D2600"/>
      <c r="E2600"/>
    </row>
    <row r="2601" spans="3:5" ht="15" x14ac:dyDescent="0.25">
      <c r="C2601"/>
      <c r="D2601"/>
      <c r="E2601"/>
    </row>
    <row r="2602" spans="3:5" ht="15" x14ac:dyDescent="0.25">
      <c r="C2602"/>
      <c r="D2602"/>
      <c r="E2602"/>
    </row>
    <row r="2603" spans="3:5" ht="15" x14ac:dyDescent="0.25">
      <c r="C2603"/>
      <c r="D2603"/>
      <c r="E2603"/>
    </row>
    <row r="2604" spans="3:5" ht="15" x14ac:dyDescent="0.25">
      <c r="C2604"/>
      <c r="D2604"/>
      <c r="E2604"/>
    </row>
    <row r="2605" spans="3:5" ht="15" x14ac:dyDescent="0.25">
      <c r="C2605"/>
      <c r="D2605"/>
      <c r="E2605"/>
    </row>
    <row r="2606" spans="3:5" ht="15" x14ac:dyDescent="0.25">
      <c r="C2606"/>
      <c r="D2606"/>
      <c r="E2606"/>
    </row>
    <row r="2607" spans="3:5" ht="15" x14ac:dyDescent="0.25">
      <c r="C2607"/>
      <c r="D2607"/>
      <c r="E2607"/>
    </row>
    <row r="2608" spans="3:5" ht="15" x14ac:dyDescent="0.25">
      <c r="C2608"/>
      <c r="D2608"/>
      <c r="E2608"/>
    </row>
    <row r="2609" spans="3:5" ht="15" x14ac:dyDescent="0.25">
      <c r="C2609"/>
      <c r="D2609"/>
      <c r="E2609"/>
    </row>
    <row r="2610" spans="3:5" ht="15" x14ac:dyDescent="0.25">
      <c r="C2610"/>
      <c r="D2610"/>
      <c r="E2610"/>
    </row>
    <row r="2611" spans="3:5" ht="15" x14ac:dyDescent="0.25">
      <c r="C2611"/>
      <c r="D2611"/>
      <c r="E2611"/>
    </row>
    <row r="2612" spans="3:5" ht="15" x14ac:dyDescent="0.25">
      <c r="C2612"/>
      <c r="D2612"/>
      <c r="E2612"/>
    </row>
    <row r="2613" spans="3:5" ht="15" x14ac:dyDescent="0.25">
      <c r="C2613"/>
      <c r="D2613"/>
      <c r="E2613"/>
    </row>
    <row r="2614" spans="3:5" ht="15" x14ac:dyDescent="0.25">
      <c r="C2614"/>
      <c r="D2614"/>
      <c r="E2614"/>
    </row>
    <row r="2615" spans="3:5" ht="15" x14ac:dyDescent="0.25">
      <c r="C2615"/>
      <c r="D2615"/>
      <c r="E2615"/>
    </row>
    <row r="2616" spans="3:5" ht="15" x14ac:dyDescent="0.25">
      <c r="C2616"/>
      <c r="D2616"/>
      <c r="E2616"/>
    </row>
    <row r="2617" spans="3:5" ht="15" x14ac:dyDescent="0.25">
      <c r="C2617"/>
      <c r="D2617"/>
      <c r="E2617"/>
    </row>
    <row r="2618" spans="3:5" ht="15" x14ac:dyDescent="0.25">
      <c r="C2618"/>
      <c r="D2618"/>
      <c r="E2618"/>
    </row>
    <row r="2619" spans="3:5" ht="15" x14ac:dyDescent="0.25">
      <c r="C2619"/>
      <c r="D2619"/>
      <c r="E2619"/>
    </row>
    <row r="2620" spans="3:5" ht="15" x14ac:dyDescent="0.25">
      <c r="C2620"/>
      <c r="D2620"/>
      <c r="E2620"/>
    </row>
    <row r="2621" spans="3:5" ht="15" x14ac:dyDescent="0.25">
      <c r="C2621"/>
      <c r="D2621"/>
      <c r="E2621"/>
    </row>
    <row r="2622" spans="3:5" ht="15" x14ac:dyDescent="0.25">
      <c r="C2622"/>
      <c r="D2622"/>
      <c r="E2622"/>
    </row>
    <row r="2623" spans="3:5" ht="15" x14ac:dyDescent="0.25">
      <c r="C2623"/>
      <c r="D2623"/>
      <c r="E2623"/>
    </row>
    <row r="2624" spans="3:5" ht="15" x14ac:dyDescent="0.25">
      <c r="C2624"/>
      <c r="D2624"/>
      <c r="E2624"/>
    </row>
    <row r="2625" spans="3:5" ht="15" x14ac:dyDescent="0.25">
      <c r="C2625"/>
      <c r="D2625"/>
      <c r="E2625"/>
    </row>
    <row r="2626" spans="3:5" ht="15" x14ac:dyDescent="0.25">
      <c r="C2626"/>
      <c r="D2626"/>
      <c r="E2626"/>
    </row>
    <row r="2627" spans="3:5" ht="15" x14ac:dyDescent="0.25">
      <c r="C2627"/>
      <c r="D2627"/>
      <c r="E2627"/>
    </row>
    <row r="2628" spans="3:5" ht="15" x14ac:dyDescent="0.25">
      <c r="C2628"/>
      <c r="D2628"/>
      <c r="E2628"/>
    </row>
    <row r="2629" spans="3:5" ht="15" x14ac:dyDescent="0.25">
      <c r="C2629"/>
      <c r="D2629"/>
      <c r="E2629"/>
    </row>
    <row r="2630" spans="3:5" ht="15" x14ac:dyDescent="0.25">
      <c r="C2630"/>
      <c r="D2630"/>
      <c r="E2630"/>
    </row>
    <row r="2631" spans="3:5" ht="15" x14ac:dyDescent="0.25">
      <c r="C2631"/>
      <c r="D2631"/>
      <c r="E2631"/>
    </row>
    <row r="2632" spans="3:5" ht="15" x14ac:dyDescent="0.25">
      <c r="C2632"/>
      <c r="D2632"/>
      <c r="E2632"/>
    </row>
    <row r="2633" spans="3:5" ht="15" x14ac:dyDescent="0.25">
      <c r="C2633"/>
      <c r="D2633"/>
      <c r="E2633"/>
    </row>
    <row r="2634" spans="3:5" ht="15" x14ac:dyDescent="0.25">
      <c r="C2634"/>
      <c r="D2634"/>
      <c r="E2634"/>
    </row>
    <row r="2635" spans="3:5" ht="15" x14ac:dyDescent="0.25">
      <c r="C2635"/>
      <c r="D2635"/>
      <c r="E2635"/>
    </row>
    <row r="2636" spans="3:5" ht="15" x14ac:dyDescent="0.25">
      <c r="C2636"/>
      <c r="D2636"/>
      <c r="E2636"/>
    </row>
    <row r="2637" spans="3:5" ht="15" x14ac:dyDescent="0.25">
      <c r="C2637"/>
      <c r="D2637"/>
      <c r="E2637"/>
    </row>
    <row r="2638" spans="3:5" ht="15" x14ac:dyDescent="0.25">
      <c r="C2638"/>
      <c r="D2638"/>
      <c r="E2638"/>
    </row>
    <row r="2639" spans="3:5" ht="15" x14ac:dyDescent="0.25">
      <c r="C2639"/>
      <c r="D2639"/>
      <c r="E2639"/>
    </row>
    <row r="2640" spans="3:5" ht="15" x14ac:dyDescent="0.25">
      <c r="C2640"/>
      <c r="D2640"/>
      <c r="E2640"/>
    </row>
    <row r="2641" spans="3:5" ht="15" x14ac:dyDescent="0.25">
      <c r="C2641"/>
      <c r="D2641"/>
      <c r="E2641"/>
    </row>
    <row r="2642" spans="3:5" ht="15" x14ac:dyDescent="0.25">
      <c r="C2642"/>
      <c r="D2642"/>
      <c r="E2642"/>
    </row>
    <row r="2643" spans="3:5" ht="15" x14ac:dyDescent="0.25">
      <c r="C2643"/>
      <c r="D2643"/>
      <c r="E2643"/>
    </row>
    <row r="2644" spans="3:5" ht="15" x14ac:dyDescent="0.25">
      <c r="C2644"/>
      <c r="D2644"/>
      <c r="E2644"/>
    </row>
    <row r="2645" spans="3:5" ht="15" x14ac:dyDescent="0.25">
      <c r="C2645"/>
      <c r="D2645"/>
      <c r="E2645"/>
    </row>
    <row r="2646" spans="3:5" ht="15" x14ac:dyDescent="0.25">
      <c r="C2646"/>
      <c r="D2646"/>
      <c r="E2646"/>
    </row>
    <row r="2647" spans="3:5" ht="15" x14ac:dyDescent="0.25">
      <c r="C2647"/>
      <c r="D2647"/>
      <c r="E2647"/>
    </row>
    <row r="2648" spans="3:5" ht="15" x14ac:dyDescent="0.25">
      <c r="C2648"/>
      <c r="D2648"/>
      <c r="E2648"/>
    </row>
    <row r="2649" spans="3:5" ht="15" x14ac:dyDescent="0.25">
      <c r="C2649"/>
      <c r="D2649"/>
      <c r="E2649"/>
    </row>
    <row r="2650" spans="3:5" ht="15" x14ac:dyDescent="0.25">
      <c r="C2650"/>
      <c r="D2650"/>
      <c r="E2650"/>
    </row>
    <row r="2651" spans="3:5" ht="15" x14ac:dyDescent="0.25">
      <c r="C2651"/>
      <c r="D2651"/>
      <c r="E2651"/>
    </row>
    <row r="2652" spans="3:5" ht="15" x14ac:dyDescent="0.25">
      <c r="C2652"/>
      <c r="D2652"/>
      <c r="E2652"/>
    </row>
    <row r="2653" spans="3:5" ht="15" x14ac:dyDescent="0.25">
      <c r="C2653"/>
      <c r="D2653"/>
      <c r="E2653"/>
    </row>
    <row r="2654" spans="3:5" ht="15" x14ac:dyDescent="0.25">
      <c r="C2654"/>
      <c r="D2654"/>
      <c r="E2654"/>
    </row>
    <row r="2655" spans="3:5" ht="15" x14ac:dyDescent="0.25">
      <c r="C2655"/>
      <c r="D2655"/>
      <c r="E2655"/>
    </row>
    <row r="2656" spans="3:5" ht="15" x14ac:dyDescent="0.25">
      <c r="C2656"/>
      <c r="D2656"/>
      <c r="E2656"/>
    </row>
    <row r="2657" spans="3:5" ht="15" x14ac:dyDescent="0.25">
      <c r="C2657"/>
      <c r="D2657"/>
      <c r="E2657"/>
    </row>
    <row r="2658" spans="3:5" ht="15" x14ac:dyDescent="0.25">
      <c r="C2658"/>
      <c r="D2658"/>
      <c r="E2658"/>
    </row>
    <row r="2659" spans="3:5" ht="15" x14ac:dyDescent="0.25">
      <c r="C2659"/>
      <c r="D2659"/>
      <c r="E2659"/>
    </row>
    <row r="2660" spans="3:5" ht="15" x14ac:dyDescent="0.25">
      <c r="C2660"/>
      <c r="D2660"/>
      <c r="E2660"/>
    </row>
    <row r="2661" spans="3:5" ht="15" x14ac:dyDescent="0.25">
      <c r="C2661"/>
      <c r="D2661"/>
      <c r="E2661"/>
    </row>
    <row r="2662" spans="3:5" ht="15" x14ac:dyDescent="0.25">
      <c r="C2662"/>
      <c r="D2662"/>
      <c r="E2662"/>
    </row>
    <row r="2663" spans="3:5" ht="15" x14ac:dyDescent="0.25">
      <c r="C2663"/>
      <c r="D2663"/>
      <c r="E2663"/>
    </row>
    <row r="2664" spans="3:5" ht="15" x14ac:dyDescent="0.25">
      <c r="C2664"/>
      <c r="D2664"/>
      <c r="E2664"/>
    </row>
    <row r="2665" spans="3:5" ht="15" x14ac:dyDescent="0.25">
      <c r="C2665"/>
      <c r="D2665"/>
      <c r="E2665"/>
    </row>
    <row r="2666" spans="3:5" ht="15" x14ac:dyDescent="0.25">
      <c r="C2666"/>
      <c r="D2666"/>
      <c r="E2666"/>
    </row>
    <row r="2667" spans="3:5" ht="15" x14ac:dyDescent="0.25">
      <c r="C2667"/>
      <c r="D2667"/>
      <c r="E2667"/>
    </row>
    <row r="2668" spans="3:5" ht="15" x14ac:dyDescent="0.25">
      <c r="C2668"/>
      <c r="D2668"/>
      <c r="E2668"/>
    </row>
    <row r="2669" spans="3:5" ht="15" x14ac:dyDescent="0.25">
      <c r="C2669"/>
      <c r="D2669"/>
      <c r="E2669"/>
    </row>
    <row r="2670" spans="3:5" ht="15" x14ac:dyDescent="0.25">
      <c r="C2670"/>
      <c r="D2670"/>
      <c r="E2670"/>
    </row>
    <row r="2671" spans="3:5" ht="15" x14ac:dyDescent="0.25">
      <c r="C2671"/>
      <c r="D2671"/>
      <c r="E2671"/>
    </row>
    <row r="2672" spans="3:5" ht="15" x14ac:dyDescent="0.25">
      <c r="C2672"/>
      <c r="D2672"/>
      <c r="E2672"/>
    </row>
    <row r="2673" spans="3:5" ht="15" x14ac:dyDescent="0.25">
      <c r="C2673"/>
      <c r="D2673"/>
      <c r="E2673"/>
    </row>
    <row r="2674" spans="3:5" ht="15" x14ac:dyDescent="0.25">
      <c r="C2674"/>
      <c r="D2674"/>
      <c r="E2674"/>
    </row>
    <row r="2675" spans="3:5" ht="15" x14ac:dyDescent="0.25">
      <c r="C2675"/>
      <c r="D2675"/>
      <c r="E2675"/>
    </row>
    <row r="2676" spans="3:5" ht="15" x14ac:dyDescent="0.25">
      <c r="C2676"/>
      <c r="D2676"/>
      <c r="E2676"/>
    </row>
    <row r="2677" spans="3:5" ht="15" x14ac:dyDescent="0.25">
      <c r="C2677"/>
      <c r="D2677"/>
      <c r="E2677"/>
    </row>
    <row r="2678" spans="3:5" ht="15" x14ac:dyDescent="0.25">
      <c r="C2678"/>
      <c r="D2678"/>
      <c r="E2678"/>
    </row>
    <row r="2679" spans="3:5" ht="15" x14ac:dyDescent="0.25">
      <c r="C2679"/>
      <c r="D2679"/>
      <c r="E2679"/>
    </row>
    <row r="2680" spans="3:5" ht="15" x14ac:dyDescent="0.25">
      <c r="C2680"/>
      <c r="D2680"/>
      <c r="E2680"/>
    </row>
    <row r="2681" spans="3:5" ht="15" x14ac:dyDescent="0.25">
      <c r="C2681"/>
      <c r="D2681"/>
      <c r="E2681"/>
    </row>
    <row r="2682" spans="3:5" ht="15" x14ac:dyDescent="0.25">
      <c r="C2682"/>
      <c r="D2682"/>
      <c r="E2682"/>
    </row>
    <row r="2683" spans="3:5" ht="15" x14ac:dyDescent="0.25">
      <c r="C2683"/>
      <c r="D2683"/>
      <c r="E2683"/>
    </row>
    <row r="2684" spans="3:5" ht="15" x14ac:dyDescent="0.25">
      <c r="C2684"/>
      <c r="D2684"/>
      <c r="E2684"/>
    </row>
    <row r="2685" spans="3:5" ht="15" x14ac:dyDescent="0.25">
      <c r="C2685"/>
      <c r="D2685"/>
      <c r="E2685"/>
    </row>
    <row r="2686" spans="3:5" ht="15" x14ac:dyDescent="0.25">
      <c r="C2686"/>
      <c r="D2686"/>
      <c r="E2686"/>
    </row>
    <row r="2687" spans="3:5" ht="15" x14ac:dyDescent="0.25">
      <c r="C2687"/>
      <c r="D2687"/>
      <c r="E2687"/>
    </row>
    <row r="2688" spans="3:5" ht="15" x14ac:dyDescent="0.25">
      <c r="C2688"/>
      <c r="D2688"/>
      <c r="E2688"/>
    </row>
    <row r="2689" spans="3:5" ht="15" x14ac:dyDescent="0.25">
      <c r="C2689"/>
      <c r="D2689"/>
      <c r="E2689"/>
    </row>
    <row r="2690" spans="3:5" ht="15" x14ac:dyDescent="0.25">
      <c r="C2690"/>
      <c r="D2690"/>
      <c r="E2690"/>
    </row>
    <row r="2691" spans="3:5" ht="15" x14ac:dyDescent="0.25">
      <c r="C2691"/>
      <c r="D2691"/>
      <c r="E2691"/>
    </row>
    <row r="2692" spans="3:5" ht="15" x14ac:dyDescent="0.25">
      <c r="C2692"/>
      <c r="D2692"/>
      <c r="E2692"/>
    </row>
    <row r="2693" spans="3:5" ht="15" x14ac:dyDescent="0.25">
      <c r="C2693"/>
      <c r="D2693"/>
      <c r="E2693"/>
    </row>
    <row r="2694" spans="3:5" ht="15" x14ac:dyDescent="0.25">
      <c r="C2694"/>
      <c r="D2694"/>
      <c r="E2694"/>
    </row>
    <row r="2695" spans="3:5" ht="15" x14ac:dyDescent="0.25">
      <c r="C2695"/>
      <c r="D2695"/>
      <c r="E2695"/>
    </row>
    <row r="2696" spans="3:5" ht="15" x14ac:dyDescent="0.25">
      <c r="C2696"/>
      <c r="D2696"/>
      <c r="E2696"/>
    </row>
    <row r="2697" spans="3:5" ht="15" x14ac:dyDescent="0.25">
      <c r="C2697"/>
      <c r="D2697"/>
      <c r="E2697"/>
    </row>
    <row r="2698" spans="3:5" ht="15" x14ac:dyDescent="0.25">
      <c r="C2698"/>
      <c r="D2698"/>
      <c r="E2698"/>
    </row>
    <row r="2699" spans="3:5" ht="15" x14ac:dyDescent="0.25">
      <c r="C2699"/>
      <c r="D2699"/>
      <c r="E2699"/>
    </row>
    <row r="2700" spans="3:5" ht="15" x14ac:dyDescent="0.25">
      <c r="C2700"/>
      <c r="D2700"/>
      <c r="E2700"/>
    </row>
    <row r="2701" spans="3:5" ht="15" x14ac:dyDescent="0.25">
      <c r="C2701"/>
      <c r="D2701"/>
      <c r="E2701"/>
    </row>
    <row r="2702" spans="3:5" ht="15" x14ac:dyDescent="0.25">
      <c r="C2702"/>
      <c r="D2702"/>
      <c r="E2702"/>
    </row>
    <row r="2703" spans="3:5" ht="15" x14ac:dyDescent="0.25">
      <c r="C2703"/>
      <c r="D2703"/>
      <c r="E2703"/>
    </row>
    <row r="2704" spans="3:5" ht="15" x14ac:dyDescent="0.25">
      <c r="C2704"/>
      <c r="D2704"/>
      <c r="E2704"/>
    </row>
    <row r="2705" spans="3:5" ht="15" x14ac:dyDescent="0.25">
      <c r="C2705"/>
      <c r="D2705"/>
      <c r="E2705"/>
    </row>
    <row r="2706" spans="3:5" ht="15" x14ac:dyDescent="0.25">
      <c r="C2706"/>
      <c r="D2706"/>
      <c r="E2706"/>
    </row>
    <row r="2707" spans="3:5" ht="15" x14ac:dyDescent="0.25">
      <c r="C2707"/>
      <c r="D2707"/>
      <c r="E2707"/>
    </row>
    <row r="2708" spans="3:5" ht="15" x14ac:dyDescent="0.25">
      <c r="C2708"/>
      <c r="D2708"/>
      <c r="E2708"/>
    </row>
    <row r="2709" spans="3:5" ht="15" x14ac:dyDescent="0.25">
      <c r="C2709"/>
      <c r="D2709"/>
      <c r="E2709"/>
    </row>
    <row r="2710" spans="3:5" ht="15" x14ac:dyDescent="0.25">
      <c r="C2710"/>
      <c r="D2710"/>
      <c r="E2710"/>
    </row>
    <row r="2711" spans="3:5" ht="15" x14ac:dyDescent="0.25">
      <c r="C2711"/>
      <c r="D2711"/>
      <c r="E2711"/>
    </row>
    <row r="2712" spans="3:5" ht="15" x14ac:dyDescent="0.25">
      <c r="C2712"/>
      <c r="D2712"/>
      <c r="E2712"/>
    </row>
    <row r="2713" spans="3:5" ht="15" x14ac:dyDescent="0.25">
      <c r="C2713"/>
      <c r="D2713"/>
      <c r="E2713"/>
    </row>
    <row r="2714" spans="3:5" ht="15" x14ac:dyDescent="0.25">
      <c r="C2714"/>
      <c r="D2714"/>
      <c r="E2714"/>
    </row>
    <row r="2715" spans="3:5" ht="15" x14ac:dyDescent="0.25">
      <c r="C2715"/>
      <c r="D2715"/>
      <c r="E2715"/>
    </row>
    <row r="2716" spans="3:5" ht="15" x14ac:dyDescent="0.25">
      <c r="C2716"/>
      <c r="D2716"/>
      <c r="E2716"/>
    </row>
    <row r="2717" spans="3:5" ht="15" x14ac:dyDescent="0.25">
      <c r="C2717"/>
      <c r="D2717"/>
      <c r="E2717"/>
    </row>
    <row r="2718" spans="3:5" ht="15" x14ac:dyDescent="0.25">
      <c r="C2718"/>
      <c r="D2718"/>
      <c r="E2718"/>
    </row>
    <row r="2719" spans="3:5" ht="15" x14ac:dyDescent="0.25">
      <c r="C2719"/>
      <c r="D2719"/>
      <c r="E2719"/>
    </row>
    <row r="2720" spans="3:5" ht="15" x14ac:dyDescent="0.25">
      <c r="C2720"/>
      <c r="D2720"/>
      <c r="E2720"/>
    </row>
    <row r="2721" spans="3:5" ht="15" x14ac:dyDescent="0.25">
      <c r="C2721"/>
      <c r="D2721"/>
      <c r="E2721"/>
    </row>
    <row r="2722" spans="3:5" ht="15" x14ac:dyDescent="0.25">
      <c r="C2722"/>
      <c r="D2722"/>
      <c r="E2722"/>
    </row>
    <row r="2723" spans="3:5" ht="15" x14ac:dyDescent="0.25">
      <c r="C2723"/>
      <c r="D2723"/>
      <c r="E2723"/>
    </row>
    <row r="2724" spans="3:5" ht="15" x14ac:dyDescent="0.25">
      <c r="C2724"/>
      <c r="D2724"/>
      <c r="E2724"/>
    </row>
    <row r="2725" spans="3:5" ht="15" x14ac:dyDescent="0.25">
      <c r="C2725"/>
      <c r="D2725"/>
      <c r="E2725"/>
    </row>
    <row r="2726" spans="3:5" ht="15" x14ac:dyDescent="0.25">
      <c r="C2726"/>
      <c r="D2726"/>
      <c r="E2726"/>
    </row>
    <row r="2727" spans="3:5" ht="15" x14ac:dyDescent="0.25">
      <c r="C2727"/>
      <c r="D2727"/>
      <c r="E2727"/>
    </row>
    <row r="2728" spans="3:5" ht="15" x14ac:dyDescent="0.25">
      <c r="C2728"/>
      <c r="D2728"/>
      <c r="E2728"/>
    </row>
    <row r="2729" spans="3:5" ht="15" x14ac:dyDescent="0.25">
      <c r="C2729"/>
      <c r="D2729"/>
      <c r="E2729"/>
    </row>
    <row r="2730" spans="3:5" ht="15" x14ac:dyDescent="0.25">
      <c r="C2730"/>
      <c r="D2730"/>
      <c r="E2730"/>
    </row>
    <row r="2731" spans="3:5" ht="15" x14ac:dyDescent="0.25">
      <c r="C2731"/>
      <c r="D2731"/>
      <c r="E2731"/>
    </row>
    <row r="2732" spans="3:5" ht="15" x14ac:dyDescent="0.25">
      <c r="C2732"/>
      <c r="D2732"/>
      <c r="E2732"/>
    </row>
    <row r="2733" spans="3:5" ht="15" x14ac:dyDescent="0.25">
      <c r="C2733"/>
      <c r="D2733"/>
      <c r="E2733"/>
    </row>
    <row r="2734" spans="3:5" ht="15" x14ac:dyDescent="0.25">
      <c r="C2734"/>
      <c r="D2734"/>
      <c r="E2734"/>
    </row>
    <row r="2735" spans="3:5" ht="15" x14ac:dyDescent="0.25">
      <c r="C2735"/>
      <c r="D2735"/>
      <c r="E2735"/>
    </row>
    <row r="2736" spans="3:5" ht="15" x14ac:dyDescent="0.25">
      <c r="C2736"/>
      <c r="D2736"/>
      <c r="E2736"/>
    </row>
    <row r="2737" spans="3:5" ht="15" x14ac:dyDescent="0.25">
      <c r="C2737"/>
      <c r="D2737"/>
      <c r="E2737"/>
    </row>
    <row r="2738" spans="3:5" ht="15" x14ac:dyDescent="0.25">
      <c r="C2738"/>
      <c r="D2738"/>
      <c r="E2738"/>
    </row>
    <row r="2739" spans="3:5" ht="15" x14ac:dyDescent="0.25">
      <c r="C2739"/>
      <c r="D2739"/>
      <c r="E2739"/>
    </row>
    <row r="2740" spans="3:5" ht="15" x14ac:dyDescent="0.25">
      <c r="C2740"/>
      <c r="D2740"/>
      <c r="E2740"/>
    </row>
    <row r="2741" spans="3:5" ht="15" x14ac:dyDescent="0.25">
      <c r="C2741"/>
      <c r="D2741"/>
      <c r="E2741"/>
    </row>
    <row r="2742" spans="3:5" ht="15" x14ac:dyDescent="0.25">
      <c r="C2742"/>
      <c r="D2742"/>
      <c r="E2742"/>
    </row>
    <row r="2743" spans="3:5" ht="15" x14ac:dyDescent="0.25">
      <c r="C2743"/>
      <c r="D2743"/>
      <c r="E2743"/>
    </row>
    <row r="2744" spans="3:5" ht="15" x14ac:dyDescent="0.25">
      <c r="C2744"/>
      <c r="D2744"/>
      <c r="E2744"/>
    </row>
    <row r="2745" spans="3:5" ht="15" x14ac:dyDescent="0.25">
      <c r="C2745"/>
      <c r="D2745"/>
      <c r="E2745"/>
    </row>
    <row r="2746" spans="3:5" ht="15" x14ac:dyDescent="0.25">
      <c r="C2746"/>
      <c r="D2746"/>
      <c r="E2746"/>
    </row>
    <row r="2747" spans="3:5" ht="15" x14ac:dyDescent="0.25">
      <c r="C2747"/>
      <c r="D2747"/>
      <c r="E2747"/>
    </row>
    <row r="2748" spans="3:5" ht="15" x14ac:dyDescent="0.25">
      <c r="C2748"/>
      <c r="D2748"/>
      <c r="E2748"/>
    </row>
    <row r="2749" spans="3:5" ht="15" x14ac:dyDescent="0.25">
      <c r="C2749"/>
      <c r="D2749"/>
      <c r="E2749"/>
    </row>
    <row r="2750" spans="3:5" ht="15" x14ac:dyDescent="0.25">
      <c r="C2750"/>
      <c r="D2750"/>
      <c r="E2750"/>
    </row>
    <row r="2751" spans="3:5" ht="15" x14ac:dyDescent="0.25">
      <c r="C2751"/>
      <c r="D2751"/>
      <c r="E2751"/>
    </row>
    <row r="2752" spans="3:5" ht="15" x14ac:dyDescent="0.25">
      <c r="C2752"/>
      <c r="D2752"/>
      <c r="E2752"/>
    </row>
    <row r="2753" spans="3:5" ht="15" x14ac:dyDescent="0.25">
      <c r="C2753"/>
      <c r="D2753"/>
      <c r="E2753"/>
    </row>
    <row r="2754" spans="3:5" ht="15" x14ac:dyDescent="0.25">
      <c r="C2754"/>
      <c r="D2754"/>
      <c r="E2754"/>
    </row>
    <row r="2755" spans="3:5" ht="15" x14ac:dyDescent="0.25">
      <c r="C2755"/>
      <c r="D2755"/>
      <c r="E2755"/>
    </row>
    <row r="2756" spans="3:5" ht="15" x14ac:dyDescent="0.25">
      <c r="C2756"/>
      <c r="D2756"/>
      <c r="E2756"/>
    </row>
    <row r="2757" spans="3:5" ht="15" x14ac:dyDescent="0.25">
      <c r="C2757"/>
      <c r="D2757"/>
      <c r="E2757"/>
    </row>
    <row r="2758" spans="3:5" ht="15" x14ac:dyDescent="0.25">
      <c r="C2758"/>
      <c r="D2758"/>
      <c r="E2758"/>
    </row>
    <row r="2759" spans="3:5" ht="15" x14ac:dyDescent="0.25">
      <c r="C2759"/>
      <c r="D2759"/>
      <c r="E2759"/>
    </row>
    <row r="2760" spans="3:5" ht="15" x14ac:dyDescent="0.25">
      <c r="C2760"/>
      <c r="D2760"/>
      <c r="E2760"/>
    </row>
    <row r="2761" spans="3:5" ht="15" x14ac:dyDescent="0.25">
      <c r="C2761"/>
      <c r="D2761"/>
      <c r="E2761"/>
    </row>
    <row r="2762" spans="3:5" ht="15" x14ac:dyDescent="0.25">
      <c r="C2762"/>
      <c r="D2762"/>
      <c r="E2762"/>
    </row>
    <row r="2763" spans="3:5" ht="15" x14ac:dyDescent="0.25">
      <c r="C2763"/>
      <c r="D2763"/>
      <c r="E2763"/>
    </row>
    <row r="2764" spans="3:5" ht="15" x14ac:dyDescent="0.25">
      <c r="C2764"/>
      <c r="D2764"/>
      <c r="E2764"/>
    </row>
    <row r="2765" spans="3:5" ht="15" x14ac:dyDescent="0.25">
      <c r="C2765"/>
      <c r="D2765"/>
      <c r="E2765"/>
    </row>
    <row r="2766" spans="3:5" ht="15" x14ac:dyDescent="0.25">
      <c r="C2766"/>
      <c r="D2766"/>
      <c r="E2766"/>
    </row>
    <row r="2767" spans="3:5" ht="15" x14ac:dyDescent="0.25">
      <c r="C2767"/>
      <c r="D2767"/>
      <c r="E2767"/>
    </row>
    <row r="2768" spans="3:5" ht="15" x14ac:dyDescent="0.25">
      <c r="C2768"/>
      <c r="D2768"/>
      <c r="E2768"/>
    </row>
    <row r="2769" spans="3:5" ht="15" x14ac:dyDescent="0.25">
      <c r="C2769"/>
      <c r="D2769"/>
      <c r="E2769"/>
    </row>
    <row r="2770" spans="3:5" ht="15" x14ac:dyDescent="0.25">
      <c r="C2770"/>
      <c r="D2770"/>
      <c r="E2770"/>
    </row>
    <row r="2771" spans="3:5" ht="15" x14ac:dyDescent="0.25">
      <c r="C2771"/>
      <c r="D2771"/>
      <c r="E2771"/>
    </row>
    <row r="2772" spans="3:5" ht="15" x14ac:dyDescent="0.25">
      <c r="C2772"/>
      <c r="D2772"/>
      <c r="E2772"/>
    </row>
    <row r="2773" spans="3:5" ht="15" x14ac:dyDescent="0.25">
      <c r="C2773"/>
      <c r="D2773"/>
      <c r="E2773"/>
    </row>
    <row r="2774" spans="3:5" ht="15" x14ac:dyDescent="0.25">
      <c r="C2774"/>
      <c r="D2774"/>
      <c r="E2774"/>
    </row>
    <row r="2775" spans="3:5" ht="15" x14ac:dyDescent="0.25">
      <c r="C2775"/>
      <c r="D2775"/>
      <c r="E2775"/>
    </row>
    <row r="2776" spans="3:5" ht="15" x14ac:dyDescent="0.25">
      <c r="C2776"/>
      <c r="D2776"/>
      <c r="E2776"/>
    </row>
    <row r="2777" spans="3:5" ht="15" x14ac:dyDescent="0.25">
      <c r="C2777"/>
      <c r="D2777"/>
      <c r="E2777"/>
    </row>
    <row r="2778" spans="3:5" ht="15" x14ac:dyDescent="0.25">
      <c r="C2778"/>
      <c r="D2778"/>
      <c r="E2778"/>
    </row>
    <row r="2779" spans="3:5" ht="15" x14ac:dyDescent="0.25">
      <c r="C2779"/>
      <c r="D2779"/>
      <c r="E2779"/>
    </row>
    <row r="2780" spans="3:5" ht="15" x14ac:dyDescent="0.25">
      <c r="C2780"/>
      <c r="D2780"/>
      <c r="E2780"/>
    </row>
    <row r="2781" spans="3:5" ht="15" x14ac:dyDescent="0.25">
      <c r="C2781"/>
      <c r="D2781"/>
      <c r="E2781"/>
    </row>
    <row r="2782" spans="3:5" ht="15" x14ac:dyDescent="0.25">
      <c r="C2782"/>
      <c r="D2782"/>
      <c r="E2782"/>
    </row>
    <row r="2783" spans="3:5" ht="15" x14ac:dyDescent="0.25">
      <c r="C2783"/>
      <c r="D2783"/>
      <c r="E2783"/>
    </row>
    <row r="2784" spans="3:5" ht="15" x14ac:dyDescent="0.25">
      <c r="C2784"/>
      <c r="D2784"/>
      <c r="E2784"/>
    </row>
    <row r="2785" spans="3:5" ht="15" x14ac:dyDescent="0.25">
      <c r="C2785"/>
      <c r="D2785"/>
      <c r="E2785"/>
    </row>
    <row r="2786" spans="3:5" ht="15" x14ac:dyDescent="0.25">
      <c r="C2786"/>
      <c r="D2786"/>
      <c r="E2786"/>
    </row>
    <row r="2787" spans="3:5" ht="15" x14ac:dyDescent="0.25">
      <c r="C2787"/>
      <c r="D2787"/>
      <c r="E2787"/>
    </row>
    <row r="2788" spans="3:5" ht="15" x14ac:dyDescent="0.25">
      <c r="C2788"/>
      <c r="D2788"/>
      <c r="E2788"/>
    </row>
    <row r="2789" spans="3:5" ht="15" x14ac:dyDescent="0.25">
      <c r="C2789"/>
      <c r="D2789"/>
      <c r="E2789"/>
    </row>
    <row r="2790" spans="3:5" ht="15" x14ac:dyDescent="0.25">
      <c r="C2790"/>
      <c r="D2790"/>
      <c r="E2790"/>
    </row>
    <row r="2791" spans="3:5" ht="15" x14ac:dyDescent="0.25">
      <c r="C2791"/>
      <c r="D2791"/>
      <c r="E2791"/>
    </row>
    <row r="2792" spans="3:5" ht="15" x14ac:dyDescent="0.25">
      <c r="C2792"/>
      <c r="D2792"/>
      <c r="E2792"/>
    </row>
    <row r="2793" spans="3:5" ht="15" x14ac:dyDescent="0.25">
      <c r="C2793"/>
      <c r="D2793"/>
      <c r="E2793"/>
    </row>
    <row r="2794" spans="3:5" ht="15" x14ac:dyDescent="0.25">
      <c r="C2794"/>
      <c r="D2794"/>
      <c r="E2794"/>
    </row>
    <row r="2795" spans="3:5" ht="15" x14ac:dyDescent="0.25">
      <c r="C2795"/>
      <c r="D2795"/>
      <c r="E2795"/>
    </row>
    <row r="2796" spans="3:5" ht="15" x14ac:dyDescent="0.25">
      <c r="C2796"/>
      <c r="D2796"/>
      <c r="E2796"/>
    </row>
    <row r="2797" spans="3:5" ht="15" x14ac:dyDescent="0.25">
      <c r="C2797"/>
      <c r="D2797"/>
      <c r="E2797"/>
    </row>
    <row r="2798" spans="3:5" ht="15" x14ac:dyDescent="0.25">
      <c r="C2798"/>
      <c r="D2798"/>
      <c r="E2798"/>
    </row>
    <row r="2799" spans="3:5" ht="15" x14ac:dyDescent="0.25">
      <c r="C2799"/>
      <c r="D2799"/>
      <c r="E2799"/>
    </row>
    <row r="2800" spans="3:5" ht="15" x14ac:dyDescent="0.25">
      <c r="C2800"/>
      <c r="D2800"/>
      <c r="E2800"/>
    </row>
    <row r="2801" spans="3:5" ht="15" x14ac:dyDescent="0.25">
      <c r="C2801"/>
      <c r="D2801"/>
      <c r="E2801"/>
    </row>
    <row r="2802" spans="3:5" ht="15" x14ac:dyDescent="0.25">
      <c r="C2802"/>
      <c r="D2802"/>
      <c r="E2802"/>
    </row>
    <row r="2803" spans="3:5" ht="15" x14ac:dyDescent="0.25">
      <c r="C2803"/>
      <c r="D2803"/>
      <c r="E2803"/>
    </row>
    <row r="2804" spans="3:5" ht="15" x14ac:dyDescent="0.25">
      <c r="C2804"/>
      <c r="D2804"/>
      <c r="E2804"/>
    </row>
    <row r="2805" spans="3:5" ht="15" x14ac:dyDescent="0.25">
      <c r="C2805"/>
      <c r="D2805"/>
      <c r="E2805"/>
    </row>
    <row r="2806" spans="3:5" ht="15" x14ac:dyDescent="0.25">
      <c r="C2806"/>
      <c r="D2806"/>
      <c r="E2806"/>
    </row>
    <row r="2807" spans="3:5" ht="15" x14ac:dyDescent="0.25">
      <c r="C2807"/>
      <c r="D2807"/>
      <c r="E2807"/>
    </row>
    <row r="2808" spans="3:5" ht="15" x14ac:dyDescent="0.25">
      <c r="C2808"/>
      <c r="D2808"/>
      <c r="E2808"/>
    </row>
    <row r="2809" spans="3:5" ht="15" x14ac:dyDescent="0.25">
      <c r="C2809"/>
      <c r="D2809"/>
      <c r="E2809"/>
    </row>
    <row r="2810" spans="3:5" ht="15" x14ac:dyDescent="0.25">
      <c r="C2810"/>
      <c r="D2810"/>
      <c r="E2810"/>
    </row>
    <row r="2811" spans="3:5" ht="15" x14ac:dyDescent="0.25">
      <c r="C2811"/>
      <c r="D2811"/>
      <c r="E2811"/>
    </row>
    <row r="2812" spans="3:5" ht="15" x14ac:dyDescent="0.25">
      <c r="C2812"/>
      <c r="D2812"/>
      <c r="E2812"/>
    </row>
    <row r="2813" spans="3:5" ht="15" x14ac:dyDescent="0.25">
      <c r="C2813"/>
      <c r="D2813"/>
      <c r="E2813"/>
    </row>
    <row r="2814" spans="3:5" ht="15" x14ac:dyDescent="0.25">
      <c r="C2814"/>
      <c r="D2814"/>
      <c r="E2814"/>
    </row>
    <row r="2815" spans="3:5" ht="15" x14ac:dyDescent="0.25">
      <c r="C2815"/>
      <c r="D2815"/>
      <c r="E2815"/>
    </row>
    <row r="2816" spans="3:5" ht="15" x14ac:dyDescent="0.25">
      <c r="C2816"/>
      <c r="D2816"/>
      <c r="E2816"/>
    </row>
    <row r="2817" spans="3:5" ht="15" x14ac:dyDescent="0.25">
      <c r="C2817"/>
      <c r="D2817"/>
      <c r="E2817"/>
    </row>
    <row r="2818" spans="3:5" ht="15" x14ac:dyDescent="0.25">
      <c r="C2818"/>
      <c r="D2818"/>
      <c r="E2818"/>
    </row>
    <row r="2819" spans="3:5" ht="15" x14ac:dyDescent="0.25">
      <c r="C2819"/>
      <c r="D2819"/>
      <c r="E2819"/>
    </row>
    <row r="2820" spans="3:5" ht="15" x14ac:dyDescent="0.25">
      <c r="C2820"/>
      <c r="D2820"/>
      <c r="E2820"/>
    </row>
    <row r="2821" spans="3:5" ht="15" x14ac:dyDescent="0.25">
      <c r="C2821"/>
      <c r="D2821"/>
      <c r="E2821"/>
    </row>
    <row r="2822" spans="3:5" ht="15" x14ac:dyDescent="0.25">
      <c r="C2822"/>
      <c r="D2822"/>
      <c r="E2822"/>
    </row>
    <row r="2823" spans="3:5" ht="15" x14ac:dyDescent="0.25">
      <c r="C2823"/>
      <c r="D2823"/>
      <c r="E2823"/>
    </row>
    <row r="2824" spans="3:5" ht="15" x14ac:dyDescent="0.25">
      <c r="C2824"/>
      <c r="D2824"/>
      <c r="E2824"/>
    </row>
    <row r="2825" spans="3:5" ht="15" x14ac:dyDescent="0.25">
      <c r="C2825"/>
      <c r="D2825"/>
      <c r="E2825"/>
    </row>
    <row r="2826" spans="3:5" ht="15" x14ac:dyDescent="0.25">
      <c r="C2826"/>
      <c r="D2826"/>
      <c r="E2826"/>
    </row>
    <row r="2827" spans="3:5" ht="15" x14ac:dyDescent="0.25">
      <c r="C2827"/>
      <c r="D2827"/>
      <c r="E2827"/>
    </row>
    <row r="2828" spans="3:5" ht="15" x14ac:dyDescent="0.25">
      <c r="C2828"/>
      <c r="D2828"/>
      <c r="E2828"/>
    </row>
    <row r="2829" spans="3:5" ht="15" x14ac:dyDescent="0.25">
      <c r="C2829"/>
      <c r="D2829"/>
      <c r="E2829"/>
    </row>
    <row r="2830" spans="3:5" ht="15" x14ac:dyDescent="0.25">
      <c r="C2830"/>
      <c r="D2830"/>
      <c r="E2830"/>
    </row>
    <row r="2831" spans="3:5" ht="15" x14ac:dyDescent="0.25">
      <c r="C2831"/>
      <c r="D2831"/>
      <c r="E2831"/>
    </row>
    <row r="2832" spans="3:5" ht="15" x14ac:dyDescent="0.25">
      <c r="C2832"/>
      <c r="D2832"/>
      <c r="E2832"/>
    </row>
    <row r="2833" spans="3:5" ht="15" x14ac:dyDescent="0.25">
      <c r="C2833"/>
      <c r="D2833"/>
      <c r="E2833"/>
    </row>
    <row r="2834" spans="3:5" ht="15" x14ac:dyDescent="0.25">
      <c r="C2834"/>
      <c r="D2834"/>
      <c r="E2834"/>
    </row>
    <row r="2835" spans="3:5" ht="15" x14ac:dyDescent="0.25">
      <c r="C2835"/>
      <c r="D2835"/>
      <c r="E2835"/>
    </row>
    <row r="2836" spans="3:5" ht="15" x14ac:dyDescent="0.25">
      <c r="C2836"/>
      <c r="D2836"/>
      <c r="E2836"/>
    </row>
    <row r="2837" spans="3:5" ht="15" x14ac:dyDescent="0.25">
      <c r="C2837"/>
      <c r="D2837"/>
      <c r="E2837"/>
    </row>
    <row r="2838" spans="3:5" ht="15" x14ac:dyDescent="0.25">
      <c r="C2838"/>
      <c r="D2838"/>
      <c r="E2838"/>
    </row>
    <row r="2839" spans="3:5" ht="15" x14ac:dyDescent="0.25">
      <c r="C2839"/>
      <c r="D2839"/>
      <c r="E2839"/>
    </row>
    <row r="2840" spans="3:5" ht="15" x14ac:dyDescent="0.25">
      <c r="C2840"/>
      <c r="D2840"/>
      <c r="E2840"/>
    </row>
    <row r="2841" spans="3:5" ht="15" x14ac:dyDescent="0.25">
      <c r="C2841"/>
      <c r="D2841"/>
      <c r="E2841"/>
    </row>
    <row r="2842" spans="3:5" ht="15" x14ac:dyDescent="0.25">
      <c r="C2842"/>
      <c r="D2842"/>
      <c r="E2842"/>
    </row>
    <row r="2843" spans="3:5" ht="15" x14ac:dyDescent="0.25">
      <c r="C2843"/>
      <c r="D2843"/>
      <c r="E2843"/>
    </row>
    <row r="2844" spans="3:5" ht="15" x14ac:dyDescent="0.25">
      <c r="C2844"/>
      <c r="D2844"/>
      <c r="E2844"/>
    </row>
    <row r="2845" spans="3:5" ht="15" x14ac:dyDescent="0.25">
      <c r="C2845"/>
      <c r="D2845"/>
      <c r="E2845"/>
    </row>
    <row r="2846" spans="3:5" ht="15" x14ac:dyDescent="0.25">
      <c r="C2846"/>
      <c r="D2846"/>
      <c r="E2846"/>
    </row>
    <row r="2847" spans="3:5" ht="15" x14ac:dyDescent="0.25">
      <c r="C2847"/>
      <c r="D2847"/>
      <c r="E2847"/>
    </row>
    <row r="2848" spans="3:5" ht="15" x14ac:dyDescent="0.25">
      <c r="C2848"/>
      <c r="D2848"/>
      <c r="E2848"/>
    </row>
    <row r="2849" spans="3:5" ht="15" x14ac:dyDescent="0.25">
      <c r="C2849"/>
      <c r="D2849"/>
      <c r="E2849"/>
    </row>
    <row r="2850" spans="3:5" ht="15" x14ac:dyDescent="0.25">
      <c r="C2850"/>
      <c r="D2850"/>
      <c r="E2850"/>
    </row>
    <row r="2851" spans="3:5" ht="15" x14ac:dyDescent="0.25">
      <c r="C2851"/>
      <c r="D2851"/>
      <c r="E2851"/>
    </row>
    <row r="2852" spans="3:5" ht="15" x14ac:dyDescent="0.25">
      <c r="C2852"/>
      <c r="D2852"/>
      <c r="E2852"/>
    </row>
    <row r="2853" spans="3:5" ht="15" x14ac:dyDescent="0.25">
      <c r="C2853"/>
      <c r="D2853"/>
      <c r="E2853"/>
    </row>
    <row r="2854" spans="3:5" ht="15" x14ac:dyDescent="0.25">
      <c r="C2854"/>
      <c r="D2854"/>
      <c r="E2854"/>
    </row>
    <row r="2855" spans="3:5" ht="15" x14ac:dyDescent="0.25">
      <c r="C2855"/>
      <c r="D2855"/>
      <c r="E2855"/>
    </row>
    <row r="2856" spans="3:5" ht="15" x14ac:dyDescent="0.25">
      <c r="C2856"/>
      <c r="D2856"/>
      <c r="E2856"/>
    </row>
    <row r="2857" spans="3:5" ht="15" x14ac:dyDescent="0.25">
      <c r="C2857"/>
      <c r="D2857"/>
      <c r="E2857"/>
    </row>
    <row r="2858" spans="3:5" ht="15" x14ac:dyDescent="0.25">
      <c r="C2858"/>
      <c r="D2858"/>
      <c r="E2858"/>
    </row>
    <row r="2859" spans="3:5" ht="15" x14ac:dyDescent="0.25">
      <c r="C2859"/>
      <c r="D2859"/>
      <c r="E2859"/>
    </row>
    <row r="2860" spans="3:5" ht="15" x14ac:dyDescent="0.25">
      <c r="C2860"/>
      <c r="D2860"/>
      <c r="E2860"/>
    </row>
    <row r="2861" spans="3:5" ht="15" x14ac:dyDescent="0.25">
      <c r="C2861"/>
      <c r="D2861"/>
      <c r="E2861"/>
    </row>
    <row r="2862" spans="3:5" ht="15" x14ac:dyDescent="0.25">
      <c r="C2862"/>
      <c r="D2862"/>
      <c r="E2862"/>
    </row>
    <row r="2863" spans="3:5" ht="15" x14ac:dyDescent="0.25">
      <c r="C2863"/>
      <c r="D2863"/>
      <c r="E2863"/>
    </row>
    <row r="2864" spans="3:5" ht="15" x14ac:dyDescent="0.25">
      <c r="C2864"/>
      <c r="D2864"/>
      <c r="E2864"/>
    </row>
    <row r="2865" spans="3:5" ht="15" x14ac:dyDescent="0.25">
      <c r="C2865"/>
      <c r="D2865"/>
      <c r="E2865"/>
    </row>
    <row r="2866" spans="3:5" ht="15" x14ac:dyDescent="0.25">
      <c r="C2866"/>
      <c r="D2866"/>
      <c r="E2866"/>
    </row>
    <row r="2867" spans="3:5" ht="15" x14ac:dyDescent="0.25">
      <c r="C2867"/>
      <c r="D2867"/>
      <c r="E2867"/>
    </row>
    <row r="2868" spans="3:5" ht="15" x14ac:dyDescent="0.25">
      <c r="C2868"/>
      <c r="D2868"/>
      <c r="E2868"/>
    </row>
    <row r="2869" spans="3:5" ht="15" x14ac:dyDescent="0.25">
      <c r="C2869"/>
      <c r="D2869"/>
      <c r="E2869"/>
    </row>
    <row r="2870" spans="3:5" ht="15" x14ac:dyDescent="0.25">
      <c r="C2870"/>
      <c r="D2870"/>
      <c r="E2870"/>
    </row>
    <row r="2871" spans="3:5" ht="15" x14ac:dyDescent="0.25">
      <c r="C2871"/>
      <c r="D2871"/>
      <c r="E2871"/>
    </row>
    <row r="2872" spans="3:5" ht="15" x14ac:dyDescent="0.25">
      <c r="C2872"/>
      <c r="D2872"/>
      <c r="E2872"/>
    </row>
    <row r="2873" spans="3:5" ht="15" x14ac:dyDescent="0.25">
      <c r="C2873"/>
      <c r="D2873"/>
      <c r="E2873"/>
    </row>
    <row r="2874" spans="3:5" ht="15" x14ac:dyDescent="0.25">
      <c r="C2874"/>
      <c r="D2874"/>
      <c r="E2874"/>
    </row>
    <row r="2875" spans="3:5" ht="15" x14ac:dyDescent="0.25">
      <c r="C2875"/>
      <c r="D2875"/>
      <c r="E2875"/>
    </row>
    <row r="2876" spans="3:5" ht="15" x14ac:dyDescent="0.25">
      <c r="C2876"/>
      <c r="D2876"/>
      <c r="E2876"/>
    </row>
    <row r="2877" spans="3:5" ht="15" x14ac:dyDescent="0.25">
      <c r="C2877"/>
      <c r="D2877"/>
      <c r="E2877"/>
    </row>
    <row r="2878" spans="3:5" ht="15" x14ac:dyDescent="0.25">
      <c r="C2878"/>
      <c r="D2878"/>
      <c r="E2878"/>
    </row>
    <row r="2879" spans="3:5" ht="15" x14ac:dyDescent="0.25">
      <c r="C2879"/>
      <c r="D2879"/>
      <c r="E2879"/>
    </row>
    <row r="2880" spans="3:5" ht="15" x14ac:dyDescent="0.25">
      <c r="C2880"/>
      <c r="D2880"/>
      <c r="E2880"/>
    </row>
    <row r="2881" spans="3:5" ht="15" x14ac:dyDescent="0.25">
      <c r="C2881"/>
      <c r="D2881"/>
      <c r="E2881"/>
    </row>
    <row r="2882" spans="3:5" ht="15" x14ac:dyDescent="0.25">
      <c r="C2882"/>
      <c r="D2882"/>
      <c r="E2882"/>
    </row>
    <row r="2883" spans="3:5" ht="15" x14ac:dyDescent="0.25">
      <c r="C2883"/>
      <c r="D2883"/>
      <c r="E2883"/>
    </row>
    <row r="2884" spans="3:5" ht="15" x14ac:dyDescent="0.25">
      <c r="C2884"/>
      <c r="D2884"/>
      <c r="E2884"/>
    </row>
    <row r="2885" spans="3:5" ht="15" x14ac:dyDescent="0.25">
      <c r="C2885"/>
      <c r="D2885"/>
      <c r="E2885"/>
    </row>
    <row r="2886" spans="3:5" ht="15" x14ac:dyDescent="0.25">
      <c r="C2886"/>
      <c r="D2886"/>
      <c r="E2886"/>
    </row>
    <row r="2887" spans="3:5" ht="15" x14ac:dyDescent="0.25">
      <c r="C2887"/>
      <c r="D2887"/>
      <c r="E2887"/>
    </row>
    <row r="2888" spans="3:5" ht="15" x14ac:dyDescent="0.25">
      <c r="C2888"/>
      <c r="D2888"/>
      <c r="E2888"/>
    </row>
    <row r="2889" spans="3:5" ht="15" x14ac:dyDescent="0.25">
      <c r="C2889"/>
      <c r="D2889"/>
      <c r="E2889"/>
    </row>
    <row r="2890" spans="3:5" ht="15" x14ac:dyDescent="0.25">
      <c r="C2890"/>
      <c r="D2890"/>
      <c r="E2890"/>
    </row>
    <row r="2891" spans="3:5" ht="15" x14ac:dyDescent="0.25">
      <c r="C2891"/>
      <c r="D2891"/>
      <c r="E2891"/>
    </row>
    <row r="2892" spans="3:5" ht="15" x14ac:dyDescent="0.25">
      <c r="C2892"/>
      <c r="D2892"/>
      <c r="E2892"/>
    </row>
    <row r="2893" spans="3:5" ht="15" x14ac:dyDescent="0.25">
      <c r="C2893"/>
      <c r="D2893"/>
      <c r="E2893"/>
    </row>
    <row r="2894" spans="3:5" ht="15" x14ac:dyDescent="0.25">
      <c r="C2894"/>
      <c r="D2894"/>
      <c r="E2894"/>
    </row>
    <row r="2895" spans="3:5" ht="15" x14ac:dyDescent="0.25">
      <c r="C2895"/>
      <c r="D2895"/>
      <c r="E2895"/>
    </row>
    <row r="2896" spans="3:5" ht="15" x14ac:dyDescent="0.25">
      <c r="C2896"/>
      <c r="D2896"/>
      <c r="E2896"/>
    </row>
    <row r="2897" spans="3:5" ht="15" x14ac:dyDescent="0.25">
      <c r="C2897"/>
      <c r="D2897"/>
      <c r="E2897"/>
    </row>
    <row r="2898" spans="3:5" ht="15" x14ac:dyDescent="0.25">
      <c r="C2898"/>
      <c r="D2898"/>
      <c r="E2898"/>
    </row>
    <row r="2899" spans="3:5" ht="15" x14ac:dyDescent="0.25">
      <c r="C2899"/>
      <c r="D2899"/>
      <c r="E2899"/>
    </row>
    <row r="2900" spans="3:5" ht="15" x14ac:dyDescent="0.25">
      <c r="C2900"/>
      <c r="D2900"/>
      <c r="E2900"/>
    </row>
    <row r="2901" spans="3:5" ht="15" x14ac:dyDescent="0.25">
      <c r="C2901"/>
      <c r="D2901"/>
      <c r="E2901"/>
    </row>
    <row r="2902" spans="3:5" ht="15" x14ac:dyDescent="0.25">
      <c r="C2902"/>
      <c r="D2902"/>
      <c r="E2902"/>
    </row>
    <row r="2903" spans="3:5" ht="15" x14ac:dyDescent="0.25">
      <c r="C2903"/>
      <c r="D2903"/>
      <c r="E2903"/>
    </row>
    <row r="2904" spans="3:5" ht="15" x14ac:dyDescent="0.25">
      <c r="C2904"/>
      <c r="D2904"/>
      <c r="E2904"/>
    </row>
    <row r="2905" spans="3:5" ht="15" x14ac:dyDescent="0.25">
      <c r="C2905"/>
      <c r="D2905"/>
      <c r="E2905"/>
    </row>
    <row r="2906" spans="3:5" ht="15" x14ac:dyDescent="0.25">
      <c r="C2906"/>
      <c r="D2906"/>
      <c r="E2906"/>
    </row>
    <row r="2907" spans="3:5" ht="15" x14ac:dyDescent="0.25">
      <c r="C2907"/>
      <c r="D2907"/>
      <c r="E2907"/>
    </row>
    <row r="2908" spans="3:5" ht="15" x14ac:dyDescent="0.25">
      <c r="C2908"/>
      <c r="D2908"/>
      <c r="E2908"/>
    </row>
    <row r="2909" spans="3:5" ht="15" x14ac:dyDescent="0.25">
      <c r="C2909"/>
      <c r="D2909"/>
      <c r="E2909"/>
    </row>
    <row r="2910" spans="3:5" ht="15" x14ac:dyDescent="0.25">
      <c r="C2910"/>
      <c r="D2910"/>
      <c r="E2910"/>
    </row>
    <row r="2911" spans="3:5" ht="15" x14ac:dyDescent="0.25">
      <c r="C2911"/>
      <c r="D2911"/>
      <c r="E2911"/>
    </row>
    <row r="2912" spans="3:5" ht="15" x14ac:dyDescent="0.25">
      <c r="C2912"/>
      <c r="D2912"/>
      <c r="E2912"/>
    </row>
    <row r="2913" spans="3:5" ht="15" x14ac:dyDescent="0.25">
      <c r="C2913"/>
      <c r="D2913"/>
      <c r="E2913"/>
    </row>
    <row r="2914" spans="3:5" ht="15" x14ac:dyDescent="0.25">
      <c r="C2914"/>
      <c r="D2914"/>
      <c r="E2914"/>
    </row>
    <row r="2915" spans="3:5" ht="15" x14ac:dyDescent="0.25">
      <c r="C2915"/>
      <c r="D2915"/>
      <c r="E2915"/>
    </row>
    <row r="2916" spans="3:5" ht="15" x14ac:dyDescent="0.25">
      <c r="C2916"/>
      <c r="D2916"/>
      <c r="E2916"/>
    </row>
    <row r="2917" spans="3:5" ht="15" x14ac:dyDescent="0.25">
      <c r="C2917"/>
      <c r="D2917"/>
      <c r="E2917"/>
    </row>
    <row r="2918" spans="3:5" ht="15" x14ac:dyDescent="0.25">
      <c r="C2918"/>
      <c r="D2918"/>
      <c r="E2918"/>
    </row>
    <row r="2919" spans="3:5" ht="15" x14ac:dyDescent="0.25">
      <c r="C2919"/>
      <c r="D2919"/>
      <c r="E2919"/>
    </row>
    <row r="2920" spans="3:5" ht="15" x14ac:dyDescent="0.25">
      <c r="C2920"/>
      <c r="D2920"/>
      <c r="E2920"/>
    </row>
    <row r="2921" spans="3:5" ht="15" x14ac:dyDescent="0.25">
      <c r="C2921"/>
      <c r="D2921"/>
      <c r="E2921"/>
    </row>
    <row r="2922" spans="3:5" ht="15" x14ac:dyDescent="0.25">
      <c r="C2922"/>
      <c r="D2922"/>
      <c r="E2922"/>
    </row>
    <row r="2923" spans="3:5" ht="15" x14ac:dyDescent="0.25">
      <c r="C2923"/>
      <c r="D2923"/>
      <c r="E2923"/>
    </row>
    <row r="2924" spans="3:5" ht="15" x14ac:dyDescent="0.25">
      <c r="C2924"/>
      <c r="D2924"/>
      <c r="E2924"/>
    </row>
    <row r="2925" spans="3:5" ht="15" x14ac:dyDescent="0.25">
      <c r="C2925"/>
      <c r="D2925"/>
      <c r="E2925"/>
    </row>
    <row r="2926" spans="3:5" ht="15" x14ac:dyDescent="0.25">
      <c r="C2926"/>
      <c r="D2926"/>
      <c r="E2926"/>
    </row>
    <row r="2927" spans="3:5" ht="15" x14ac:dyDescent="0.25">
      <c r="C2927"/>
      <c r="D2927"/>
      <c r="E2927"/>
    </row>
    <row r="2928" spans="3:5" ht="15" x14ac:dyDescent="0.25">
      <c r="C2928"/>
      <c r="D2928"/>
      <c r="E2928"/>
    </row>
    <row r="2929" spans="3:5" ht="15" x14ac:dyDescent="0.25">
      <c r="C2929"/>
      <c r="D2929"/>
      <c r="E2929"/>
    </row>
    <row r="2930" spans="3:5" ht="15" x14ac:dyDescent="0.25">
      <c r="C2930"/>
      <c r="D2930"/>
      <c r="E2930"/>
    </row>
    <row r="2931" spans="3:5" ht="15" x14ac:dyDescent="0.25">
      <c r="C2931"/>
      <c r="D2931"/>
      <c r="E2931"/>
    </row>
    <row r="2932" spans="3:5" ht="15" x14ac:dyDescent="0.25">
      <c r="C2932"/>
      <c r="D2932"/>
      <c r="E2932"/>
    </row>
    <row r="2933" spans="3:5" ht="15" x14ac:dyDescent="0.25">
      <c r="C2933"/>
      <c r="D2933"/>
      <c r="E2933"/>
    </row>
    <row r="2934" spans="3:5" ht="15" x14ac:dyDescent="0.25">
      <c r="C2934"/>
      <c r="D2934"/>
      <c r="E2934"/>
    </row>
    <row r="2935" spans="3:5" ht="15" x14ac:dyDescent="0.25">
      <c r="C2935"/>
      <c r="D2935"/>
      <c r="E2935"/>
    </row>
    <row r="2936" spans="3:5" ht="15" x14ac:dyDescent="0.25">
      <c r="C2936"/>
      <c r="D2936"/>
      <c r="E2936"/>
    </row>
    <row r="2937" spans="3:5" ht="15" x14ac:dyDescent="0.25">
      <c r="C2937"/>
      <c r="D2937"/>
      <c r="E2937"/>
    </row>
    <row r="2938" spans="3:5" ht="15" x14ac:dyDescent="0.25">
      <c r="C2938"/>
      <c r="D2938"/>
      <c r="E2938"/>
    </row>
    <row r="2939" spans="3:5" ht="15" x14ac:dyDescent="0.25">
      <c r="C2939"/>
      <c r="D2939"/>
      <c r="E2939"/>
    </row>
    <row r="2940" spans="3:5" ht="15" x14ac:dyDescent="0.25">
      <c r="C2940"/>
      <c r="D2940"/>
      <c r="E2940"/>
    </row>
    <row r="2941" spans="3:5" ht="15" x14ac:dyDescent="0.25">
      <c r="C2941"/>
      <c r="D2941"/>
      <c r="E2941"/>
    </row>
    <row r="2942" spans="3:5" ht="15" x14ac:dyDescent="0.25">
      <c r="C2942"/>
      <c r="D2942"/>
      <c r="E2942"/>
    </row>
    <row r="2943" spans="3:5" ht="15" x14ac:dyDescent="0.25">
      <c r="C2943"/>
      <c r="D2943"/>
      <c r="E2943"/>
    </row>
    <row r="2944" spans="3:5" ht="15" x14ac:dyDescent="0.25">
      <c r="C2944"/>
      <c r="D2944"/>
      <c r="E2944"/>
    </row>
    <row r="2945" spans="3:5" ht="15" x14ac:dyDescent="0.25">
      <c r="C2945"/>
      <c r="D2945"/>
      <c r="E2945"/>
    </row>
    <row r="2946" spans="3:5" ht="15" x14ac:dyDescent="0.25">
      <c r="C2946"/>
      <c r="D2946"/>
      <c r="E2946"/>
    </row>
    <row r="2947" spans="3:5" ht="15" x14ac:dyDescent="0.25">
      <c r="C2947"/>
      <c r="D2947"/>
      <c r="E2947"/>
    </row>
    <row r="2948" spans="3:5" ht="15" x14ac:dyDescent="0.25">
      <c r="C2948"/>
      <c r="D2948"/>
      <c r="E2948"/>
    </row>
    <row r="2949" spans="3:5" ht="15" x14ac:dyDescent="0.25">
      <c r="C2949"/>
      <c r="D2949"/>
      <c r="E2949"/>
    </row>
    <row r="2950" spans="3:5" ht="15" x14ac:dyDescent="0.25">
      <c r="C2950"/>
      <c r="D2950"/>
      <c r="E2950"/>
    </row>
    <row r="2951" spans="3:5" ht="15" x14ac:dyDescent="0.25">
      <c r="C2951"/>
      <c r="D2951"/>
      <c r="E2951"/>
    </row>
    <row r="2952" spans="3:5" ht="15" x14ac:dyDescent="0.25">
      <c r="C2952"/>
      <c r="D2952"/>
      <c r="E2952"/>
    </row>
    <row r="2953" spans="3:5" ht="15" x14ac:dyDescent="0.25">
      <c r="C2953"/>
      <c r="D2953"/>
      <c r="E2953"/>
    </row>
    <row r="2954" spans="3:5" ht="15" x14ac:dyDescent="0.25">
      <c r="C2954"/>
      <c r="D2954"/>
      <c r="E2954"/>
    </row>
    <row r="2955" spans="3:5" ht="15" x14ac:dyDescent="0.25">
      <c r="C2955"/>
      <c r="D2955"/>
      <c r="E2955"/>
    </row>
    <row r="2956" spans="3:5" ht="15" x14ac:dyDescent="0.25">
      <c r="C2956"/>
      <c r="D2956"/>
      <c r="E2956"/>
    </row>
    <row r="2957" spans="3:5" ht="15" x14ac:dyDescent="0.25">
      <c r="C2957"/>
      <c r="D2957"/>
      <c r="E2957"/>
    </row>
    <row r="2958" spans="3:5" ht="15" x14ac:dyDescent="0.25">
      <c r="C2958"/>
      <c r="D2958"/>
      <c r="E2958"/>
    </row>
    <row r="2959" spans="3:5" ht="15" x14ac:dyDescent="0.25">
      <c r="C2959"/>
      <c r="D2959"/>
      <c r="E2959"/>
    </row>
    <row r="2960" spans="3:5" ht="15" x14ac:dyDescent="0.25">
      <c r="C2960"/>
      <c r="D2960"/>
      <c r="E2960"/>
    </row>
    <row r="2961" spans="3:5" ht="15" x14ac:dyDescent="0.25">
      <c r="C2961"/>
      <c r="D2961"/>
      <c r="E2961"/>
    </row>
    <row r="2962" spans="3:5" ht="15" x14ac:dyDescent="0.25">
      <c r="C2962"/>
      <c r="D2962"/>
      <c r="E2962"/>
    </row>
    <row r="2963" spans="3:5" ht="15" x14ac:dyDescent="0.25">
      <c r="C2963"/>
      <c r="D2963"/>
      <c r="E2963"/>
    </row>
    <row r="2964" spans="3:5" ht="15" x14ac:dyDescent="0.25">
      <c r="C2964"/>
      <c r="D2964"/>
      <c r="E2964"/>
    </row>
    <row r="2965" spans="3:5" ht="15" x14ac:dyDescent="0.25">
      <c r="C2965"/>
      <c r="D2965"/>
      <c r="E2965"/>
    </row>
    <row r="2966" spans="3:5" ht="15" x14ac:dyDescent="0.25">
      <c r="C2966"/>
      <c r="D2966"/>
      <c r="E2966"/>
    </row>
    <row r="2967" spans="3:5" ht="15" x14ac:dyDescent="0.25">
      <c r="C2967"/>
      <c r="D2967"/>
      <c r="E2967"/>
    </row>
    <row r="2968" spans="3:5" ht="15" x14ac:dyDescent="0.25">
      <c r="C2968"/>
      <c r="D2968"/>
      <c r="E2968"/>
    </row>
    <row r="2969" spans="3:5" ht="15" x14ac:dyDescent="0.25">
      <c r="C2969"/>
      <c r="D2969"/>
      <c r="E2969"/>
    </row>
    <row r="2970" spans="3:5" ht="15" x14ac:dyDescent="0.25">
      <c r="C2970"/>
      <c r="D2970"/>
      <c r="E2970"/>
    </row>
    <row r="2971" spans="3:5" ht="15" x14ac:dyDescent="0.25">
      <c r="C2971"/>
      <c r="D2971"/>
      <c r="E2971"/>
    </row>
    <row r="2972" spans="3:5" ht="15" x14ac:dyDescent="0.25">
      <c r="C2972"/>
      <c r="D2972"/>
      <c r="E2972"/>
    </row>
    <row r="2973" spans="3:5" ht="15" x14ac:dyDescent="0.25">
      <c r="C2973"/>
      <c r="D2973"/>
      <c r="E2973"/>
    </row>
    <row r="2974" spans="3:5" ht="15" x14ac:dyDescent="0.25">
      <c r="C2974"/>
      <c r="D2974"/>
      <c r="E2974"/>
    </row>
    <row r="2975" spans="3:5" ht="15" x14ac:dyDescent="0.25">
      <c r="C2975"/>
      <c r="D2975"/>
      <c r="E2975"/>
    </row>
    <row r="2976" spans="3:5" ht="15" x14ac:dyDescent="0.25">
      <c r="C2976"/>
      <c r="D2976"/>
      <c r="E2976"/>
    </row>
    <row r="2977" spans="3:5" ht="15" x14ac:dyDescent="0.25">
      <c r="C2977"/>
      <c r="D2977"/>
      <c r="E2977"/>
    </row>
    <row r="2978" spans="3:5" ht="15" x14ac:dyDescent="0.25">
      <c r="C2978"/>
      <c r="D2978"/>
      <c r="E2978"/>
    </row>
    <row r="2979" spans="3:5" ht="15" x14ac:dyDescent="0.25">
      <c r="C2979"/>
      <c r="D2979"/>
      <c r="E2979"/>
    </row>
    <row r="2980" spans="3:5" ht="15" x14ac:dyDescent="0.25">
      <c r="C2980"/>
      <c r="D2980"/>
      <c r="E2980"/>
    </row>
    <row r="2981" spans="3:5" ht="15" x14ac:dyDescent="0.25">
      <c r="C2981"/>
      <c r="D2981"/>
      <c r="E2981"/>
    </row>
    <row r="2982" spans="3:5" ht="15" x14ac:dyDescent="0.25">
      <c r="C2982"/>
      <c r="D2982"/>
      <c r="E2982"/>
    </row>
    <row r="2983" spans="3:5" ht="15" x14ac:dyDescent="0.25">
      <c r="C2983"/>
      <c r="D2983"/>
      <c r="E2983"/>
    </row>
    <row r="2984" spans="3:5" ht="15" x14ac:dyDescent="0.25">
      <c r="C2984"/>
      <c r="D2984"/>
      <c r="E2984"/>
    </row>
    <row r="2985" spans="3:5" ht="15" x14ac:dyDescent="0.25">
      <c r="C2985"/>
      <c r="D2985"/>
      <c r="E2985"/>
    </row>
    <row r="2986" spans="3:5" ht="15" x14ac:dyDescent="0.25">
      <c r="C2986"/>
      <c r="D2986"/>
      <c r="E2986"/>
    </row>
    <row r="2987" spans="3:5" ht="15" x14ac:dyDescent="0.25">
      <c r="C2987"/>
      <c r="D2987"/>
      <c r="E2987"/>
    </row>
    <row r="2988" spans="3:5" ht="15" x14ac:dyDescent="0.25">
      <c r="C2988"/>
      <c r="D2988"/>
      <c r="E2988"/>
    </row>
    <row r="2989" spans="3:5" ht="15" x14ac:dyDescent="0.25">
      <c r="C2989"/>
      <c r="D2989"/>
      <c r="E2989"/>
    </row>
    <row r="2990" spans="3:5" ht="15" x14ac:dyDescent="0.25">
      <c r="C2990"/>
      <c r="D2990"/>
      <c r="E2990"/>
    </row>
    <row r="2991" spans="3:5" ht="15" x14ac:dyDescent="0.25">
      <c r="C2991"/>
      <c r="D2991"/>
      <c r="E2991"/>
    </row>
    <row r="2992" spans="3:5" ht="15" x14ac:dyDescent="0.25">
      <c r="C2992"/>
      <c r="D2992"/>
      <c r="E2992"/>
    </row>
    <row r="2993" spans="3:5" ht="15" x14ac:dyDescent="0.25">
      <c r="C2993"/>
      <c r="D2993"/>
      <c r="E2993"/>
    </row>
    <row r="2994" spans="3:5" ht="15" x14ac:dyDescent="0.25">
      <c r="C2994"/>
      <c r="D2994"/>
      <c r="E2994"/>
    </row>
    <row r="2995" spans="3:5" ht="15" x14ac:dyDescent="0.25">
      <c r="C2995"/>
      <c r="D2995"/>
      <c r="E2995"/>
    </row>
    <row r="2996" spans="3:5" ht="15" x14ac:dyDescent="0.25">
      <c r="C2996"/>
      <c r="D2996"/>
      <c r="E2996"/>
    </row>
    <row r="2997" spans="3:5" ht="15" x14ac:dyDescent="0.25">
      <c r="C2997"/>
      <c r="D2997"/>
      <c r="E2997"/>
    </row>
    <row r="2998" spans="3:5" ht="15" x14ac:dyDescent="0.25">
      <c r="C2998"/>
      <c r="D2998"/>
      <c r="E2998"/>
    </row>
    <row r="2999" spans="3:5" ht="15" x14ac:dyDescent="0.25">
      <c r="C2999"/>
      <c r="D2999"/>
      <c r="E2999"/>
    </row>
    <row r="3000" spans="3:5" ht="15" x14ac:dyDescent="0.25">
      <c r="C3000"/>
      <c r="D3000"/>
      <c r="E3000"/>
    </row>
    <row r="3001" spans="3:5" ht="15" x14ac:dyDescent="0.25">
      <c r="C3001"/>
      <c r="D3001"/>
      <c r="E3001"/>
    </row>
    <row r="3002" spans="3:5" ht="15" x14ac:dyDescent="0.25">
      <c r="C3002"/>
      <c r="D3002"/>
      <c r="E3002"/>
    </row>
    <row r="3003" spans="3:5" ht="15" x14ac:dyDescent="0.25">
      <c r="C3003"/>
      <c r="D3003"/>
      <c r="E3003"/>
    </row>
    <row r="3004" spans="3:5" ht="15" x14ac:dyDescent="0.25">
      <c r="C3004"/>
      <c r="D3004"/>
      <c r="E3004"/>
    </row>
    <row r="3005" spans="3:5" ht="15" x14ac:dyDescent="0.25">
      <c r="C3005"/>
      <c r="D3005"/>
      <c r="E3005"/>
    </row>
    <row r="3006" spans="3:5" ht="15" x14ac:dyDescent="0.25">
      <c r="C3006"/>
      <c r="D3006"/>
      <c r="E3006"/>
    </row>
    <row r="3007" spans="3:5" ht="15" x14ac:dyDescent="0.25">
      <c r="C3007"/>
      <c r="D3007"/>
      <c r="E3007"/>
    </row>
    <row r="3008" spans="3:5" ht="15" x14ac:dyDescent="0.25">
      <c r="C3008"/>
      <c r="D3008"/>
      <c r="E3008"/>
    </row>
    <row r="3009" spans="3:5" ht="15" x14ac:dyDescent="0.25">
      <c r="C3009"/>
      <c r="D3009"/>
      <c r="E3009"/>
    </row>
    <row r="3010" spans="3:5" ht="15" x14ac:dyDescent="0.25">
      <c r="C3010"/>
      <c r="D3010"/>
      <c r="E3010"/>
    </row>
    <row r="3011" spans="3:5" ht="15" x14ac:dyDescent="0.25">
      <c r="C3011"/>
      <c r="D3011"/>
      <c r="E3011"/>
    </row>
    <row r="3012" spans="3:5" ht="15" x14ac:dyDescent="0.25">
      <c r="C3012"/>
      <c r="D3012"/>
      <c r="E3012"/>
    </row>
    <row r="3013" spans="3:5" ht="15" x14ac:dyDescent="0.25">
      <c r="C3013"/>
      <c r="D3013"/>
      <c r="E3013"/>
    </row>
    <row r="3014" spans="3:5" ht="15" x14ac:dyDescent="0.25">
      <c r="C3014"/>
      <c r="D3014"/>
      <c r="E3014"/>
    </row>
    <row r="3015" spans="3:5" ht="15" x14ac:dyDescent="0.25">
      <c r="C3015"/>
      <c r="D3015"/>
      <c r="E3015"/>
    </row>
    <row r="3016" spans="3:5" ht="15" x14ac:dyDescent="0.25">
      <c r="C3016"/>
      <c r="D3016"/>
      <c r="E3016"/>
    </row>
    <row r="3017" spans="3:5" ht="15" x14ac:dyDescent="0.25">
      <c r="C3017"/>
      <c r="D3017"/>
      <c r="E3017"/>
    </row>
    <row r="3018" spans="3:5" ht="15" x14ac:dyDescent="0.25">
      <c r="C3018"/>
      <c r="D3018"/>
      <c r="E3018"/>
    </row>
    <row r="3019" spans="3:5" ht="15" x14ac:dyDescent="0.25">
      <c r="C3019"/>
      <c r="D3019"/>
      <c r="E3019"/>
    </row>
    <row r="3020" spans="3:5" ht="15" x14ac:dyDescent="0.25">
      <c r="C3020"/>
      <c r="D3020"/>
      <c r="E3020"/>
    </row>
    <row r="3021" spans="3:5" ht="15" x14ac:dyDescent="0.25">
      <c r="C3021"/>
      <c r="D3021"/>
      <c r="E3021"/>
    </row>
    <row r="3022" spans="3:5" ht="15" x14ac:dyDescent="0.25">
      <c r="C3022"/>
      <c r="D3022"/>
      <c r="E3022"/>
    </row>
    <row r="3023" spans="3:5" ht="15" x14ac:dyDescent="0.25">
      <c r="C3023"/>
      <c r="D3023"/>
      <c r="E3023"/>
    </row>
    <row r="3024" spans="3:5" ht="15" x14ac:dyDescent="0.25">
      <c r="C3024"/>
      <c r="D3024"/>
      <c r="E3024"/>
    </row>
    <row r="3025" spans="3:5" ht="15" x14ac:dyDescent="0.25">
      <c r="C3025"/>
      <c r="D3025"/>
      <c r="E3025"/>
    </row>
    <row r="3026" spans="3:5" ht="15" x14ac:dyDescent="0.25">
      <c r="C3026"/>
      <c r="D3026"/>
      <c r="E3026"/>
    </row>
    <row r="3027" spans="3:5" ht="15" x14ac:dyDescent="0.25">
      <c r="C3027"/>
      <c r="D3027"/>
      <c r="E3027"/>
    </row>
    <row r="3028" spans="3:5" ht="15" x14ac:dyDescent="0.25">
      <c r="C3028"/>
      <c r="D3028"/>
      <c r="E3028"/>
    </row>
    <row r="3029" spans="3:5" ht="15" x14ac:dyDescent="0.25">
      <c r="C3029"/>
      <c r="D3029"/>
      <c r="E3029"/>
    </row>
    <row r="3030" spans="3:5" ht="15" x14ac:dyDescent="0.25">
      <c r="C3030"/>
      <c r="D3030"/>
      <c r="E3030"/>
    </row>
    <row r="3031" spans="3:5" ht="15" x14ac:dyDescent="0.25">
      <c r="C3031"/>
      <c r="D3031"/>
      <c r="E3031"/>
    </row>
    <row r="3032" spans="3:5" ht="15" x14ac:dyDescent="0.25">
      <c r="C3032"/>
      <c r="D3032"/>
      <c r="E3032"/>
    </row>
    <row r="3033" spans="3:5" ht="15" x14ac:dyDescent="0.25">
      <c r="C3033"/>
      <c r="D3033"/>
      <c r="E3033"/>
    </row>
    <row r="3034" spans="3:5" ht="15" x14ac:dyDescent="0.25">
      <c r="C3034"/>
      <c r="D3034"/>
      <c r="E3034"/>
    </row>
    <row r="3035" spans="3:5" ht="15" x14ac:dyDescent="0.25">
      <c r="C3035"/>
      <c r="D3035"/>
      <c r="E3035"/>
    </row>
    <row r="3036" spans="3:5" ht="15" x14ac:dyDescent="0.25">
      <c r="C3036"/>
      <c r="D3036"/>
      <c r="E3036"/>
    </row>
    <row r="3037" spans="3:5" ht="15" x14ac:dyDescent="0.25">
      <c r="C3037"/>
      <c r="D3037"/>
      <c r="E3037"/>
    </row>
    <row r="3038" spans="3:5" ht="15" x14ac:dyDescent="0.25">
      <c r="C3038"/>
      <c r="D3038"/>
      <c r="E3038"/>
    </row>
    <row r="3039" spans="3:5" ht="15" x14ac:dyDescent="0.25">
      <c r="C3039"/>
      <c r="D3039"/>
      <c r="E3039"/>
    </row>
    <row r="3040" spans="3:5" ht="15" x14ac:dyDescent="0.25">
      <c r="C3040"/>
      <c r="D3040"/>
      <c r="E3040"/>
    </row>
    <row r="3041" spans="3:5" ht="15" x14ac:dyDescent="0.25">
      <c r="C3041"/>
      <c r="D3041"/>
      <c r="E3041"/>
    </row>
    <row r="3042" spans="3:5" ht="15" x14ac:dyDescent="0.25">
      <c r="C3042"/>
      <c r="D3042"/>
      <c r="E3042"/>
    </row>
    <row r="3043" spans="3:5" ht="15" x14ac:dyDescent="0.25">
      <c r="C3043"/>
      <c r="D3043"/>
      <c r="E3043"/>
    </row>
    <row r="3044" spans="3:5" ht="15" x14ac:dyDescent="0.25">
      <c r="C3044"/>
      <c r="D3044"/>
      <c r="E3044"/>
    </row>
    <row r="3045" spans="3:5" ht="15" x14ac:dyDescent="0.25">
      <c r="C3045"/>
      <c r="D3045"/>
      <c r="E3045"/>
    </row>
    <row r="3046" spans="3:5" ht="15" x14ac:dyDescent="0.25">
      <c r="C3046"/>
      <c r="D3046"/>
      <c r="E3046"/>
    </row>
    <row r="3047" spans="3:5" ht="15" x14ac:dyDescent="0.25">
      <c r="C3047"/>
      <c r="D3047"/>
      <c r="E3047"/>
    </row>
    <row r="3048" spans="3:5" ht="15" x14ac:dyDescent="0.25">
      <c r="C3048"/>
      <c r="D3048"/>
      <c r="E3048"/>
    </row>
    <row r="3049" spans="3:5" ht="15" x14ac:dyDescent="0.25">
      <c r="C3049"/>
      <c r="D3049"/>
      <c r="E3049"/>
    </row>
    <row r="3050" spans="3:5" ht="15" x14ac:dyDescent="0.25">
      <c r="C3050"/>
      <c r="D3050"/>
      <c r="E3050"/>
    </row>
    <row r="3051" spans="3:5" ht="15" x14ac:dyDescent="0.25">
      <c r="C3051"/>
      <c r="D3051"/>
      <c r="E3051"/>
    </row>
    <row r="3052" spans="3:5" ht="15" x14ac:dyDescent="0.25">
      <c r="C3052"/>
      <c r="D3052"/>
      <c r="E3052"/>
    </row>
    <row r="3053" spans="3:5" ht="15" x14ac:dyDescent="0.25">
      <c r="C3053"/>
      <c r="D3053"/>
      <c r="E3053"/>
    </row>
    <row r="3054" spans="3:5" ht="15" x14ac:dyDescent="0.25">
      <c r="C3054"/>
      <c r="D3054"/>
      <c r="E3054"/>
    </row>
    <row r="3055" spans="3:5" ht="15" x14ac:dyDescent="0.25">
      <c r="C3055"/>
      <c r="D3055"/>
      <c r="E3055"/>
    </row>
    <row r="3056" spans="3:5" ht="15" x14ac:dyDescent="0.25">
      <c r="C3056"/>
      <c r="D3056"/>
      <c r="E3056"/>
    </row>
    <row r="3057" spans="3:5" ht="15" x14ac:dyDescent="0.25">
      <c r="C3057"/>
      <c r="D3057"/>
      <c r="E3057"/>
    </row>
    <row r="3058" spans="3:5" ht="15" x14ac:dyDescent="0.25">
      <c r="C3058"/>
      <c r="D3058"/>
      <c r="E3058"/>
    </row>
    <row r="3059" spans="3:5" ht="15" x14ac:dyDescent="0.25">
      <c r="C3059"/>
      <c r="D3059"/>
      <c r="E3059"/>
    </row>
    <row r="3060" spans="3:5" ht="15" x14ac:dyDescent="0.25">
      <c r="C3060"/>
      <c r="D3060"/>
      <c r="E3060"/>
    </row>
    <row r="3061" spans="3:5" ht="15" x14ac:dyDescent="0.25">
      <c r="C3061"/>
      <c r="D3061"/>
      <c r="E3061"/>
    </row>
    <row r="3062" spans="3:5" ht="15" x14ac:dyDescent="0.25">
      <c r="C3062"/>
      <c r="D3062"/>
      <c r="E3062"/>
    </row>
    <row r="3063" spans="3:5" ht="15" x14ac:dyDescent="0.25">
      <c r="C3063"/>
      <c r="D3063"/>
      <c r="E3063"/>
    </row>
    <row r="3064" spans="3:5" ht="15" x14ac:dyDescent="0.25">
      <c r="C3064"/>
      <c r="D3064"/>
      <c r="E3064"/>
    </row>
    <row r="3065" spans="3:5" ht="15" x14ac:dyDescent="0.25">
      <c r="C3065"/>
      <c r="D3065"/>
      <c r="E3065"/>
    </row>
    <row r="3066" spans="3:5" ht="15" x14ac:dyDescent="0.25">
      <c r="C3066"/>
      <c r="D3066"/>
      <c r="E3066"/>
    </row>
    <row r="3067" spans="3:5" ht="15" x14ac:dyDescent="0.25">
      <c r="C3067"/>
      <c r="D3067"/>
      <c r="E3067"/>
    </row>
    <row r="3068" spans="3:5" ht="15" x14ac:dyDescent="0.25">
      <c r="C3068"/>
      <c r="D3068"/>
      <c r="E3068"/>
    </row>
    <row r="3069" spans="3:5" ht="15" x14ac:dyDescent="0.25">
      <c r="C3069"/>
      <c r="D3069"/>
      <c r="E3069"/>
    </row>
    <row r="3070" spans="3:5" ht="15" x14ac:dyDescent="0.25">
      <c r="C3070"/>
      <c r="D3070"/>
      <c r="E3070"/>
    </row>
    <row r="3071" spans="3:5" ht="15" x14ac:dyDescent="0.25">
      <c r="C3071"/>
      <c r="D3071"/>
      <c r="E3071"/>
    </row>
    <row r="3072" spans="3:5" ht="15" x14ac:dyDescent="0.25">
      <c r="C3072"/>
      <c r="D3072"/>
      <c r="E3072"/>
    </row>
    <row r="3073" spans="3:5" ht="15" x14ac:dyDescent="0.25">
      <c r="C3073"/>
      <c r="D3073"/>
      <c r="E3073"/>
    </row>
    <row r="3074" spans="3:5" ht="15" x14ac:dyDescent="0.25">
      <c r="C3074"/>
      <c r="D3074"/>
      <c r="E3074"/>
    </row>
    <row r="3075" spans="3:5" ht="15" x14ac:dyDescent="0.25">
      <c r="C3075"/>
      <c r="D3075"/>
      <c r="E3075"/>
    </row>
    <row r="3076" spans="3:5" ht="15" x14ac:dyDescent="0.25">
      <c r="C3076"/>
      <c r="D3076"/>
      <c r="E3076"/>
    </row>
    <row r="3077" spans="3:5" ht="15" x14ac:dyDescent="0.25">
      <c r="C3077"/>
      <c r="D3077"/>
      <c r="E3077"/>
    </row>
    <row r="3078" spans="3:5" ht="15" x14ac:dyDescent="0.25">
      <c r="C3078"/>
      <c r="D3078"/>
      <c r="E3078"/>
    </row>
    <row r="3079" spans="3:5" ht="15" x14ac:dyDescent="0.25">
      <c r="C3079"/>
      <c r="D3079"/>
      <c r="E3079"/>
    </row>
    <row r="3080" spans="3:5" ht="15" x14ac:dyDescent="0.25">
      <c r="C3080"/>
      <c r="D3080"/>
      <c r="E3080"/>
    </row>
    <row r="3081" spans="3:5" ht="15" x14ac:dyDescent="0.25">
      <c r="C3081"/>
      <c r="D3081"/>
      <c r="E3081"/>
    </row>
    <row r="3082" spans="3:5" ht="15" x14ac:dyDescent="0.25">
      <c r="C3082"/>
      <c r="D3082"/>
      <c r="E3082"/>
    </row>
    <row r="3083" spans="3:5" ht="15" x14ac:dyDescent="0.25">
      <c r="C3083"/>
      <c r="D3083"/>
      <c r="E3083"/>
    </row>
    <row r="3084" spans="3:5" ht="15" x14ac:dyDescent="0.25">
      <c r="C3084"/>
      <c r="D3084"/>
      <c r="E3084"/>
    </row>
    <row r="3085" spans="3:5" ht="15" x14ac:dyDescent="0.25">
      <c r="C3085"/>
      <c r="D3085"/>
      <c r="E3085"/>
    </row>
    <row r="3086" spans="3:5" ht="15" x14ac:dyDescent="0.25">
      <c r="C3086"/>
      <c r="D3086"/>
      <c r="E3086"/>
    </row>
    <row r="3087" spans="3:5" ht="15" x14ac:dyDescent="0.25">
      <c r="C3087"/>
      <c r="D3087"/>
      <c r="E3087"/>
    </row>
    <row r="3088" spans="3:5" ht="15" x14ac:dyDescent="0.25">
      <c r="C3088"/>
      <c r="D3088"/>
      <c r="E3088"/>
    </row>
    <row r="3089" spans="3:5" ht="15" x14ac:dyDescent="0.25">
      <c r="C3089"/>
      <c r="D3089"/>
      <c r="E3089"/>
    </row>
    <row r="3090" spans="3:5" ht="15" x14ac:dyDescent="0.25">
      <c r="C3090"/>
      <c r="D3090"/>
      <c r="E3090"/>
    </row>
    <row r="3091" spans="3:5" ht="15" x14ac:dyDescent="0.25">
      <c r="C3091"/>
      <c r="D3091"/>
      <c r="E3091"/>
    </row>
    <row r="3092" spans="3:5" ht="15" x14ac:dyDescent="0.25">
      <c r="C3092"/>
      <c r="D3092"/>
      <c r="E3092"/>
    </row>
    <row r="3093" spans="3:5" ht="15" x14ac:dyDescent="0.25">
      <c r="C3093"/>
      <c r="D3093"/>
      <c r="E3093"/>
    </row>
    <row r="3094" spans="3:5" ht="15" x14ac:dyDescent="0.25">
      <c r="C3094"/>
      <c r="D3094"/>
      <c r="E3094"/>
    </row>
    <row r="3095" spans="3:5" ht="15" x14ac:dyDescent="0.25">
      <c r="C3095"/>
      <c r="D3095"/>
      <c r="E3095"/>
    </row>
    <row r="3096" spans="3:5" ht="15" x14ac:dyDescent="0.25">
      <c r="C3096"/>
      <c r="D3096"/>
      <c r="E3096"/>
    </row>
    <row r="3097" spans="3:5" ht="15" x14ac:dyDescent="0.25">
      <c r="C3097"/>
      <c r="D3097"/>
      <c r="E3097"/>
    </row>
    <row r="3098" spans="3:5" ht="15" x14ac:dyDescent="0.25">
      <c r="C3098"/>
      <c r="D3098"/>
      <c r="E3098"/>
    </row>
    <row r="3099" spans="3:5" ht="15" x14ac:dyDescent="0.25">
      <c r="C3099"/>
      <c r="D3099"/>
      <c r="E3099"/>
    </row>
    <row r="3100" spans="3:5" ht="15" x14ac:dyDescent="0.25">
      <c r="C3100"/>
      <c r="D3100"/>
      <c r="E3100"/>
    </row>
    <row r="3101" spans="3:5" ht="15" x14ac:dyDescent="0.25">
      <c r="C3101"/>
      <c r="D3101"/>
      <c r="E3101"/>
    </row>
    <row r="3102" spans="3:5" ht="15" x14ac:dyDescent="0.25">
      <c r="C3102"/>
      <c r="D3102"/>
      <c r="E3102"/>
    </row>
    <row r="3103" spans="3:5" ht="15" x14ac:dyDescent="0.25">
      <c r="C3103"/>
      <c r="D3103"/>
      <c r="E3103"/>
    </row>
    <row r="3104" spans="3:5" ht="15" x14ac:dyDescent="0.25">
      <c r="C3104"/>
      <c r="D3104"/>
      <c r="E3104"/>
    </row>
    <row r="3105" spans="3:5" ht="15" x14ac:dyDescent="0.25">
      <c r="C3105"/>
      <c r="D3105"/>
      <c r="E3105"/>
    </row>
    <row r="3106" spans="3:5" ht="15" x14ac:dyDescent="0.25">
      <c r="C3106"/>
      <c r="D3106"/>
      <c r="E3106"/>
    </row>
    <row r="3107" spans="3:5" ht="15" x14ac:dyDescent="0.25">
      <c r="C3107"/>
      <c r="D3107"/>
      <c r="E3107"/>
    </row>
    <row r="3108" spans="3:5" ht="15" x14ac:dyDescent="0.25">
      <c r="C3108"/>
      <c r="D3108"/>
      <c r="E3108"/>
    </row>
    <row r="3109" spans="3:5" ht="15" x14ac:dyDescent="0.25">
      <c r="C3109"/>
      <c r="D3109"/>
      <c r="E3109"/>
    </row>
    <row r="3110" spans="3:5" ht="15" x14ac:dyDescent="0.25">
      <c r="C3110"/>
      <c r="D3110"/>
      <c r="E3110"/>
    </row>
    <row r="3111" spans="3:5" ht="15" x14ac:dyDescent="0.25">
      <c r="C3111"/>
      <c r="D3111"/>
      <c r="E3111"/>
    </row>
    <row r="3112" spans="3:5" ht="15" x14ac:dyDescent="0.25">
      <c r="C3112"/>
      <c r="D3112"/>
      <c r="E3112"/>
    </row>
    <row r="3113" spans="3:5" ht="15" x14ac:dyDescent="0.25">
      <c r="C3113"/>
      <c r="D3113"/>
      <c r="E3113"/>
    </row>
    <row r="3114" spans="3:5" ht="15" x14ac:dyDescent="0.25">
      <c r="C3114"/>
      <c r="D3114"/>
      <c r="E3114"/>
    </row>
    <row r="3115" spans="3:5" ht="15" x14ac:dyDescent="0.25">
      <c r="C3115"/>
      <c r="D3115"/>
      <c r="E3115"/>
    </row>
    <row r="3116" spans="3:5" ht="15" x14ac:dyDescent="0.25">
      <c r="C3116"/>
      <c r="D3116"/>
      <c r="E3116"/>
    </row>
    <row r="3117" spans="3:5" ht="15" x14ac:dyDescent="0.25">
      <c r="C3117"/>
      <c r="D3117"/>
      <c r="E3117"/>
    </row>
    <row r="3118" spans="3:5" ht="15" x14ac:dyDescent="0.25">
      <c r="C3118"/>
      <c r="D3118"/>
      <c r="E3118"/>
    </row>
    <row r="3119" spans="3:5" ht="15" x14ac:dyDescent="0.25">
      <c r="C3119"/>
      <c r="D3119"/>
      <c r="E3119"/>
    </row>
    <row r="3120" spans="3:5" ht="15" x14ac:dyDescent="0.25">
      <c r="C3120"/>
      <c r="D3120"/>
      <c r="E3120"/>
    </row>
    <row r="3121" spans="3:5" ht="15" x14ac:dyDescent="0.25">
      <c r="C3121"/>
      <c r="D3121"/>
      <c r="E3121"/>
    </row>
    <row r="3122" spans="3:5" ht="15" x14ac:dyDescent="0.25">
      <c r="C3122"/>
      <c r="D3122"/>
      <c r="E3122"/>
    </row>
    <row r="3123" spans="3:5" ht="15" x14ac:dyDescent="0.25">
      <c r="C3123"/>
      <c r="D3123"/>
      <c r="E3123"/>
    </row>
    <row r="3124" spans="3:5" ht="15" x14ac:dyDescent="0.25">
      <c r="C3124"/>
      <c r="D3124"/>
      <c r="E3124"/>
    </row>
    <row r="3125" spans="3:5" ht="15" x14ac:dyDescent="0.25">
      <c r="C3125"/>
      <c r="D3125"/>
      <c r="E3125"/>
    </row>
    <row r="3126" spans="3:5" ht="15" x14ac:dyDescent="0.25">
      <c r="C3126"/>
      <c r="D3126"/>
      <c r="E3126"/>
    </row>
    <row r="3127" spans="3:5" ht="15" x14ac:dyDescent="0.25">
      <c r="C3127"/>
      <c r="D3127"/>
      <c r="E3127"/>
    </row>
    <row r="3128" spans="3:5" ht="15" x14ac:dyDescent="0.25">
      <c r="C3128"/>
      <c r="D3128"/>
      <c r="E3128"/>
    </row>
    <row r="3129" spans="3:5" ht="15" x14ac:dyDescent="0.25">
      <c r="C3129"/>
      <c r="D3129"/>
      <c r="E3129"/>
    </row>
    <row r="3130" spans="3:5" ht="15" x14ac:dyDescent="0.25">
      <c r="C3130"/>
      <c r="D3130"/>
      <c r="E3130"/>
    </row>
    <row r="3131" spans="3:5" ht="15" x14ac:dyDescent="0.25">
      <c r="C3131"/>
      <c r="D3131"/>
      <c r="E3131"/>
    </row>
    <row r="3132" spans="3:5" ht="15" x14ac:dyDescent="0.25">
      <c r="C3132"/>
      <c r="D3132"/>
      <c r="E3132"/>
    </row>
    <row r="3133" spans="3:5" ht="15" x14ac:dyDescent="0.25">
      <c r="C3133"/>
      <c r="D3133"/>
      <c r="E3133"/>
    </row>
    <row r="3134" spans="3:5" ht="15" x14ac:dyDescent="0.25">
      <c r="C3134"/>
      <c r="D3134"/>
      <c r="E3134"/>
    </row>
    <row r="3135" spans="3:5" ht="15" x14ac:dyDescent="0.25">
      <c r="C3135"/>
      <c r="D3135"/>
      <c r="E3135"/>
    </row>
    <row r="3136" spans="3:5" ht="15" x14ac:dyDescent="0.25">
      <c r="C3136"/>
      <c r="D3136"/>
      <c r="E3136"/>
    </row>
    <row r="3137" spans="3:5" ht="15" x14ac:dyDescent="0.25">
      <c r="C3137"/>
      <c r="D3137"/>
      <c r="E3137"/>
    </row>
    <row r="3138" spans="3:5" ht="15" x14ac:dyDescent="0.25">
      <c r="C3138"/>
      <c r="D3138"/>
      <c r="E3138"/>
    </row>
    <row r="3139" spans="3:5" ht="15" x14ac:dyDescent="0.25">
      <c r="C3139"/>
      <c r="D3139"/>
      <c r="E3139"/>
    </row>
    <row r="3140" spans="3:5" ht="15" x14ac:dyDescent="0.25">
      <c r="C3140"/>
      <c r="D3140"/>
      <c r="E3140"/>
    </row>
    <row r="3141" spans="3:5" ht="15" x14ac:dyDescent="0.25">
      <c r="C3141"/>
      <c r="D3141"/>
      <c r="E3141"/>
    </row>
    <row r="3142" spans="3:5" ht="15" x14ac:dyDescent="0.25">
      <c r="C3142"/>
      <c r="D3142"/>
      <c r="E3142"/>
    </row>
    <row r="3143" spans="3:5" ht="15" x14ac:dyDescent="0.25">
      <c r="C3143"/>
      <c r="D3143"/>
      <c r="E3143"/>
    </row>
    <row r="3144" spans="3:5" ht="15" x14ac:dyDescent="0.25">
      <c r="C3144"/>
      <c r="D3144"/>
      <c r="E3144"/>
    </row>
    <row r="3145" spans="3:5" ht="15" x14ac:dyDescent="0.25">
      <c r="C3145"/>
      <c r="D3145"/>
      <c r="E314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6" customWidth="1"/>
    <col min="2" max="2" width="49.5703125" style="57" bestFit="1" customWidth="1"/>
    <col min="3" max="3" width="13.7109375" style="57" bestFit="1" customWidth="1"/>
  </cols>
  <sheetData>
    <row r="1" spans="1:3" ht="15" customHeight="1" x14ac:dyDescent="0.25">
      <c r="A1" s="58" t="s">
        <v>5</v>
      </c>
      <c r="B1" s="59" t="s">
        <v>325</v>
      </c>
      <c r="C1" s="59" t="s">
        <v>326</v>
      </c>
    </row>
    <row r="2" spans="1:3" x14ac:dyDescent="0.3">
      <c r="A2" s="56">
        <v>7798006872006</v>
      </c>
      <c r="B2" s="57" t="s">
        <v>327</v>
      </c>
      <c r="C2" s="60">
        <v>250</v>
      </c>
    </row>
    <row r="3" spans="1:3" x14ac:dyDescent="0.3">
      <c r="A3" s="56">
        <v>7796930007310</v>
      </c>
      <c r="B3" s="57" t="s">
        <v>226</v>
      </c>
      <c r="C3" s="60">
        <v>528</v>
      </c>
    </row>
    <row r="4" spans="1:3" x14ac:dyDescent="0.3">
      <c r="A4" s="56">
        <v>7795348001859</v>
      </c>
      <c r="B4" s="57" t="s">
        <v>228</v>
      </c>
      <c r="C4" s="60">
        <v>534</v>
      </c>
    </row>
    <row r="5" spans="1:3" x14ac:dyDescent="0.3">
      <c r="A5" s="56">
        <v>7796930003336</v>
      </c>
      <c r="B5" s="57" t="s">
        <v>229</v>
      </c>
      <c r="C5" s="60">
        <v>620</v>
      </c>
    </row>
    <row r="6" spans="1:3" x14ac:dyDescent="0.3">
      <c r="A6" s="56">
        <v>7796930007303</v>
      </c>
      <c r="B6" s="57" t="s">
        <v>230</v>
      </c>
      <c r="C6" s="60">
        <v>635</v>
      </c>
    </row>
    <row r="7" spans="1:3" x14ac:dyDescent="0.3">
      <c r="A7" s="56">
        <v>7796930003978</v>
      </c>
      <c r="B7" s="57" t="s">
        <v>231</v>
      </c>
      <c r="C7" s="60">
        <v>693</v>
      </c>
    </row>
    <row r="8" spans="1:3" x14ac:dyDescent="0.3">
      <c r="A8" s="56">
        <v>7798007801784</v>
      </c>
      <c r="B8" s="57" t="s">
        <v>328</v>
      </c>
      <c r="C8" s="60">
        <v>764</v>
      </c>
    </row>
    <row r="9" spans="1:3" x14ac:dyDescent="0.3">
      <c r="A9" s="56">
        <v>7798007801906</v>
      </c>
      <c r="B9" s="57" t="s">
        <v>329</v>
      </c>
      <c r="C9" s="60">
        <v>808</v>
      </c>
    </row>
    <row r="10" spans="1:3" x14ac:dyDescent="0.3">
      <c r="A10" s="56">
        <v>7796930003985</v>
      </c>
      <c r="B10" s="57" t="s">
        <v>330</v>
      </c>
      <c r="C10" s="60">
        <v>829</v>
      </c>
    </row>
    <row r="11" spans="1:3" x14ac:dyDescent="0.3">
      <c r="A11" s="56">
        <v>7795304866133</v>
      </c>
      <c r="B11" s="57" t="s">
        <v>232</v>
      </c>
      <c r="C11" s="60">
        <v>913</v>
      </c>
    </row>
    <row r="12" spans="1:3" x14ac:dyDescent="0.3">
      <c r="A12" s="56">
        <v>7795305791588</v>
      </c>
      <c r="B12" s="57" t="s">
        <v>233</v>
      </c>
      <c r="C12" s="60">
        <v>1045</v>
      </c>
    </row>
    <row r="13" spans="1:3" x14ac:dyDescent="0.3">
      <c r="A13" s="56">
        <v>7796930008003</v>
      </c>
      <c r="B13" s="57" t="s">
        <v>331</v>
      </c>
      <c r="C13" s="60">
        <v>1140</v>
      </c>
    </row>
    <row r="14" spans="1:3" x14ac:dyDescent="0.3">
      <c r="A14" s="56">
        <v>7795305791540</v>
      </c>
      <c r="B14" s="57" t="s">
        <v>234</v>
      </c>
      <c r="C14" s="60">
        <v>1206</v>
      </c>
    </row>
    <row r="15" spans="1:3" x14ac:dyDescent="0.3">
      <c r="A15" s="56">
        <v>7795305791571</v>
      </c>
      <c r="B15" s="57" t="s">
        <v>235</v>
      </c>
      <c r="C15" s="60">
        <v>1226</v>
      </c>
    </row>
    <row r="16" spans="1:3" x14ac:dyDescent="0.3">
      <c r="A16" s="56">
        <v>7797991146819</v>
      </c>
      <c r="B16" s="57" t="s">
        <v>236</v>
      </c>
      <c r="C16" s="60">
        <v>7241</v>
      </c>
    </row>
    <row r="17" spans="1:3" x14ac:dyDescent="0.3">
      <c r="A17" s="56">
        <v>7795336079617</v>
      </c>
      <c r="B17" s="57" t="s">
        <v>237</v>
      </c>
      <c r="C17" s="60">
        <v>7655</v>
      </c>
    </row>
    <row r="18" spans="1:3" x14ac:dyDescent="0.3">
      <c r="A18" s="56">
        <v>7795367053815</v>
      </c>
      <c r="B18" s="57" t="s">
        <v>238</v>
      </c>
      <c r="C18" s="60">
        <v>7792</v>
      </c>
    </row>
    <row r="19" spans="1:3" x14ac:dyDescent="0.3">
      <c r="A19" s="56">
        <v>7796285048969</v>
      </c>
      <c r="B19" s="57" t="s">
        <v>239</v>
      </c>
      <c r="C19" s="60">
        <v>7903</v>
      </c>
    </row>
    <row r="20" spans="1:3" x14ac:dyDescent="0.3">
      <c r="A20" s="56">
        <v>7798006871870</v>
      </c>
      <c r="B20" s="57" t="s">
        <v>332</v>
      </c>
      <c r="C20" s="60">
        <v>9697</v>
      </c>
    </row>
    <row r="21" spans="1:3" x14ac:dyDescent="0.3">
      <c r="A21" s="56">
        <v>7798061750943</v>
      </c>
      <c r="B21" s="57" t="s">
        <v>333</v>
      </c>
      <c r="C21" s="60">
        <v>10493</v>
      </c>
    </row>
    <row r="22" spans="1:3" x14ac:dyDescent="0.3">
      <c r="A22" s="56">
        <v>7795348003501</v>
      </c>
      <c r="B22" s="57" t="s">
        <v>334</v>
      </c>
      <c r="C22" s="60">
        <v>10939</v>
      </c>
    </row>
    <row r="23" spans="1:3" x14ac:dyDescent="0.3">
      <c r="A23" s="56">
        <v>3000033631193</v>
      </c>
      <c r="B23" s="57" t="s">
        <v>240</v>
      </c>
      <c r="C23" s="60">
        <v>10984</v>
      </c>
    </row>
    <row r="24" spans="1:3" x14ac:dyDescent="0.3">
      <c r="A24" s="56">
        <v>7795348003419</v>
      </c>
      <c r="B24" s="57" t="s">
        <v>241</v>
      </c>
      <c r="C24" s="60">
        <v>11014</v>
      </c>
    </row>
    <row r="25" spans="1:3" x14ac:dyDescent="0.3">
      <c r="A25" s="56">
        <v>7792183487787</v>
      </c>
      <c r="B25" s="57" t="s">
        <v>242</v>
      </c>
      <c r="C25" s="60">
        <v>11055</v>
      </c>
    </row>
    <row r="26" spans="1:3" x14ac:dyDescent="0.3">
      <c r="A26" s="56">
        <v>7795348250189</v>
      </c>
      <c r="B26" s="57" t="s">
        <v>243</v>
      </c>
      <c r="C26" s="60">
        <v>11537</v>
      </c>
    </row>
    <row r="27" spans="1:3" x14ac:dyDescent="0.3">
      <c r="A27" s="56">
        <v>7795348003037</v>
      </c>
      <c r="B27" s="57" t="s">
        <v>244</v>
      </c>
      <c r="C27" s="60">
        <v>11539</v>
      </c>
    </row>
    <row r="28" spans="1:3" x14ac:dyDescent="0.3">
      <c r="A28" s="56">
        <v>7794640408021</v>
      </c>
      <c r="B28" s="57" t="s">
        <v>245</v>
      </c>
      <c r="C28" s="60">
        <v>11586</v>
      </c>
    </row>
    <row r="29" spans="1:3" x14ac:dyDescent="0.3">
      <c r="A29" s="56">
        <v>7792371649973</v>
      </c>
      <c r="B29" s="57" t="s">
        <v>246</v>
      </c>
      <c r="C29" s="60">
        <v>19034</v>
      </c>
    </row>
    <row r="30" spans="1:3" x14ac:dyDescent="0.3">
      <c r="A30" s="56">
        <v>7792371004833</v>
      </c>
      <c r="B30" s="57" t="s">
        <v>335</v>
      </c>
      <c r="C30" s="60">
        <v>19364</v>
      </c>
    </row>
    <row r="31" spans="1:3" x14ac:dyDescent="0.3">
      <c r="A31" s="56">
        <v>7796285049256</v>
      </c>
      <c r="B31" s="57" t="s">
        <v>247</v>
      </c>
      <c r="C31" s="60">
        <v>19585</v>
      </c>
    </row>
    <row r="32" spans="1:3" x14ac:dyDescent="0.3">
      <c r="A32" s="56">
        <v>7794640401701</v>
      </c>
      <c r="B32" s="57" t="s">
        <v>248</v>
      </c>
      <c r="C32" s="60">
        <v>19939</v>
      </c>
    </row>
    <row r="33" spans="1:3" x14ac:dyDescent="0.3">
      <c r="A33" s="56">
        <v>7795367054171</v>
      </c>
      <c r="B33" s="57" t="s">
        <v>336</v>
      </c>
      <c r="C33" s="60">
        <v>20576</v>
      </c>
    </row>
    <row r="34" spans="1:3" x14ac:dyDescent="0.3">
      <c r="A34" s="56">
        <v>7795304866881</v>
      </c>
      <c r="B34" s="57" t="s">
        <v>249</v>
      </c>
      <c r="C34" s="60">
        <v>20613</v>
      </c>
    </row>
    <row r="35" spans="1:3" x14ac:dyDescent="0.3">
      <c r="A35" s="56">
        <v>7795367054522</v>
      </c>
      <c r="B35" s="57" t="s">
        <v>250</v>
      </c>
      <c r="C35" s="60">
        <v>21100</v>
      </c>
    </row>
    <row r="36" spans="1:3" x14ac:dyDescent="0.3">
      <c r="A36" s="56">
        <v>7792183488647</v>
      </c>
      <c r="B36" s="57" t="s">
        <v>251</v>
      </c>
      <c r="C36" s="60">
        <v>21128</v>
      </c>
    </row>
    <row r="37" spans="1:3" x14ac:dyDescent="0.3">
      <c r="A37" s="56">
        <v>7798061751292</v>
      </c>
      <c r="B37" s="57" t="s">
        <v>337</v>
      </c>
      <c r="C37" s="60">
        <v>21303</v>
      </c>
    </row>
    <row r="38" spans="1:3" x14ac:dyDescent="0.3">
      <c r="A38" s="56">
        <v>7795348250943</v>
      </c>
      <c r="B38" s="57" t="s">
        <v>252</v>
      </c>
      <c r="C38" s="60">
        <v>21922</v>
      </c>
    </row>
    <row r="39" spans="1:3" x14ac:dyDescent="0.3">
      <c r="A39" s="56">
        <v>7798084680821</v>
      </c>
      <c r="B39" s="57" t="s">
        <v>253</v>
      </c>
      <c r="C39" s="60">
        <v>22132</v>
      </c>
    </row>
    <row r="40" spans="1:3" x14ac:dyDescent="0.3">
      <c r="A40" s="56">
        <v>7798061750424</v>
      </c>
      <c r="B40" s="57" t="s">
        <v>338</v>
      </c>
      <c r="C40" s="60">
        <v>22882</v>
      </c>
    </row>
    <row r="41" spans="1:3" x14ac:dyDescent="0.3">
      <c r="A41" s="56">
        <v>3000033622634</v>
      </c>
      <c r="B41" s="57" t="s">
        <v>254</v>
      </c>
      <c r="C41" s="60">
        <v>22963</v>
      </c>
    </row>
    <row r="42" spans="1:3" x14ac:dyDescent="0.3">
      <c r="A42" s="56">
        <v>7797991150199</v>
      </c>
      <c r="B42" s="57" t="s">
        <v>255</v>
      </c>
      <c r="C42" s="60">
        <v>23411</v>
      </c>
    </row>
    <row r="43" spans="1:3" x14ac:dyDescent="0.3">
      <c r="A43" s="56">
        <v>7795367055390</v>
      </c>
      <c r="B43" s="57" t="s">
        <v>339</v>
      </c>
      <c r="C43" s="60">
        <v>24500</v>
      </c>
    </row>
    <row r="44" spans="1:3" x14ac:dyDescent="0.3">
      <c r="A44" s="56">
        <v>7795336063340</v>
      </c>
      <c r="B44" s="57" t="s">
        <v>256</v>
      </c>
      <c r="C44" s="60">
        <v>24727</v>
      </c>
    </row>
    <row r="45" spans="1:3" x14ac:dyDescent="0.3">
      <c r="A45" s="56">
        <v>7795367055284</v>
      </c>
      <c r="B45" s="57" t="s">
        <v>340</v>
      </c>
      <c r="C45" s="60">
        <v>24792</v>
      </c>
    </row>
    <row r="46" spans="1:3" x14ac:dyDescent="0.3">
      <c r="A46" s="56">
        <v>7791829018910</v>
      </c>
      <c r="B46" s="57" t="s">
        <v>341</v>
      </c>
      <c r="C46" s="60">
        <v>26266</v>
      </c>
    </row>
    <row r="47" spans="1:3" x14ac:dyDescent="0.3">
      <c r="A47" s="56">
        <v>7795348251223</v>
      </c>
      <c r="B47" s="57" t="s">
        <v>257</v>
      </c>
      <c r="C47" s="60">
        <v>26752</v>
      </c>
    </row>
    <row r="48" spans="1:3" x14ac:dyDescent="0.3">
      <c r="A48" s="56">
        <v>7791829019344</v>
      </c>
      <c r="B48" s="57" t="s">
        <v>258</v>
      </c>
      <c r="C48" s="60">
        <v>27184</v>
      </c>
    </row>
    <row r="49" spans="1:3" x14ac:dyDescent="0.3">
      <c r="A49" s="56">
        <v>7792183000443</v>
      </c>
      <c r="B49" s="57" t="s">
        <v>259</v>
      </c>
      <c r="C49" s="60">
        <v>27425</v>
      </c>
    </row>
    <row r="50" spans="1:3" x14ac:dyDescent="0.3">
      <c r="A50" s="56">
        <v>7795314023458</v>
      </c>
      <c r="B50" s="57" t="s">
        <v>260</v>
      </c>
      <c r="C50" s="60">
        <v>27459</v>
      </c>
    </row>
    <row r="51" spans="1:3" x14ac:dyDescent="0.3">
      <c r="A51" s="56">
        <v>7795367000239</v>
      </c>
      <c r="B51" s="57" t="s">
        <v>261</v>
      </c>
      <c r="C51" s="60">
        <v>27669</v>
      </c>
    </row>
    <row r="52" spans="1:3" x14ac:dyDescent="0.3">
      <c r="A52" s="56">
        <v>7795348000258</v>
      </c>
      <c r="B52" s="57" t="s">
        <v>262</v>
      </c>
      <c r="C52" s="60">
        <v>28621</v>
      </c>
    </row>
    <row r="53" spans="1:3" x14ac:dyDescent="0.3">
      <c r="A53" s="56">
        <v>7795367000376</v>
      </c>
      <c r="B53" s="57" t="s">
        <v>263</v>
      </c>
      <c r="C53" s="60">
        <v>28919</v>
      </c>
    </row>
    <row r="54" spans="1:3" x14ac:dyDescent="0.3">
      <c r="A54" s="56">
        <v>7795348000326</v>
      </c>
      <c r="B54" s="57" t="s">
        <v>264</v>
      </c>
      <c r="C54" s="60">
        <v>29011</v>
      </c>
    </row>
    <row r="55" spans="1:3" x14ac:dyDescent="0.3">
      <c r="A55" s="56">
        <v>7795314023694</v>
      </c>
      <c r="B55" s="57" t="s">
        <v>265</v>
      </c>
      <c r="C55" s="60">
        <v>29504</v>
      </c>
    </row>
    <row r="56" spans="1:3" x14ac:dyDescent="0.3">
      <c r="A56" s="56">
        <v>7795314023700</v>
      </c>
      <c r="B56" s="57" t="s">
        <v>266</v>
      </c>
      <c r="C56" s="60">
        <v>29721</v>
      </c>
    </row>
    <row r="57" spans="1:3" x14ac:dyDescent="0.3">
      <c r="A57" s="56">
        <v>7794640820076</v>
      </c>
      <c r="B57" s="57" t="s">
        <v>267</v>
      </c>
      <c r="C57" s="60">
        <v>30110</v>
      </c>
    </row>
    <row r="58" spans="1:3" x14ac:dyDescent="0.3">
      <c r="A58" s="56">
        <v>7794640820083</v>
      </c>
      <c r="B58" s="57" t="s">
        <v>268</v>
      </c>
      <c r="C58" s="60">
        <v>30136</v>
      </c>
    </row>
    <row r="59" spans="1:3" x14ac:dyDescent="0.3">
      <c r="A59" s="56">
        <v>7795336079624</v>
      </c>
      <c r="B59" s="57" t="s">
        <v>342</v>
      </c>
      <c r="C59" s="60">
        <v>30212</v>
      </c>
    </row>
    <row r="60" spans="1:3" x14ac:dyDescent="0.3">
      <c r="A60" s="56">
        <v>7795367001069</v>
      </c>
      <c r="B60" s="57" t="s">
        <v>269</v>
      </c>
      <c r="C60" s="60">
        <v>30590</v>
      </c>
    </row>
    <row r="61" spans="1:3" x14ac:dyDescent="0.3">
      <c r="A61" s="56">
        <v>7795367001038</v>
      </c>
      <c r="B61" s="57" t="s">
        <v>270</v>
      </c>
      <c r="C61" s="60">
        <v>30591</v>
      </c>
    </row>
    <row r="62" spans="1:3" x14ac:dyDescent="0.3">
      <c r="A62" s="56">
        <v>7795348001705</v>
      </c>
      <c r="B62" s="57" t="s">
        <v>271</v>
      </c>
      <c r="C62" s="60">
        <v>1031120</v>
      </c>
    </row>
    <row r="63" spans="1:3" x14ac:dyDescent="0.3">
      <c r="A63" s="56">
        <v>7791829018903</v>
      </c>
      <c r="B63" s="57" t="s">
        <v>272</v>
      </c>
      <c r="C63" s="60">
        <v>1031182</v>
      </c>
    </row>
    <row r="64" spans="1:3" x14ac:dyDescent="0.3">
      <c r="A64" s="56">
        <v>7793397077269</v>
      </c>
      <c r="B64" s="57" t="s">
        <v>273</v>
      </c>
      <c r="C64" s="60">
        <v>1031370</v>
      </c>
    </row>
    <row r="65" spans="1:3" x14ac:dyDescent="0.3">
      <c r="A65" s="56">
        <v>7795367003544</v>
      </c>
      <c r="B65" s="57" t="s">
        <v>274</v>
      </c>
      <c r="C65" s="60">
        <v>1031372</v>
      </c>
    </row>
    <row r="66" spans="1:3" x14ac:dyDescent="0.3">
      <c r="A66" s="56">
        <v>7795348000357</v>
      </c>
      <c r="B66" s="57" t="s">
        <v>275</v>
      </c>
      <c r="C66" s="60">
        <v>1031389</v>
      </c>
    </row>
    <row r="67" spans="1:3" x14ac:dyDescent="0.3">
      <c r="A67" s="56">
        <v>7794640820793</v>
      </c>
      <c r="B67" s="57" t="s">
        <v>276</v>
      </c>
      <c r="C67" s="60">
        <v>1031712</v>
      </c>
    </row>
    <row r="68" spans="1:3" x14ac:dyDescent="0.3">
      <c r="A68" s="56">
        <v>7797991000678</v>
      </c>
      <c r="B68" s="57" t="s">
        <v>277</v>
      </c>
      <c r="C68" s="60">
        <v>1031881</v>
      </c>
    </row>
    <row r="69" spans="1:3" x14ac:dyDescent="0.3">
      <c r="A69" s="56">
        <v>7797991000661</v>
      </c>
      <c r="B69" s="57" t="s">
        <v>278</v>
      </c>
      <c r="C69" s="60">
        <v>1031882</v>
      </c>
    </row>
    <row r="70" spans="1:3" x14ac:dyDescent="0.3">
      <c r="A70" s="56">
        <v>7795314023762</v>
      </c>
      <c r="B70" s="57" t="s">
        <v>279</v>
      </c>
      <c r="C70" s="60">
        <v>1031893</v>
      </c>
    </row>
    <row r="71" spans="1:3" x14ac:dyDescent="0.3">
      <c r="A71" s="56">
        <v>7796285277314</v>
      </c>
      <c r="B71" s="57" t="s">
        <v>280</v>
      </c>
      <c r="C71" s="60">
        <v>1032116</v>
      </c>
    </row>
    <row r="72" spans="1:3" x14ac:dyDescent="0.3">
      <c r="A72" s="56">
        <v>7792183001945</v>
      </c>
      <c r="B72" s="57" t="s">
        <v>281</v>
      </c>
      <c r="C72" s="60">
        <v>1032188</v>
      </c>
    </row>
    <row r="73" spans="1:3" x14ac:dyDescent="0.3">
      <c r="A73" s="56">
        <v>7795348002825</v>
      </c>
      <c r="B73" s="57" t="s">
        <v>282</v>
      </c>
      <c r="C73" s="60">
        <v>1032222</v>
      </c>
    </row>
    <row r="74" spans="1:3" x14ac:dyDescent="0.3">
      <c r="A74" s="56">
        <v>7793397051443</v>
      </c>
      <c r="B74" s="57" t="s">
        <v>343</v>
      </c>
      <c r="C74" s="60">
        <v>1032299</v>
      </c>
    </row>
    <row r="75" spans="1:3" x14ac:dyDescent="0.3">
      <c r="A75" s="56">
        <v>8054083005003</v>
      </c>
      <c r="B75" s="57" t="s">
        <v>283</v>
      </c>
      <c r="C75" s="60">
        <v>1032301</v>
      </c>
    </row>
    <row r="76" spans="1:3" x14ac:dyDescent="0.3">
      <c r="A76" s="56">
        <v>8054083003474</v>
      </c>
      <c r="B76" s="57" t="s">
        <v>284</v>
      </c>
      <c r="C76" s="60">
        <v>1032380</v>
      </c>
    </row>
    <row r="77" spans="1:3" x14ac:dyDescent="0.3">
      <c r="A77" s="56">
        <v>7798061750837</v>
      </c>
      <c r="B77" s="57" t="s">
        <v>344</v>
      </c>
      <c r="C77" s="60">
        <v>1032382</v>
      </c>
    </row>
    <row r="78" spans="1:3" x14ac:dyDescent="0.3">
      <c r="A78" s="56">
        <v>7793397051436</v>
      </c>
      <c r="B78" s="57" t="s">
        <v>345</v>
      </c>
      <c r="C78" s="60">
        <v>1032413</v>
      </c>
    </row>
    <row r="79" spans="1:3" x14ac:dyDescent="0.3">
      <c r="A79" s="56">
        <v>7792183002539</v>
      </c>
      <c r="B79" s="57" t="s">
        <v>285</v>
      </c>
      <c r="C79" s="60">
        <v>1032424</v>
      </c>
    </row>
    <row r="80" spans="1:3" x14ac:dyDescent="0.3">
      <c r="A80" s="56">
        <v>7794640820854</v>
      </c>
      <c r="B80" s="57" t="s">
        <v>346</v>
      </c>
      <c r="C80" s="60">
        <v>1032425</v>
      </c>
    </row>
    <row r="81" spans="1:3" x14ac:dyDescent="0.3">
      <c r="A81" s="56">
        <v>7798008272125</v>
      </c>
      <c r="B81" s="57" t="s">
        <v>287</v>
      </c>
      <c r="C81" s="60">
        <v>1032554</v>
      </c>
    </row>
    <row r="82" spans="1:3" x14ac:dyDescent="0.3">
      <c r="A82" s="56">
        <v>7793397051474</v>
      </c>
      <c r="B82" s="57" t="s">
        <v>288</v>
      </c>
      <c r="C82" s="60">
        <v>1032577</v>
      </c>
    </row>
    <row r="83" spans="1:3" x14ac:dyDescent="0.3">
      <c r="A83" s="56">
        <v>7793397090305</v>
      </c>
      <c r="B83" s="57" t="s">
        <v>289</v>
      </c>
      <c r="C83" s="60">
        <v>1032669</v>
      </c>
    </row>
    <row r="84" spans="1:3" x14ac:dyDescent="0.3">
      <c r="A84" s="56">
        <v>7793397051535</v>
      </c>
      <c r="B84" s="57" t="s">
        <v>290</v>
      </c>
      <c r="C84" s="60">
        <v>1032748</v>
      </c>
    </row>
    <row r="85" spans="1:3" x14ac:dyDescent="0.3">
      <c r="A85" s="56">
        <v>7793397051542</v>
      </c>
      <c r="B85" s="57" t="s">
        <v>291</v>
      </c>
      <c r="C85" s="60">
        <v>1032750</v>
      </c>
    </row>
    <row r="86" spans="1:3" x14ac:dyDescent="0.3">
      <c r="A86" s="56">
        <v>8054083006406</v>
      </c>
      <c r="B86" s="57" t="s">
        <v>292</v>
      </c>
      <c r="C86" s="60">
        <v>1032790</v>
      </c>
    </row>
    <row r="87" spans="1:3" x14ac:dyDescent="0.3">
      <c r="A87" s="56">
        <v>8054083003382</v>
      </c>
      <c r="B87" s="57" t="s">
        <v>293</v>
      </c>
      <c r="C87" s="60">
        <v>1032830</v>
      </c>
    </row>
    <row r="88" spans="1:3" x14ac:dyDescent="0.3">
      <c r="A88" s="56">
        <v>7795348003242</v>
      </c>
      <c r="B88" s="57" t="s">
        <v>294</v>
      </c>
      <c r="C88" s="60">
        <v>1032899</v>
      </c>
    </row>
    <row r="89" spans="1:3" x14ac:dyDescent="0.3">
      <c r="A89" s="56">
        <v>7796285279905</v>
      </c>
      <c r="B89" s="57" t="s">
        <v>295</v>
      </c>
      <c r="C89" s="60">
        <v>1032986</v>
      </c>
    </row>
    <row r="90" spans="1:3" x14ac:dyDescent="0.3">
      <c r="A90" s="56">
        <v>7792183002843</v>
      </c>
      <c r="B90" s="57" t="s">
        <v>296</v>
      </c>
      <c r="C90" s="60">
        <v>1033043</v>
      </c>
    </row>
    <row r="91" spans="1:3" x14ac:dyDescent="0.3">
      <c r="A91" s="56">
        <v>7793397051658</v>
      </c>
      <c r="B91" s="57" t="s">
        <v>297</v>
      </c>
      <c r="C91" s="60">
        <v>1033050</v>
      </c>
    </row>
    <row r="92" spans="1:3" x14ac:dyDescent="0.3">
      <c r="A92" s="56">
        <v>7795367010030</v>
      </c>
      <c r="B92" s="57" t="s">
        <v>299</v>
      </c>
      <c r="C92" s="60">
        <v>1033533</v>
      </c>
    </row>
    <row r="93" spans="1:3" x14ac:dyDescent="0.3">
      <c r="A93" s="56">
        <v>7793397090428</v>
      </c>
      <c r="B93" s="57" t="s">
        <v>347</v>
      </c>
      <c r="C93" s="60">
        <v>1033553</v>
      </c>
    </row>
    <row r="94" spans="1:3" x14ac:dyDescent="0.3">
      <c r="A94" s="56">
        <v>7793081098334</v>
      </c>
      <c r="B94" s="57" t="s">
        <v>300</v>
      </c>
      <c r="C94" s="60">
        <v>1033676</v>
      </c>
    </row>
    <row r="95" spans="1:3" x14ac:dyDescent="0.3">
      <c r="A95" s="56">
        <v>7792183489507</v>
      </c>
      <c r="B95" s="57" t="s">
        <v>301</v>
      </c>
      <c r="C95" s="60">
        <v>1033709</v>
      </c>
    </row>
    <row r="96" spans="1:3" x14ac:dyDescent="0.3">
      <c r="A96" s="56">
        <v>7792183489569</v>
      </c>
      <c r="B96" s="57" t="s">
        <v>302</v>
      </c>
      <c r="C96" s="60">
        <v>1033874</v>
      </c>
    </row>
    <row r="97" spans="1:3" x14ac:dyDescent="0.3">
      <c r="A97" s="56">
        <v>7792183489576</v>
      </c>
      <c r="B97" s="57" t="s">
        <v>303</v>
      </c>
      <c r="C97" s="60">
        <v>1033875</v>
      </c>
    </row>
    <row r="98" spans="1:3" x14ac:dyDescent="0.3">
      <c r="A98" s="56">
        <v>7795348421602</v>
      </c>
      <c r="B98" s="57" t="s">
        <v>304</v>
      </c>
      <c r="C98" s="60">
        <v>1034037</v>
      </c>
    </row>
    <row r="99" spans="1:3" x14ac:dyDescent="0.3">
      <c r="A99" s="56">
        <v>7794640820953</v>
      </c>
      <c r="B99" s="57" t="s">
        <v>305</v>
      </c>
      <c r="C99" s="60">
        <v>1034079</v>
      </c>
    </row>
    <row r="100" spans="1:3" x14ac:dyDescent="0.3">
      <c r="A100" s="56">
        <v>7794640820946</v>
      </c>
      <c r="B100" s="57" t="s">
        <v>306</v>
      </c>
      <c r="C100" s="60">
        <v>1034080</v>
      </c>
    </row>
    <row r="101" spans="1:3" x14ac:dyDescent="0.3">
      <c r="A101" s="56">
        <v>7795348421831</v>
      </c>
      <c r="B101" s="57" t="s">
        <v>307</v>
      </c>
      <c r="C101" s="60">
        <v>1034201</v>
      </c>
    </row>
    <row r="102" spans="1:3" x14ac:dyDescent="0.3">
      <c r="A102" s="56">
        <v>7792183489736</v>
      </c>
      <c r="B102" s="57" t="s">
        <v>308</v>
      </c>
      <c r="C102" s="60">
        <v>1034245</v>
      </c>
    </row>
    <row r="103" spans="1:3" x14ac:dyDescent="0.3">
      <c r="A103" s="56">
        <v>7795314572338</v>
      </c>
      <c r="B103" s="57" t="s">
        <v>309</v>
      </c>
      <c r="C103" s="60">
        <v>1034272</v>
      </c>
    </row>
    <row r="104" spans="1:3" x14ac:dyDescent="0.3">
      <c r="A104" s="56">
        <v>7793397090411</v>
      </c>
      <c r="B104" s="57" t="s">
        <v>348</v>
      </c>
      <c r="C104" s="60">
        <v>1034275</v>
      </c>
    </row>
    <row r="105" spans="1:3" x14ac:dyDescent="0.3">
      <c r="A105" s="56">
        <v>7793397052006</v>
      </c>
      <c r="B105" s="57" t="s">
        <v>312</v>
      </c>
      <c r="C105" s="60">
        <v>1034433</v>
      </c>
    </row>
    <row r="106" spans="1:3" x14ac:dyDescent="0.3">
      <c r="A106" s="56">
        <v>7798112993954</v>
      </c>
      <c r="B106" s="57" t="s">
        <v>310</v>
      </c>
      <c r="C106" s="60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"/>
  <sheetViews>
    <sheetView tabSelected="1" zoomScale="80" zoomScaleNormal="80" workbookViewId="0">
      <selection activeCell="E20" sqref="E19:E20"/>
    </sheetView>
  </sheetViews>
  <sheetFormatPr baseColWidth="10" defaultRowHeight="15" x14ac:dyDescent="0.25"/>
  <cols>
    <col min="1" max="1" width="21.42578125" style="24" customWidth="1"/>
    <col min="2" max="2" width="37.42578125" style="24" bestFit="1" customWidth="1"/>
    <col min="3" max="3" width="19.85546875" style="24" customWidth="1"/>
    <col min="4" max="4" width="17.7109375" style="24" bestFit="1" customWidth="1"/>
    <col min="5" max="5" width="20" style="24" bestFit="1" customWidth="1"/>
    <col min="6" max="6" width="10.28515625" style="24" customWidth="1"/>
    <col min="8" max="8" width="12.85546875" style="24" customWidth="1"/>
    <col min="9" max="9" width="43.7109375" style="24" bestFit="1" customWidth="1"/>
    <col min="10" max="10" width="44.28515625" style="24" bestFit="1" customWidth="1"/>
    <col min="11" max="11" width="33" style="24" bestFit="1" customWidth="1"/>
    <col min="12" max="12" width="22.28515625" style="24" bestFit="1" customWidth="1"/>
  </cols>
  <sheetData>
    <row r="1" spans="1:12" x14ac:dyDescent="0.25">
      <c r="A1" t="s">
        <v>349</v>
      </c>
      <c r="C1" t="s">
        <v>350</v>
      </c>
    </row>
    <row r="2" spans="1:12" s="23" customFormat="1" ht="17.25" customHeight="1" x14ac:dyDescent="0.25">
      <c r="A2" s="22" t="s">
        <v>351</v>
      </c>
      <c r="B2" s="22" t="s">
        <v>352</v>
      </c>
      <c r="C2" s="21" t="s">
        <v>353</v>
      </c>
      <c r="D2" s="22" t="s">
        <v>354</v>
      </c>
      <c r="E2" s="22" t="s">
        <v>355</v>
      </c>
      <c r="F2" s="22" t="s">
        <v>23</v>
      </c>
      <c r="G2" s="22" t="s">
        <v>24</v>
      </c>
      <c r="H2" s="22" t="s">
        <v>14</v>
      </c>
      <c r="I2" s="22" t="s">
        <v>356</v>
      </c>
      <c r="J2" s="22" t="s">
        <v>12</v>
      </c>
      <c r="K2" s="22" t="s">
        <v>357</v>
      </c>
      <c r="L2" s="22" t="s">
        <v>358</v>
      </c>
    </row>
  </sheetData>
  <autoFilter ref="H1:H2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4" bestFit="1" customWidth="1"/>
    <col min="2" max="2" width="9.28515625" style="24" bestFit="1" customWidth="1"/>
    <col min="3" max="3" width="14" style="24" bestFit="1" customWidth="1"/>
    <col min="4" max="4" width="17.140625" style="24" bestFit="1" customWidth="1"/>
    <col min="5" max="5" width="8.5703125" style="24" bestFit="1" customWidth="1"/>
    <col min="6" max="6" width="9" style="24" bestFit="1" customWidth="1"/>
    <col min="7" max="7" width="10.7109375" style="24" bestFit="1" customWidth="1"/>
    <col min="8" max="8" width="9" style="24" bestFit="1" customWidth="1"/>
    <col min="9" max="9" width="32.28515625" style="24" bestFit="1" customWidth="1"/>
    <col min="10" max="10" width="8.5703125" style="24" bestFit="1" customWidth="1"/>
    <col min="11" max="11" width="13" style="24" bestFit="1" customWidth="1"/>
    <col min="12" max="12" width="9.140625" style="24" bestFit="1" customWidth="1"/>
    <col min="13" max="13" width="20.85546875" style="24" bestFit="1" customWidth="1"/>
    <col min="14" max="14" width="15.140625" style="24" bestFit="1" customWidth="1"/>
    <col min="15" max="15" width="8.7109375" style="24" bestFit="1" customWidth="1"/>
    <col min="16" max="16" width="10.28515625" style="24" bestFit="1" customWidth="1"/>
    <col min="17" max="17" width="13.7109375" style="24" bestFit="1" customWidth="1"/>
    <col min="18" max="18" width="6.7109375" style="24" bestFit="1" customWidth="1"/>
    <col min="19" max="19" width="5.85546875" style="24" bestFit="1" customWidth="1"/>
    <col min="20" max="20" width="4.140625" style="24" bestFit="1" customWidth="1"/>
    <col min="21" max="21" width="11.140625" style="24" bestFit="1" customWidth="1"/>
    <col min="22" max="22" width="7.28515625" style="24" bestFit="1" customWidth="1"/>
  </cols>
  <sheetData>
    <row r="1" spans="1:27" ht="15.75" customHeight="1" thickBot="1" x14ac:dyDescent="0.3">
      <c r="A1" s="2" t="s">
        <v>363</v>
      </c>
      <c r="B1" s="3" t="s">
        <v>364</v>
      </c>
      <c r="C1" s="4" t="s">
        <v>365</v>
      </c>
      <c r="D1" s="4" t="s">
        <v>366</v>
      </c>
      <c r="E1" s="3" t="s">
        <v>367</v>
      </c>
      <c r="F1" s="3" t="s">
        <v>368</v>
      </c>
      <c r="G1" s="3" t="s">
        <v>369</v>
      </c>
      <c r="H1" s="3" t="s">
        <v>370</v>
      </c>
      <c r="I1" s="3" t="s">
        <v>35</v>
      </c>
      <c r="J1" s="3" t="s">
        <v>36</v>
      </c>
      <c r="K1" s="3" t="s">
        <v>371</v>
      </c>
      <c r="L1" s="4" t="s">
        <v>372</v>
      </c>
      <c r="M1" s="3" t="s">
        <v>373</v>
      </c>
      <c r="N1" s="3" t="s">
        <v>19</v>
      </c>
      <c r="O1" s="3" t="s">
        <v>20</v>
      </c>
      <c r="P1" s="3" t="s">
        <v>374</v>
      </c>
      <c r="Q1" s="3" t="s">
        <v>375</v>
      </c>
      <c r="R1" s="3" t="s">
        <v>376</v>
      </c>
      <c r="S1" s="3" t="s">
        <v>377</v>
      </c>
      <c r="T1" s="3" t="s">
        <v>378</v>
      </c>
      <c r="U1" s="6" t="s">
        <v>379</v>
      </c>
      <c r="V1" s="5" t="s">
        <v>29</v>
      </c>
      <c r="AA1" s="30"/>
    </row>
    <row r="2" spans="1:27" ht="16.5" customHeight="1" x14ac:dyDescent="0.3">
      <c r="A2" s="14">
        <v>202106101</v>
      </c>
      <c r="B2" s="15" t="s">
        <v>380</v>
      </c>
      <c r="C2" s="15" t="s">
        <v>381</v>
      </c>
      <c r="D2" s="15" t="s">
        <v>382</v>
      </c>
      <c r="E2" s="14">
        <v>3</v>
      </c>
      <c r="F2" s="14">
        <v>0</v>
      </c>
      <c r="G2" s="15" t="s">
        <v>383</v>
      </c>
      <c r="H2" s="14">
        <v>14448835</v>
      </c>
      <c r="I2" t="s">
        <v>384</v>
      </c>
      <c r="J2" t="s">
        <v>385</v>
      </c>
      <c r="K2" t="e">
        <v>#N/A</v>
      </c>
      <c r="L2" s="25" t="s">
        <v>386</v>
      </c>
      <c r="M2" t="s">
        <v>387</v>
      </c>
      <c r="N2" t="s">
        <v>388</v>
      </c>
      <c r="O2">
        <v>2004</v>
      </c>
      <c r="P2" s="1">
        <v>20000306</v>
      </c>
      <c r="Q2" t="s">
        <v>389</v>
      </c>
      <c r="R2" t="s">
        <v>362</v>
      </c>
      <c r="S2" t="s">
        <v>361</v>
      </c>
      <c r="T2">
        <v>28</v>
      </c>
      <c r="U2" t="s">
        <v>390</v>
      </c>
    </row>
    <row r="3" spans="1:27" ht="16.5" customHeight="1" x14ac:dyDescent="0.3">
      <c r="A3" s="14">
        <v>202106101</v>
      </c>
      <c r="B3" s="15" t="s">
        <v>380</v>
      </c>
      <c r="C3" s="15" t="s">
        <v>391</v>
      </c>
      <c r="D3" s="15" t="s">
        <v>392</v>
      </c>
      <c r="E3" s="14">
        <v>3</v>
      </c>
      <c r="F3" s="14">
        <v>0</v>
      </c>
      <c r="G3" s="15" t="s">
        <v>393</v>
      </c>
      <c r="H3" s="14">
        <v>5176462</v>
      </c>
      <c r="I3" t="s">
        <v>394</v>
      </c>
      <c r="J3" s="15" t="s">
        <v>395</v>
      </c>
      <c r="K3" t="e">
        <v>#N/A</v>
      </c>
      <c r="L3" s="25" t="s">
        <v>386</v>
      </c>
      <c r="M3" t="s">
        <v>387</v>
      </c>
      <c r="N3" t="s">
        <v>388</v>
      </c>
      <c r="O3">
        <v>2004</v>
      </c>
      <c r="P3" s="1">
        <v>20000306</v>
      </c>
      <c r="Q3" t="s">
        <v>389</v>
      </c>
      <c r="R3" t="s">
        <v>362</v>
      </c>
      <c r="S3" t="s">
        <v>361</v>
      </c>
      <c r="T3">
        <v>29</v>
      </c>
      <c r="U3" t="s">
        <v>390</v>
      </c>
    </row>
    <row r="4" spans="1:27" ht="16.5" customHeight="1" x14ac:dyDescent="0.3">
      <c r="A4" s="14">
        <v>202106101</v>
      </c>
      <c r="B4" s="15" t="s">
        <v>396</v>
      </c>
      <c r="C4" s="15" t="s">
        <v>381</v>
      </c>
      <c r="D4" s="15" t="s">
        <v>397</v>
      </c>
      <c r="E4" s="14">
        <v>2</v>
      </c>
      <c r="F4" s="14">
        <v>0</v>
      </c>
      <c r="G4" s="15" t="s">
        <v>398</v>
      </c>
      <c r="H4" s="14">
        <v>16631662</v>
      </c>
      <c r="I4" t="s">
        <v>399</v>
      </c>
      <c r="J4" s="15" t="s">
        <v>400</v>
      </c>
      <c r="K4" t="e">
        <v>#N/A</v>
      </c>
      <c r="L4" s="25" t="s">
        <v>386</v>
      </c>
      <c r="M4" t="s">
        <v>387</v>
      </c>
      <c r="N4" t="s">
        <v>388</v>
      </c>
      <c r="O4">
        <v>2004</v>
      </c>
      <c r="P4" s="1">
        <v>20000306</v>
      </c>
      <c r="Q4" t="s">
        <v>389</v>
      </c>
      <c r="R4" t="s">
        <v>362</v>
      </c>
      <c r="S4" t="s">
        <v>361</v>
      </c>
      <c r="T4">
        <v>31</v>
      </c>
      <c r="U4" t="s">
        <v>390</v>
      </c>
    </row>
    <row r="5" spans="1:27" ht="16.5" customHeight="1" x14ac:dyDescent="0.3">
      <c r="A5" s="14">
        <v>202106101</v>
      </c>
      <c r="B5" s="15" t="s">
        <v>401</v>
      </c>
      <c r="C5" s="15" t="s">
        <v>402</v>
      </c>
      <c r="D5" s="15" t="s">
        <v>403</v>
      </c>
      <c r="E5" s="14">
        <v>2</v>
      </c>
      <c r="F5" s="14">
        <v>0</v>
      </c>
      <c r="G5" s="15" t="s">
        <v>404</v>
      </c>
      <c r="H5" s="14">
        <v>13290157</v>
      </c>
      <c r="I5" t="s">
        <v>405</v>
      </c>
      <c r="J5" s="15" t="s">
        <v>406</v>
      </c>
      <c r="K5" t="e">
        <v>#N/A</v>
      </c>
      <c r="L5" s="25" t="s">
        <v>386</v>
      </c>
      <c r="M5" t="s">
        <v>387</v>
      </c>
      <c r="N5" t="s">
        <v>388</v>
      </c>
      <c r="O5">
        <v>2004</v>
      </c>
      <c r="P5" s="1">
        <v>20000306</v>
      </c>
      <c r="Q5" t="s">
        <v>389</v>
      </c>
      <c r="R5" t="s">
        <v>362</v>
      </c>
      <c r="S5" t="s">
        <v>361</v>
      </c>
      <c r="T5">
        <v>32</v>
      </c>
      <c r="U5" t="s">
        <v>390</v>
      </c>
    </row>
    <row r="6" spans="1:27" ht="16.5" customHeight="1" x14ac:dyDescent="0.3">
      <c r="A6" s="14">
        <v>202106101</v>
      </c>
      <c r="B6" s="15" t="s">
        <v>407</v>
      </c>
      <c r="C6" s="15" t="s">
        <v>381</v>
      </c>
      <c r="D6" s="15" t="s">
        <v>408</v>
      </c>
      <c r="E6" s="14">
        <v>3</v>
      </c>
      <c r="F6" s="14">
        <v>0</v>
      </c>
      <c r="G6" s="15" t="s">
        <v>409</v>
      </c>
      <c r="H6" s="14">
        <v>5397503</v>
      </c>
      <c r="I6" t="s">
        <v>410</v>
      </c>
      <c r="J6" s="15" t="s">
        <v>411</v>
      </c>
      <c r="K6" t="e">
        <v>#N/A</v>
      </c>
      <c r="L6" s="25" t="s">
        <v>386</v>
      </c>
      <c r="M6" t="s">
        <v>387</v>
      </c>
      <c r="N6" t="s">
        <v>388</v>
      </c>
      <c r="O6">
        <v>2004</v>
      </c>
      <c r="P6" s="1">
        <v>20000306</v>
      </c>
      <c r="Q6" t="s">
        <v>389</v>
      </c>
      <c r="R6" t="s">
        <v>362</v>
      </c>
      <c r="S6" t="s">
        <v>361</v>
      </c>
      <c r="T6">
        <v>46</v>
      </c>
      <c r="U6" t="s">
        <v>390</v>
      </c>
    </row>
    <row r="7" spans="1:27" ht="16.5" customHeight="1" x14ac:dyDescent="0.3">
      <c r="A7" s="14">
        <v>202106101</v>
      </c>
      <c r="B7" s="15" t="s">
        <v>412</v>
      </c>
      <c r="C7" s="15" t="s">
        <v>402</v>
      </c>
      <c r="D7" s="15" t="s">
        <v>413</v>
      </c>
      <c r="E7" s="14">
        <v>1</v>
      </c>
      <c r="F7" s="14">
        <v>0</v>
      </c>
      <c r="G7" s="15" t="s">
        <v>414</v>
      </c>
      <c r="H7" s="14">
        <v>16305940</v>
      </c>
      <c r="I7" t="s">
        <v>415</v>
      </c>
      <c r="J7" s="15" t="s">
        <v>416</v>
      </c>
      <c r="K7" t="e">
        <v>#N/A</v>
      </c>
      <c r="L7" s="25" t="s">
        <v>386</v>
      </c>
      <c r="M7" t="s">
        <v>387</v>
      </c>
      <c r="N7" t="s">
        <v>388</v>
      </c>
      <c r="O7">
        <v>2004</v>
      </c>
      <c r="P7" s="1">
        <v>20000306</v>
      </c>
      <c r="Q7" t="s">
        <v>389</v>
      </c>
      <c r="R7" t="s">
        <v>362</v>
      </c>
      <c r="S7" t="s">
        <v>361</v>
      </c>
      <c r="T7">
        <v>61</v>
      </c>
      <c r="U7" t="s">
        <v>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363</v>
      </c>
      <c r="B8" s="3" t="s">
        <v>364</v>
      </c>
      <c r="C8" s="4" t="s">
        <v>365</v>
      </c>
      <c r="D8" s="4" t="s">
        <v>366</v>
      </c>
      <c r="E8" s="3" t="s">
        <v>367</v>
      </c>
      <c r="F8" s="3" t="s">
        <v>368</v>
      </c>
      <c r="G8" s="3" t="s">
        <v>369</v>
      </c>
      <c r="H8" s="3" t="s">
        <v>370</v>
      </c>
      <c r="I8" s="3" t="s">
        <v>35</v>
      </c>
      <c r="J8" s="3" t="s">
        <v>36</v>
      </c>
      <c r="K8" s="3" t="s">
        <v>371</v>
      </c>
      <c r="L8" s="4" t="s">
        <v>372</v>
      </c>
      <c r="M8" s="3" t="s">
        <v>373</v>
      </c>
      <c r="N8" s="3" t="s">
        <v>19</v>
      </c>
      <c r="O8" s="3" t="s">
        <v>20</v>
      </c>
      <c r="P8" s="3" t="s">
        <v>374</v>
      </c>
      <c r="Q8" s="3" t="s">
        <v>375</v>
      </c>
      <c r="R8" s="3" t="s">
        <v>376</v>
      </c>
      <c r="S8" s="3" t="s">
        <v>377</v>
      </c>
      <c r="T8" s="3" t="s">
        <v>378</v>
      </c>
      <c r="U8" s="6" t="s">
        <v>379</v>
      </c>
      <c r="V8" s="5" t="s">
        <v>29</v>
      </c>
      <c r="W8" s="11" t="s">
        <v>417</v>
      </c>
    </row>
    <row r="9" spans="1:23" ht="16.5" customHeight="1" x14ac:dyDescent="0.3">
      <c r="A9" s="9">
        <v>202106091</v>
      </c>
      <c r="B9" s="10" t="s">
        <v>418</v>
      </c>
      <c r="C9" s="10" t="s">
        <v>419</v>
      </c>
      <c r="D9" s="10" t="s">
        <v>420</v>
      </c>
      <c r="E9" s="9">
        <v>1</v>
      </c>
      <c r="F9" s="9">
        <v>0</v>
      </c>
      <c r="G9" s="10" t="s">
        <v>421</v>
      </c>
      <c r="H9" s="9">
        <v>4193028</v>
      </c>
      <c r="I9" t="s">
        <v>422</v>
      </c>
      <c r="J9" s="10" t="s">
        <v>423</v>
      </c>
      <c r="K9">
        <v>1033364</v>
      </c>
      <c r="L9" s="25" t="s">
        <v>386</v>
      </c>
      <c r="M9" t="s">
        <v>387</v>
      </c>
      <c r="N9" t="s">
        <v>388</v>
      </c>
      <c r="O9">
        <v>2004</v>
      </c>
      <c r="P9" s="1">
        <v>20000306</v>
      </c>
      <c r="Q9" t="s">
        <v>424</v>
      </c>
      <c r="R9" t="s">
        <v>362</v>
      </c>
      <c r="S9" t="s">
        <v>361</v>
      </c>
      <c r="T9">
        <v>7</v>
      </c>
      <c r="U9" t="s">
        <v>425</v>
      </c>
      <c r="W9" t="e">
        <v>#N/A</v>
      </c>
    </row>
    <row r="10" spans="1:23" ht="16.5" customHeight="1" x14ac:dyDescent="0.3">
      <c r="A10" s="9">
        <v>202106091</v>
      </c>
      <c r="B10" s="10" t="s">
        <v>418</v>
      </c>
      <c r="C10" s="10" t="s">
        <v>419</v>
      </c>
      <c r="D10" s="10" t="s">
        <v>426</v>
      </c>
      <c r="E10" s="9">
        <v>1</v>
      </c>
      <c r="F10" s="9">
        <v>0</v>
      </c>
      <c r="G10" s="10" t="s">
        <v>427</v>
      </c>
      <c r="H10" s="9">
        <v>5879156</v>
      </c>
      <c r="I10" t="s">
        <v>428</v>
      </c>
      <c r="J10" s="10" t="s">
        <v>429</v>
      </c>
      <c r="K10">
        <v>1033364</v>
      </c>
      <c r="L10" s="25" t="s">
        <v>386</v>
      </c>
      <c r="M10" t="s">
        <v>387</v>
      </c>
      <c r="N10" t="s">
        <v>388</v>
      </c>
      <c r="O10">
        <v>2004</v>
      </c>
      <c r="P10" s="1">
        <v>20000306</v>
      </c>
      <c r="Q10" t="s">
        <v>424</v>
      </c>
      <c r="R10" t="s">
        <v>362</v>
      </c>
      <c r="S10" t="s">
        <v>361</v>
      </c>
      <c r="T10">
        <v>8</v>
      </c>
      <c r="U10" t="s">
        <v>430</v>
      </c>
      <c r="W10" t="e">
        <v>#N/A</v>
      </c>
    </row>
    <row r="11" spans="1:23" ht="16.5" customHeight="1" x14ac:dyDescent="0.3">
      <c r="A11" s="9">
        <v>202106091</v>
      </c>
      <c r="B11" s="10" t="s">
        <v>431</v>
      </c>
      <c r="C11" s="10" t="s">
        <v>432</v>
      </c>
      <c r="D11" s="10" t="s">
        <v>433</v>
      </c>
      <c r="E11" s="9">
        <v>1</v>
      </c>
      <c r="F11" s="9">
        <v>0</v>
      </c>
      <c r="G11" s="10" t="s">
        <v>434</v>
      </c>
      <c r="H11" s="9">
        <v>50087372</v>
      </c>
      <c r="I11" t="s">
        <v>435</v>
      </c>
      <c r="J11" s="10" t="s">
        <v>436</v>
      </c>
      <c r="K11">
        <v>1033417</v>
      </c>
      <c r="L11" s="25" t="s">
        <v>386</v>
      </c>
      <c r="M11" t="s">
        <v>387</v>
      </c>
      <c r="N11" t="s">
        <v>388</v>
      </c>
      <c r="O11">
        <v>2004</v>
      </c>
      <c r="P11" s="1">
        <v>20000306</v>
      </c>
      <c r="Q11" t="s">
        <v>424</v>
      </c>
      <c r="R11" t="s">
        <v>362</v>
      </c>
      <c r="S11" t="s">
        <v>361</v>
      </c>
      <c r="T11">
        <v>10</v>
      </c>
      <c r="U11" t="s">
        <v>437</v>
      </c>
      <c r="W11" t="e">
        <v>#N/A</v>
      </c>
    </row>
    <row r="12" spans="1:23" ht="16.5" customHeight="1" x14ac:dyDescent="0.3">
      <c r="A12" s="9">
        <v>202106091</v>
      </c>
      <c r="B12" s="10" t="s">
        <v>431</v>
      </c>
      <c r="C12" s="10" t="s">
        <v>419</v>
      </c>
      <c r="D12" s="10" t="s">
        <v>438</v>
      </c>
      <c r="E12" s="9">
        <v>1</v>
      </c>
      <c r="F12" s="9">
        <v>0</v>
      </c>
      <c r="G12" s="10" t="s">
        <v>439</v>
      </c>
      <c r="H12" s="9">
        <v>16133334</v>
      </c>
      <c r="I12" t="s">
        <v>440</v>
      </c>
      <c r="J12" s="10" t="s">
        <v>441</v>
      </c>
      <c r="K12">
        <v>1033364</v>
      </c>
      <c r="L12" s="25" t="s">
        <v>386</v>
      </c>
      <c r="M12" t="s">
        <v>387</v>
      </c>
      <c r="N12" t="s">
        <v>388</v>
      </c>
      <c r="O12">
        <v>2004</v>
      </c>
      <c r="P12" s="1">
        <v>20000306</v>
      </c>
      <c r="Q12" t="s">
        <v>424</v>
      </c>
      <c r="R12" t="s">
        <v>362</v>
      </c>
      <c r="S12" t="s">
        <v>361</v>
      </c>
      <c r="T12">
        <v>11</v>
      </c>
      <c r="U12" t="s">
        <v>442</v>
      </c>
      <c r="W12" t="e">
        <v>#N/A</v>
      </c>
    </row>
    <row r="13" spans="1:23" ht="16.5" customHeight="1" x14ac:dyDescent="0.3">
      <c r="A13" s="9">
        <v>202106091</v>
      </c>
      <c r="B13" s="10" t="s">
        <v>431</v>
      </c>
      <c r="C13" s="10" t="s">
        <v>419</v>
      </c>
      <c r="D13" s="10" t="s">
        <v>443</v>
      </c>
      <c r="E13" s="9">
        <v>1</v>
      </c>
      <c r="F13" s="9">
        <v>0</v>
      </c>
      <c r="G13" s="10" t="s">
        <v>444</v>
      </c>
      <c r="H13" s="9">
        <v>3805686</v>
      </c>
      <c r="I13" t="s">
        <v>445</v>
      </c>
      <c r="J13" s="10" t="s">
        <v>446</v>
      </c>
      <c r="K13">
        <v>1033364</v>
      </c>
      <c r="L13" s="25" t="s">
        <v>386</v>
      </c>
      <c r="M13" t="s">
        <v>387</v>
      </c>
      <c r="N13" t="s">
        <v>388</v>
      </c>
      <c r="O13">
        <v>2004</v>
      </c>
      <c r="P13" s="1">
        <v>20000306</v>
      </c>
      <c r="Q13" t="s">
        <v>424</v>
      </c>
      <c r="R13" t="s">
        <v>362</v>
      </c>
      <c r="S13" t="s">
        <v>361</v>
      </c>
      <c r="T13">
        <v>12</v>
      </c>
      <c r="U13" t="s">
        <v>447</v>
      </c>
      <c r="W13" t="e">
        <v>#N/A</v>
      </c>
    </row>
    <row r="14" spans="1:23" ht="16.5" customHeight="1" x14ac:dyDescent="0.3">
      <c r="A14" s="7">
        <v>202106091</v>
      </c>
      <c r="B14" s="8" t="s">
        <v>431</v>
      </c>
      <c r="C14" s="8" t="s">
        <v>448</v>
      </c>
      <c r="D14" s="8" t="s">
        <v>449</v>
      </c>
      <c r="E14" s="7">
        <v>2</v>
      </c>
      <c r="F14" s="7">
        <v>0</v>
      </c>
      <c r="G14" s="8" t="s">
        <v>444</v>
      </c>
      <c r="H14" s="7">
        <v>3805686</v>
      </c>
      <c r="I14" t="s">
        <v>445</v>
      </c>
      <c r="J14" s="8" t="s">
        <v>446</v>
      </c>
      <c r="K14">
        <v>11379</v>
      </c>
      <c r="L14" s="25" t="s">
        <v>386</v>
      </c>
      <c r="M14" t="s">
        <v>387</v>
      </c>
      <c r="N14" t="s">
        <v>388</v>
      </c>
      <c r="O14">
        <v>2004</v>
      </c>
      <c r="P14" s="1">
        <v>20000306</v>
      </c>
      <c r="Q14" t="s">
        <v>424</v>
      </c>
      <c r="R14" t="s">
        <v>362</v>
      </c>
      <c r="S14" t="s">
        <v>361</v>
      </c>
      <c r="T14">
        <v>14</v>
      </c>
      <c r="U14" t="s">
        <v>447</v>
      </c>
      <c r="W14" t="e">
        <v>#N/A</v>
      </c>
    </row>
    <row r="15" spans="1:23" ht="16.5" customHeight="1" x14ac:dyDescent="0.3">
      <c r="A15" s="7">
        <v>202106091</v>
      </c>
      <c r="B15" s="8" t="s">
        <v>431</v>
      </c>
      <c r="C15" s="8" t="s">
        <v>450</v>
      </c>
      <c r="D15" s="8" t="s">
        <v>451</v>
      </c>
      <c r="E15" s="7">
        <v>1</v>
      </c>
      <c r="F15" s="7">
        <v>0</v>
      </c>
      <c r="G15" s="8" t="s">
        <v>434</v>
      </c>
      <c r="H15" s="7">
        <v>50087372</v>
      </c>
      <c r="I15" t="s">
        <v>435</v>
      </c>
      <c r="J15" s="8" t="s">
        <v>436</v>
      </c>
      <c r="K15">
        <v>1034260</v>
      </c>
      <c r="L15" s="25" t="s">
        <v>386</v>
      </c>
      <c r="M15" t="s">
        <v>387</v>
      </c>
      <c r="N15" t="s">
        <v>388</v>
      </c>
      <c r="O15">
        <v>2004</v>
      </c>
      <c r="P15" s="1">
        <v>20000306</v>
      </c>
      <c r="Q15" t="s">
        <v>424</v>
      </c>
      <c r="R15" t="s">
        <v>362</v>
      </c>
      <c r="S15" t="s">
        <v>361</v>
      </c>
      <c r="T15">
        <v>15</v>
      </c>
      <c r="U15" t="s">
        <v>437</v>
      </c>
      <c r="W15" t="e">
        <v>#N/A</v>
      </c>
    </row>
    <row r="16" spans="1:23" ht="16.5" customHeight="1" x14ac:dyDescent="0.3">
      <c r="A16" s="7">
        <v>202106091</v>
      </c>
      <c r="B16" s="8" t="s">
        <v>452</v>
      </c>
      <c r="C16" s="8" t="s">
        <v>432</v>
      </c>
      <c r="D16" s="8" t="s">
        <v>453</v>
      </c>
      <c r="E16" s="7">
        <v>1</v>
      </c>
      <c r="F16" s="7">
        <v>0</v>
      </c>
      <c r="G16" s="8" t="s">
        <v>454</v>
      </c>
      <c r="H16" s="7">
        <v>11895225</v>
      </c>
      <c r="I16" t="s">
        <v>455</v>
      </c>
      <c r="J16" s="8" t="s">
        <v>456</v>
      </c>
      <c r="K16">
        <v>1033417</v>
      </c>
      <c r="L16" s="25" t="s">
        <v>386</v>
      </c>
      <c r="M16" t="s">
        <v>387</v>
      </c>
      <c r="N16" t="s">
        <v>388</v>
      </c>
      <c r="O16">
        <v>2004</v>
      </c>
      <c r="P16" s="1">
        <v>20000306</v>
      </c>
      <c r="Q16" t="s">
        <v>424</v>
      </c>
      <c r="R16" t="s">
        <v>362</v>
      </c>
      <c r="S16" t="s">
        <v>361</v>
      </c>
      <c r="T16">
        <v>16</v>
      </c>
      <c r="U16" t="s">
        <v>457</v>
      </c>
      <c r="W16" t="e">
        <v>#N/A</v>
      </c>
    </row>
    <row r="17" spans="1:23" ht="16.5" customHeight="1" x14ac:dyDescent="0.3">
      <c r="A17" s="7">
        <v>202106091</v>
      </c>
      <c r="B17" s="8" t="s">
        <v>458</v>
      </c>
      <c r="C17" s="8" t="s">
        <v>419</v>
      </c>
      <c r="D17" s="8" t="s">
        <v>459</v>
      </c>
      <c r="E17" s="7">
        <v>1</v>
      </c>
      <c r="F17" s="7">
        <v>0</v>
      </c>
      <c r="G17" s="8" t="s">
        <v>460</v>
      </c>
      <c r="H17" s="7">
        <v>24087027</v>
      </c>
      <c r="I17" t="s">
        <v>461</v>
      </c>
      <c r="J17" s="8" t="s">
        <v>462</v>
      </c>
      <c r="K17">
        <v>1033364</v>
      </c>
      <c r="L17" s="25" t="s">
        <v>386</v>
      </c>
      <c r="M17" t="s">
        <v>387</v>
      </c>
      <c r="N17" t="s">
        <v>388</v>
      </c>
      <c r="O17">
        <v>2004</v>
      </c>
      <c r="P17" s="1">
        <v>20000306</v>
      </c>
      <c r="Q17" t="s">
        <v>424</v>
      </c>
      <c r="R17" t="s">
        <v>362</v>
      </c>
      <c r="S17" t="s">
        <v>361</v>
      </c>
      <c r="T17">
        <v>17</v>
      </c>
      <c r="U17" t="s">
        <v>463</v>
      </c>
      <c r="W17" t="e">
        <v>#N/A</v>
      </c>
    </row>
    <row r="18" spans="1:23" ht="16.5" customHeight="1" x14ac:dyDescent="0.3">
      <c r="A18" s="7">
        <v>202106091</v>
      </c>
      <c r="B18" s="8" t="s">
        <v>380</v>
      </c>
      <c r="C18" s="8" t="s">
        <v>432</v>
      </c>
      <c r="D18" s="8" t="s">
        <v>464</v>
      </c>
      <c r="E18" s="7">
        <v>1</v>
      </c>
      <c r="F18" s="7">
        <v>0</v>
      </c>
      <c r="G18" s="8" t="s">
        <v>465</v>
      </c>
      <c r="H18" s="7">
        <v>32038644</v>
      </c>
      <c r="I18" t="s">
        <v>466</v>
      </c>
      <c r="J18" s="8" t="s">
        <v>467</v>
      </c>
      <c r="K18">
        <v>1033417</v>
      </c>
      <c r="L18" s="25" t="s">
        <v>386</v>
      </c>
      <c r="M18" t="s">
        <v>387</v>
      </c>
      <c r="N18" t="s">
        <v>388</v>
      </c>
      <c r="O18">
        <v>2004</v>
      </c>
      <c r="P18" s="1">
        <v>20000306</v>
      </c>
      <c r="Q18" t="s">
        <v>424</v>
      </c>
      <c r="R18" t="s">
        <v>362</v>
      </c>
      <c r="S18" t="s">
        <v>361</v>
      </c>
      <c r="T18">
        <v>20</v>
      </c>
      <c r="U18" t="s">
        <v>468</v>
      </c>
      <c r="W18" t="e">
        <v>#N/A</v>
      </c>
    </row>
    <row r="19" spans="1:23" ht="16.5" customHeight="1" x14ac:dyDescent="0.3">
      <c r="A19" s="7">
        <v>202106091</v>
      </c>
      <c r="B19" s="8" t="s">
        <v>380</v>
      </c>
      <c r="C19" s="8" t="s">
        <v>432</v>
      </c>
      <c r="D19" s="8" t="s">
        <v>469</v>
      </c>
      <c r="E19" s="7">
        <v>1</v>
      </c>
      <c r="F19" s="7">
        <v>0</v>
      </c>
      <c r="G19" s="8" t="s">
        <v>470</v>
      </c>
      <c r="H19" s="7">
        <v>8369271</v>
      </c>
      <c r="I19" t="s">
        <v>471</v>
      </c>
      <c r="J19" s="8" t="s">
        <v>472</v>
      </c>
      <c r="K19">
        <v>1033417</v>
      </c>
      <c r="L19" s="25" t="s">
        <v>386</v>
      </c>
      <c r="M19" t="s">
        <v>387</v>
      </c>
      <c r="N19" t="s">
        <v>388</v>
      </c>
      <c r="O19">
        <v>2004</v>
      </c>
      <c r="P19" s="1">
        <v>20000306</v>
      </c>
      <c r="Q19" t="s">
        <v>424</v>
      </c>
      <c r="R19" t="s">
        <v>362</v>
      </c>
      <c r="S19" t="s">
        <v>361</v>
      </c>
      <c r="T19">
        <v>21</v>
      </c>
      <c r="U19" t="s">
        <v>473</v>
      </c>
      <c r="W19" t="e">
        <v>#N/A</v>
      </c>
    </row>
    <row r="20" spans="1:23" ht="16.5" customHeight="1" x14ac:dyDescent="0.3">
      <c r="A20" s="7">
        <v>202106091</v>
      </c>
      <c r="B20" s="8" t="s">
        <v>380</v>
      </c>
      <c r="C20" s="8" t="s">
        <v>432</v>
      </c>
      <c r="D20" s="8" t="s">
        <v>474</v>
      </c>
      <c r="E20" s="7">
        <v>1</v>
      </c>
      <c r="F20" s="7">
        <v>0</v>
      </c>
      <c r="G20" s="8" t="s">
        <v>475</v>
      </c>
      <c r="H20" s="7">
        <v>12550216</v>
      </c>
      <c r="I20" t="s">
        <v>476</v>
      </c>
      <c r="J20" s="8" t="s">
        <v>477</v>
      </c>
      <c r="K20">
        <v>1033417</v>
      </c>
      <c r="L20" s="25" t="s">
        <v>386</v>
      </c>
      <c r="M20" t="s">
        <v>387</v>
      </c>
      <c r="N20" t="s">
        <v>388</v>
      </c>
      <c r="O20">
        <v>2004</v>
      </c>
      <c r="P20" s="1">
        <v>20000306</v>
      </c>
      <c r="Q20" t="s">
        <v>424</v>
      </c>
      <c r="R20" t="s">
        <v>362</v>
      </c>
      <c r="S20" t="s">
        <v>361</v>
      </c>
      <c r="T20">
        <v>22</v>
      </c>
      <c r="U20" t="s">
        <v>478</v>
      </c>
      <c r="W20" t="e">
        <v>#N/A</v>
      </c>
    </row>
    <row r="21" spans="1:23" ht="16.5" customHeight="1" x14ac:dyDescent="0.3">
      <c r="A21" s="7">
        <v>202106091</v>
      </c>
      <c r="B21" s="8" t="s">
        <v>380</v>
      </c>
      <c r="C21" s="8" t="s">
        <v>419</v>
      </c>
      <c r="D21" s="8" t="s">
        <v>479</v>
      </c>
      <c r="E21" s="7">
        <v>1</v>
      </c>
      <c r="F21" s="7">
        <v>0</v>
      </c>
      <c r="G21" s="8" t="s">
        <v>480</v>
      </c>
      <c r="H21" s="7">
        <v>5920086</v>
      </c>
      <c r="I21" t="s">
        <v>481</v>
      </c>
      <c r="J21" s="8" t="s">
        <v>482</v>
      </c>
      <c r="K21">
        <v>1033364</v>
      </c>
      <c r="L21" s="25" t="s">
        <v>386</v>
      </c>
      <c r="M21" t="s">
        <v>387</v>
      </c>
      <c r="N21" t="s">
        <v>388</v>
      </c>
      <c r="O21">
        <v>2004</v>
      </c>
      <c r="P21" s="1">
        <v>20000306</v>
      </c>
      <c r="Q21" t="s">
        <v>424</v>
      </c>
      <c r="R21" t="s">
        <v>362</v>
      </c>
      <c r="S21" t="s">
        <v>361</v>
      </c>
      <c r="T21">
        <v>23</v>
      </c>
      <c r="U21" t="s">
        <v>483</v>
      </c>
      <c r="W21" t="e">
        <v>#N/A</v>
      </c>
    </row>
    <row r="22" spans="1:23" ht="16.5" customHeight="1" x14ac:dyDescent="0.3">
      <c r="A22" s="7">
        <v>202106091</v>
      </c>
      <c r="B22" s="8" t="s">
        <v>380</v>
      </c>
      <c r="C22" s="8" t="s">
        <v>419</v>
      </c>
      <c r="D22" s="8" t="s">
        <v>484</v>
      </c>
      <c r="E22" s="7">
        <v>2</v>
      </c>
      <c r="F22" s="7">
        <v>0</v>
      </c>
      <c r="G22" s="8" t="s">
        <v>485</v>
      </c>
      <c r="H22" s="7">
        <v>6807760</v>
      </c>
      <c r="I22" t="s">
        <v>486</v>
      </c>
      <c r="J22" t="s">
        <v>487</v>
      </c>
      <c r="K22">
        <v>1033364</v>
      </c>
      <c r="L22" s="25" t="s">
        <v>386</v>
      </c>
      <c r="M22" t="s">
        <v>387</v>
      </c>
      <c r="N22" t="s">
        <v>388</v>
      </c>
      <c r="O22">
        <v>2004</v>
      </c>
      <c r="P22" s="1">
        <v>20000306</v>
      </c>
      <c r="Q22" t="s">
        <v>424</v>
      </c>
      <c r="R22" t="s">
        <v>362</v>
      </c>
      <c r="S22" t="s">
        <v>361</v>
      </c>
      <c r="T22">
        <v>24</v>
      </c>
      <c r="U22" t="s">
        <v>488</v>
      </c>
      <c r="W22" t="e">
        <v>#N/A</v>
      </c>
    </row>
    <row r="23" spans="1:23" ht="16.5" customHeight="1" x14ac:dyDescent="0.3">
      <c r="A23" s="7">
        <v>202106091</v>
      </c>
      <c r="B23" s="8" t="s">
        <v>380</v>
      </c>
      <c r="C23" s="8" t="s">
        <v>419</v>
      </c>
      <c r="D23" s="8" t="s">
        <v>489</v>
      </c>
      <c r="E23" s="7">
        <v>1</v>
      </c>
      <c r="F23" s="7">
        <v>0</v>
      </c>
      <c r="G23" s="8" t="s">
        <v>490</v>
      </c>
      <c r="H23" s="7">
        <v>11600537</v>
      </c>
      <c r="I23" t="s">
        <v>491</v>
      </c>
      <c r="J23" s="8" t="s">
        <v>492</v>
      </c>
      <c r="K23">
        <v>1033364</v>
      </c>
      <c r="L23" s="25" t="s">
        <v>386</v>
      </c>
      <c r="M23" t="s">
        <v>387</v>
      </c>
      <c r="N23" t="s">
        <v>388</v>
      </c>
      <c r="O23">
        <v>2004</v>
      </c>
      <c r="P23" s="1">
        <v>20000306</v>
      </c>
      <c r="Q23" t="s">
        <v>424</v>
      </c>
      <c r="R23" t="s">
        <v>362</v>
      </c>
      <c r="S23" t="s">
        <v>361</v>
      </c>
      <c r="T23">
        <v>25</v>
      </c>
      <c r="U23" t="s">
        <v>493</v>
      </c>
      <c r="W23" t="e">
        <v>#N/A</v>
      </c>
    </row>
    <row r="24" spans="1:23" ht="16.5" customHeight="1" x14ac:dyDescent="0.3">
      <c r="A24" s="7">
        <v>202106091</v>
      </c>
      <c r="B24" s="8" t="s">
        <v>380</v>
      </c>
      <c r="C24" s="8" t="s">
        <v>419</v>
      </c>
      <c r="D24" s="8" t="s">
        <v>494</v>
      </c>
      <c r="E24" s="7">
        <v>1</v>
      </c>
      <c r="F24" s="7">
        <v>0</v>
      </c>
      <c r="G24" s="8" t="s">
        <v>490</v>
      </c>
      <c r="H24" s="7">
        <v>11600537</v>
      </c>
      <c r="I24" t="s">
        <v>491</v>
      </c>
      <c r="J24" s="8" t="s">
        <v>492</v>
      </c>
      <c r="K24">
        <v>1033364</v>
      </c>
      <c r="L24" s="25" t="s">
        <v>386</v>
      </c>
      <c r="M24" t="s">
        <v>387</v>
      </c>
      <c r="N24" t="s">
        <v>388</v>
      </c>
      <c r="O24">
        <v>2004</v>
      </c>
      <c r="P24" s="1">
        <v>20000306</v>
      </c>
      <c r="Q24" t="s">
        <v>424</v>
      </c>
      <c r="R24" t="s">
        <v>362</v>
      </c>
      <c r="S24" t="s">
        <v>361</v>
      </c>
      <c r="T24">
        <v>26</v>
      </c>
      <c r="U24" t="s">
        <v>493</v>
      </c>
      <c r="W24" t="e">
        <v>#N/A</v>
      </c>
    </row>
    <row r="25" spans="1:23" ht="16.5" customHeight="1" x14ac:dyDescent="0.3">
      <c r="A25" s="7">
        <v>202106091</v>
      </c>
      <c r="B25" s="8" t="s">
        <v>380</v>
      </c>
      <c r="C25" s="8" t="s">
        <v>419</v>
      </c>
      <c r="D25" s="8" t="s">
        <v>495</v>
      </c>
      <c r="E25" s="7">
        <v>1</v>
      </c>
      <c r="F25" s="7">
        <v>0</v>
      </c>
      <c r="G25" s="8" t="s">
        <v>496</v>
      </c>
      <c r="H25" s="7">
        <v>24681538</v>
      </c>
      <c r="I25" t="s">
        <v>497</v>
      </c>
      <c r="J25" s="8" t="s">
        <v>498</v>
      </c>
      <c r="K25">
        <v>1033364</v>
      </c>
      <c r="L25" s="25" t="s">
        <v>386</v>
      </c>
      <c r="M25" t="s">
        <v>387</v>
      </c>
      <c r="N25" t="s">
        <v>388</v>
      </c>
      <c r="O25">
        <v>2004</v>
      </c>
      <c r="P25" s="1">
        <v>20000306</v>
      </c>
      <c r="Q25" t="s">
        <v>424</v>
      </c>
      <c r="R25" t="s">
        <v>362</v>
      </c>
      <c r="S25" t="s">
        <v>361</v>
      </c>
      <c r="T25">
        <v>27</v>
      </c>
      <c r="U25" t="s">
        <v>499</v>
      </c>
      <c r="W25" t="e">
        <v>#N/A</v>
      </c>
    </row>
    <row r="26" spans="1:23" ht="16.5" customHeight="1" x14ac:dyDescent="0.3">
      <c r="A26" s="7">
        <v>202106091</v>
      </c>
      <c r="B26" s="8" t="s">
        <v>380</v>
      </c>
      <c r="C26" s="8" t="s">
        <v>419</v>
      </c>
      <c r="D26" s="8" t="s">
        <v>500</v>
      </c>
      <c r="E26" s="7">
        <v>1</v>
      </c>
      <c r="F26" s="7">
        <v>0</v>
      </c>
      <c r="G26" s="8" t="s">
        <v>501</v>
      </c>
      <c r="H26" s="7">
        <v>12920008</v>
      </c>
      <c r="I26" t="s">
        <v>502</v>
      </c>
      <c r="J26" s="8" t="s">
        <v>503</v>
      </c>
      <c r="K26">
        <v>1033364</v>
      </c>
      <c r="L26" s="25" t="s">
        <v>386</v>
      </c>
      <c r="M26" t="s">
        <v>387</v>
      </c>
      <c r="N26" t="s">
        <v>388</v>
      </c>
      <c r="O26">
        <v>2004</v>
      </c>
      <c r="P26" s="1">
        <v>20000306</v>
      </c>
      <c r="Q26" t="s">
        <v>424</v>
      </c>
      <c r="R26" t="s">
        <v>362</v>
      </c>
      <c r="S26" t="s">
        <v>361</v>
      </c>
      <c r="T26">
        <v>28</v>
      </c>
      <c r="U26" t="s">
        <v>504</v>
      </c>
      <c r="W26" t="e">
        <v>#N/A</v>
      </c>
    </row>
    <row r="27" spans="1:23" ht="16.5" customHeight="1" x14ac:dyDescent="0.3">
      <c r="A27" s="7">
        <v>202106091</v>
      </c>
      <c r="B27" s="8" t="s">
        <v>380</v>
      </c>
      <c r="C27" s="8" t="s">
        <v>505</v>
      </c>
      <c r="D27" s="8" t="s">
        <v>506</v>
      </c>
      <c r="E27" s="7">
        <v>1</v>
      </c>
      <c r="F27" s="7">
        <v>0</v>
      </c>
      <c r="G27" s="8" t="s">
        <v>490</v>
      </c>
      <c r="H27" s="7">
        <v>11600537</v>
      </c>
      <c r="I27" t="s">
        <v>491</v>
      </c>
      <c r="J27" s="8" t="s">
        <v>492</v>
      </c>
      <c r="K27">
        <v>30298</v>
      </c>
      <c r="L27" s="25" t="s">
        <v>386</v>
      </c>
      <c r="M27" t="s">
        <v>387</v>
      </c>
      <c r="N27" t="s">
        <v>388</v>
      </c>
      <c r="O27">
        <v>2004</v>
      </c>
      <c r="P27" s="1">
        <v>20000306</v>
      </c>
      <c r="Q27" t="s">
        <v>424</v>
      </c>
      <c r="R27" t="s">
        <v>362</v>
      </c>
      <c r="S27" t="s">
        <v>361</v>
      </c>
      <c r="T27">
        <v>31</v>
      </c>
      <c r="U27" t="s">
        <v>493</v>
      </c>
      <c r="W27" t="e">
        <v>#N/A</v>
      </c>
    </row>
    <row r="28" spans="1:23" ht="16.5" customHeight="1" x14ac:dyDescent="0.3">
      <c r="A28" s="7">
        <v>202106091</v>
      </c>
      <c r="B28" s="8" t="s">
        <v>401</v>
      </c>
      <c r="C28" s="8" t="s">
        <v>432</v>
      </c>
      <c r="D28" s="8" t="s">
        <v>507</v>
      </c>
      <c r="E28" s="7">
        <v>1</v>
      </c>
      <c r="F28" s="7">
        <v>0</v>
      </c>
      <c r="G28" s="8" t="s">
        <v>508</v>
      </c>
      <c r="H28" s="7">
        <v>12550026</v>
      </c>
      <c r="I28" t="s">
        <v>509</v>
      </c>
      <c r="J28" s="8" t="s">
        <v>510</v>
      </c>
      <c r="K28">
        <v>1033417</v>
      </c>
      <c r="L28" s="25" t="s">
        <v>386</v>
      </c>
      <c r="M28" t="s">
        <v>387</v>
      </c>
      <c r="N28" t="s">
        <v>388</v>
      </c>
      <c r="O28">
        <v>2004</v>
      </c>
      <c r="P28" s="1">
        <v>20000306</v>
      </c>
      <c r="Q28" t="s">
        <v>424</v>
      </c>
      <c r="R28" t="s">
        <v>362</v>
      </c>
      <c r="S28" t="s">
        <v>361</v>
      </c>
      <c r="T28">
        <v>32</v>
      </c>
      <c r="U28" t="s">
        <v>511</v>
      </c>
      <c r="W28" t="e">
        <v>#N/A</v>
      </c>
    </row>
    <row r="29" spans="1:23" ht="16.5" customHeight="1" x14ac:dyDescent="0.3">
      <c r="A29" s="7">
        <v>202106091</v>
      </c>
      <c r="B29" s="8" t="s">
        <v>401</v>
      </c>
      <c r="C29" s="8" t="s">
        <v>432</v>
      </c>
      <c r="D29" s="8" t="s">
        <v>512</v>
      </c>
      <c r="E29" s="7">
        <v>2</v>
      </c>
      <c r="F29" s="7">
        <v>0</v>
      </c>
      <c r="G29" s="8" t="s">
        <v>513</v>
      </c>
      <c r="H29" s="7">
        <v>11310150</v>
      </c>
      <c r="I29" t="s">
        <v>514</v>
      </c>
      <c r="J29" s="8" t="s">
        <v>515</v>
      </c>
      <c r="K29">
        <v>1033417</v>
      </c>
      <c r="L29" s="25" t="s">
        <v>386</v>
      </c>
      <c r="M29" t="s">
        <v>387</v>
      </c>
      <c r="N29" t="s">
        <v>388</v>
      </c>
      <c r="O29">
        <v>2004</v>
      </c>
      <c r="P29" s="1">
        <v>20000306</v>
      </c>
      <c r="Q29" t="s">
        <v>424</v>
      </c>
      <c r="R29" t="s">
        <v>362</v>
      </c>
      <c r="S29" t="s">
        <v>361</v>
      </c>
      <c r="T29">
        <v>33</v>
      </c>
      <c r="U29" t="s">
        <v>516</v>
      </c>
      <c r="W29" t="e">
        <v>#N/A</v>
      </c>
    </row>
    <row r="30" spans="1:23" ht="16.5" customHeight="1" x14ac:dyDescent="0.3">
      <c r="A30" s="7">
        <v>202106091</v>
      </c>
      <c r="B30" s="8" t="s">
        <v>401</v>
      </c>
      <c r="C30" s="8" t="s">
        <v>505</v>
      </c>
      <c r="D30" s="8" t="s">
        <v>517</v>
      </c>
      <c r="E30" s="7">
        <v>1</v>
      </c>
      <c r="F30" s="7">
        <v>0</v>
      </c>
      <c r="G30" s="8" t="s">
        <v>508</v>
      </c>
      <c r="H30" s="7">
        <v>12550026</v>
      </c>
      <c r="I30" t="s">
        <v>509</v>
      </c>
      <c r="J30" s="8" t="s">
        <v>510</v>
      </c>
      <c r="K30">
        <v>30298</v>
      </c>
      <c r="L30" s="25" t="s">
        <v>386</v>
      </c>
      <c r="M30" t="s">
        <v>387</v>
      </c>
      <c r="N30" t="s">
        <v>388</v>
      </c>
      <c r="O30">
        <v>2004</v>
      </c>
      <c r="P30" s="1">
        <v>20000306</v>
      </c>
      <c r="Q30" t="s">
        <v>424</v>
      </c>
      <c r="R30" t="s">
        <v>362</v>
      </c>
      <c r="S30" t="s">
        <v>361</v>
      </c>
      <c r="T30">
        <v>36</v>
      </c>
      <c r="U30" t="s">
        <v>511</v>
      </c>
      <c r="W30" t="e">
        <v>#N/A</v>
      </c>
    </row>
    <row r="31" spans="1:23" ht="16.5" customHeight="1" x14ac:dyDescent="0.3">
      <c r="A31" s="7">
        <v>202106091</v>
      </c>
      <c r="B31" s="8" t="s">
        <v>518</v>
      </c>
      <c r="C31" s="8" t="s">
        <v>419</v>
      </c>
      <c r="D31" s="8" t="s">
        <v>519</v>
      </c>
      <c r="E31" s="7">
        <v>1</v>
      </c>
      <c r="F31" s="7">
        <v>0</v>
      </c>
      <c r="G31" s="8" t="s">
        <v>520</v>
      </c>
      <c r="H31" s="7">
        <v>2505970</v>
      </c>
      <c r="I31" t="s">
        <v>521</v>
      </c>
      <c r="J31" s="8" t="s">
        <v>522</v>
      </c>
      <c r="K31">
        <v>1033364</v>
      </c>
      <c r="L31" s="25" t="s">
        <v>386</v>
      </c>
      <c r="M31" t="s">
        <v>387</v>
      </c>
      <c r="N31" t="s">
        <v>388</v>
      </c>
      <c r="O31">
        <v>2004</v>
      </c>
      <c r="P31" s="1">
        <v>20000306</v>
      </c>
      <c r="Q31" t="s">
        <v>424</v>
      </c>
      <c r="R31" t="s">
        <v>362</v>
      </c>
      <c r="S31" t="s">
        <v>361</v>
      </c>
      <c r="T31">
        <v>38</v>
      </c>
      <c r="U31" t="s">
        <v>523</v>
      </c>
      <c r="W31" t="e">
        <v>#N/A</v>
      </c>
    </row>
    <row r="32" spans="1:23" ht="16.5" customHeight="1" x14ac:dyDescent="0.3">
      <c r="A32" s="7">
        <v>202106091</v>
      </c>
      <c r="B32" s="8" t="s">
        <v>524</v>
      </c>
      <c r="C32" s="8" t="s">
        <v>419</v>
      </c>
      <c r="D32" s="8" t="s">
        <v>525</v>
      </c>
      <c r="E32" s="7">
        <v>2</v>
      </c>
      <c r="F32" s="7">
        <v>0</v>
      </c>
      <c r="G32" s="8" t="s">
        <v>526</v>
      </c>
      <c r="H32" s="7">
        <v>28091677</v>
      </c>
      <c r="I32" t="s">
        <v>527</v>
      </c>
      <c r="J32" s="8" t="s">
        <v>528</v>
      </c>
      <c r="K32">
        <v>1033364</v>
      </c>
      <c r="L32" s="25" t="s">
        <v>386</v>
      </c>
      <c r="M32" t="s">
        <v>387</v>
      </c>
      <c r="N32" t="s">
        <v>388</v>
      </c>
      <c r="O32">
        <v>2004</v>
      </c>
      <c r="P32" s="1">
        <v>20000306</v>
      </c>
      <c r="Q32" t="s">
        <v>424</v>
      </c>
      <c r="R32" t="s">
        <v>362</v>
      </c>
      <c r="S32" t="s">
        <v>361</v>
      </c>
      <c r="T32">
        <v>39</v>
      </c>
      <c r="U32" t="s">
        <v>529</v>
      </c>
      <c r="W32" t="e">
        <v>#N/A</v>
      </c>
    </row>
    <row r="33" spans="1:23" ht="16.5" customHeight="1" x14ac:dyDescent="0.3">
      <c r="A33" s="7">
        <v>202106091</v>
      </c>
      <c r="B33" s="8" t="s">
        <v>524</v>
      </c>
      <c r="C33" s="8" t="s">
        <v>448</v>
      </c>
      <c r="D33" s="8" t="s">
        <v>530</v>
      </c>
      <c r="E33" s="7">
        <v>2</v>
      </c>
      <c r="F33" s="7">
        <v>0</v>
      </c>
      <c r="G33" s="8" t="s">
        <v>526</v>
      </c>
      <c r="H33" s="7">
        <v>28091677</v>
      </c>
      <c r="I33" t="s">
        <v>527</v>
      </c>
      <c r="J33" s="8" t="s">
        <v>528</v>
      </c>
      <c r="K33">
        <v>11379</v>
      </c>
      <c r="L33" s="25" t="s">
        <v>386</v>
      </c>
      <c r="M33" t="s">
        <v>387</v>
      </c>
      <c r="N33" t="s">
        <v>388</v>
      </c>
      <c r="O33">
        <v>2004</v>
      </c>
      <c r="P33" s="1">
        <v>20000306</v>
      </c>
      <c r="Q33" t="s">
        <v>424</v>
      </c>
      <c r="R33" t="s">
        <v>362</v>
      </c>
      <c r="S33" t="s">
        <v>361</v>
      </c>
      <c r="T33">
        <v>40</v>
      </c>
      <c r="U33" t="s">
        <v>529</v>
      </c>
      <c r="W33" t="e">
        <v>#N/A</v>
      </c>
    </row>
    <row r="34" spans="1:23" ht="16.5" customHeight="1" x14ac:dyDescent="0.3">
      <c r="A34" s="7">
        <v>202106091</v>
      </c>
      <c r="B34" s="8" t="s">
        <v>531</v>
      </c>
      <c r="C34" s="8" t="s">
        <v>419</v>
      </c>
      <c r="D34" s="8" t="s">
        <v>532</v>
      </c>
      <c r="E34" s="7">
        <v>1</v>
      </c>
      <c r="F34" s="7">
        <v>0</v>
      </c>
      <c r="G34" s="8" t="s">
        <v>533</v>
      </c>
      <c r="H34" s="7">
        <v>12547768</v>
      </c>
      <c r="I34" t="s">
        <v>534</v>
      </c>
      <c r="J34" s="8" t="s">
        <v>535</v>
      </c>
      <c r="K34">
        <v>1033364</v>
      </c>
      <c r="L34" s="25" t="s">
        <v>386</v>
      </c>
      <c r="M34" t="s">
        <v>387</v>
      </c>
      <c r="N34" t="s">
        <v>388</v>
      </c>
      <c r="O34">
        <v>2004</v>
      </c>
      <c r="P34" s="1">
        <v>20000306</v>
      </c>
      <c r="Q34" t="s">
        <v>424</v>
      </c>
      <c r="R34" t="s">
        <v>362</v>
      </c>
      <c r="S34" t="s">
        <v>361</v>
      </c>
      <c r="T34">
        <v>41</v>
      </c>
      <c r="U34" t="s">
        <v>390</v>
      </c>
      <c r="W34" t="e">
        <v>#N/A</v>
      </c>
    </row>
    <row r="35" spans="1:23" ht="16.5" customHeight="1" x14ac:dyDescent="0.3">
      <c r="A35" s="7">
        <v>202106091</v>
      </c>
      <c r="B35" s="8" t="s">
        <v>536</v>
      </c>
      <c r="C35" s="8" t="s">
        <v>432</v>
      </c>
      <c r="D35" s="8" t="s">
        <v>537</v>
      </c>
      <c r="E35" s="7">
        <v>1</v>
      </c>
      <c r="F35" s="7">
        <v>0</v>
      </c>
      <c r="G35" s="8" t="s">
        <v>538</v>
      </c>
      <c r="H35" s="7">
        <v>6814672</v>
      </c>
      <c r="I35" t="s">
        <v>539</v>
      </c>
      <c r="J35" s="8" t="s">
        <v>540</v>
      </c>
      <c r="K35">
        <v>1033417</v>
      </c>
      <c r="L35" s="25" t="s">
        <v>386</v>
      </c>
      <c r="M35" t="s">
        <v>387</v>
      </c>
      <c r="N35" t="s">
        <v>388</v>
      </c>
      <c r="O35">
        <v>2004</v>
      </c>
      <c r="P35" s="1">
        <v>20000306</v>
      </c>
      <c r="Q35" t="s">
        <v>424</v>
      </c>
      <c r="R35" t="s">
        <v>362</v>
      </c>
      <c r="S35" t="s">
        <v>361</v>
      </c>
      <c r="T35">
        <v>46</v>
      </c>
      <c r="U35" t="s">
        <v>541</v>
      </c>
      <c r="W35" t="e">
        <v>#N/A</v>
      </c>
    </row>
    <row r="36" spans="1:23" ht="16.5" customHeight="1" x14ac:dyDescent="0.3">
      <c r="A36" s="7">
        <v>202106091</v>
      </c>
      <c r="B36" s="8" t="s">
        <v>536</v>
      </c>
      <c r="C36" s="8" t="s">
        <v>432</v>
      </c>
      <c r="D36" s="8" t="s">
        <v>542</v>
      </c>
      <c r="E36" s="7">
        <v>3</v>
      </c>
      <c r="F36" s="7">
        <v>0</v>
      </c>
      <c r="G36" s="8" t="s">
        <v>543</v>
      </c>
      <c r="H36" s="7">
        <v>45382523</v>
      </c>
      <c r="I36" t="s">
        <v>544</v>
      </c>
      <c r="J36" s="8" t="s">
        <v>545</v>
      </c>
      <c r="K36">
        <v>1033417</v>
      </c>
      <c r="L36" s="25" t="s">
        <v>386</v>
      </c>
      <c r="M36" t="s">
        <v>387</v>
      </c>
      <c r="N36" t="s">
        <v>388</v>
      </c>
      <c r="O36">
        <v>2004</v>
      </c>
      <c r="P36" s="1">
        <v>20000306</v>
      </c>
      <c r="Q36" t="s">
        <v>424</v>
      </c>
      <c r="R36" t="s">
        <v>362</v>
      </c>
      <c r="S36" t="s">
        <v>361</v>
      </c>
      <c r="T36">
        <v>47</v>
      </c>
      <c r="U36" t="s">
        <v>546</v>
      </c>
      <c r="W36" t="e">
        <v>#N/A</v>
      </c>
    </row>
    <row r="37" spans="1:23" ht="16.5" customHeight="1" x14ac:dyDescent="0.3">
      <c r="A37" s="7">
        <v>202106091</v>
      </c>
      <c r="B37" s="8" t="s">
        <v>536</v>
      </c>
      <c r="C37" s="8" t="s">
        <v>432</v>
      </c>
      <c r="D37" s="8" t="s">
        <v>547</v>
      </c>
      <c r="E37" s="7">
        <v>1</v>
      </c>
      <c r="F37" s="7">
        <v>0</v>
      </c>
      <c r="G37" s="8" t="s">
        <v>548</v>
      </c>
      <c r="H37" s="7">
        <v>25565975</v>
      </c>
      <c r="I37" t="s">
        <v>549</v>
      </c>
      <c r="J37" s="8" t="s">
        <v>550</v>
      </c>
      <c r="K37">
        <v>1033417</v>
      </c>
      <c r="L37" s="25" t="s">
        <v>386</v>
      </c>
      <c r="M37" t="s">
        <v>387</v>
      </c>
      <c r="N37" t="s">
        <v>388</v>
      </c>
      <c r="O37">
        <v>2004</v>
      </c>
      <c r="P37" s="1">
        <v>20000306</v>
      </c>
      <c r="Q37" t="s">
        <v>424</v>
      </c>
      <c r="R37" t="s">
        <v>362</v>
      </c>
      <c r="S37" t="s">
        <v>361</v>
      </c>
      <c r="T37">
        <v>48</v>
      </c>
      <c r="U37" t="s">
        <v>551</v>
      </c>
      <c r="W37" t="e">
        <v>#N/A</v>
      </c>
    </row>
    <row r="38" spans="1:23" ht="16.5" customHeight="1" x14ac:dyDescent="0.3">
      <c r="A38" s="7">
        <v>202106091</v>
      </c>
      <c r="B38" s="8" t="s">
        <v>536</v>
      </c>
      <c r="C38" s="8" t="s">
        <v>419</v>
      </c>
      <c r="D38" s="8" t="s">
        <v>552</v>
      </c>
      <c r="E38" s="7">
        <v>1</v>
      </c>
      <c r="F38" s="7">
        <v>0</v>
      </c>
      <c r="G38" s="8" t="s">
        <v>553</v>
      </c>
      <c r="H38" s="7">
        <v>6374876</v>
      </c>
      <c r="I38" t="s">
        <v>554</v>
      </c>
      <c r="J38" s="8" t="s">
        <v>555</v>
      </c>
      <c r="K38">
        <v>1033364</v>
      </c>
      <c r="L38" s="25" t="s">
        <v>386</v>
      </c>
      <c r="M38" t="s">
        <v>387</v>
      </c>
      <c r="N38" t="s">
        <v>388</v>
      </c>
      <c r="O38">
        <v>2004</v>
      </c>
      <c r="P38" s="1">
        <v>20000306</v>
      </c>
      <c r="Q38" t="s">
        <v>424</v>
      </c>
      <c r="R38" t="s">
        <v>362</v>
      </c>
      <c r="S38" t="s">
        <v>361</v>
      </c>
      <c r="T38">
        <v>49</v>
      </c>
      <c r="U38" t="s">
        <v>556</v>
      </c>
      <c r="W38" t="e">
        <v>#N/A</v>
      </c>
    </row>
    <row r="39" spans="1:23" ht="16.5" customHeight="1" x14ac:dyDescent="0.3">
      <c r="A39" s="7">
        <v>202106091</v>
      </c>
      <c r="B39" s="8" t="s">
        <v>536</v>
      </c>
      <c r="C39" s="8" t="s">
        <v>419</v>
      </c>
      <c r="D39" s="8" t="s">
        <v>557</v>
      </c>
      <c r="E39" s="7">
        <v>1</v>
      </c>
      <c r="F39" s="7">
        <v>0</v>
      </c>
      <c r="G39" s="8" t="s">
        <v>553</v>
      </c>
      <c r="H39" s="7">
        <v>6374876</v>
      </c>
      <c r="I39" t="s">
        <v>554</v>
      </c>
      <c r="J39" s="8" t="s">
        <v>555</v>
      </c>
      <c r="K39">
        <v>1033364</v>
      </c>
      <c r="L39" s="25" t="s">
        <v>386</v>
      </c>
      <c r="M39" t="s">
        <v>387</v>
      </c>
      <c r="N39" t="s">
        <v>388</v>
      </c>
      <c r="O39">
        <v>2004</v>
      </c>
      <c r="P39" s="1">
        <v>20000306</v>
      </c>
      <c r="Q39" t="s">
        <v>424</v>
      </c>
      <c r="R39" t="s">
        <v>362</v>
      </c>
      <c r="S39" t="s">
        <v>361</v>
      </c>
      <c r="T39">
        <v>50</v>
      </c>
      <c r="U39" t="s">
        <v>556</v>
      </c>
      <c r="W39" t="e">
        <v>#N/A</v>
      </c>
    </row>
    <row r="40" spans="1:23" ht="16.5" customHeight="1" x14ac:dyDescent="0.3">
      <c r="A40" s="7">
        <v>202106091</v>
      </c>
      <c r="B40" s="8" t="s">
        <v>536</v>
      </c>
      <c r="C40" s="8" t="s">
        <v>505</v>
      </c>
      <c r="D40" s="8" t="s">
        <v>558</v>
      </c>
      <c r="E40" s="7">
        <v>1</v>
      </c>
      <c r="F40" s="7">
        <v>0</v>
      </c>
      <c r="G40" s="8" t="s">
        <v>543</v>
      </c>
      <c r="H40" s="7">
        <v>45382523</v>
      </c>
      <c r="I40" t="s">
        <v>544</v>
      </c>
      <c r="J40" s="8" t="s">
        <v>545</v>
      </c>
      <c r="K40">
        <v>30298</v>
      </c>
      <c r="L40" s="25" t="s">
        <v>386</v>
      </c>
      <c r="M40" t="s">
        <v>387</v>
      </c>
      <c r="N40" t="s">
        <v>388</v>
      </c>
      <c r="O40">
        <v>2004</v>
      </c>
      <c r="P40" s="1">
        <v>20000306</v>
      </c>
      <c r="Q40" t="s">
        <v>424</v>
      </c>
      <c r="R40" t="s">
        <v>362</v>
      </c>
      <c r="S40" t="s">
        <v>361</v>
      </c>
      <c r="T40">
        <v>51</v>
      </c>
      <c r="U40" t="s">
        <v>546</v>
      </c>
      <c r="W40" t="e">
        <v>#N/A</v>
      </c>
    </row>
    <row r="41" spans="1:23" ht="16.5" customHeight="1" x14ac:dyDescent="0.3">
      <c r="A41" s="7">
        <v>202106091</v>
      </c>
      <c r="B41" s="8" t="s">
        <v>559</v>
      </c>
      <c r="C41" s="8" t="s">
        <v>432</v>
      </c>
      <c r="D41" s="8" t="s">
        <v>560</v>
      </c>
      <c r="E41" s="7">
        <v>1</v>
      </c>
      <c r="F41" s="7">
        <v>0</v>
      </c>
      <c r="G41" s="8" t="s">
        <v>561</v>
      </c>
      <c r="H41" s="7">
        <v>14405536</v>
      </c>
      <c r="I41" t="s">
        <v>562</v>
      </c>
      <c r="J41" s="8" t="s">
        <v>563</v>
      </c>
      <c r="K41">
        <v>1033417</v>
      </c>
      <c r="L41" s="25" t="s">
        <v>386</v>
      </c>
      <c r="M41" t="s">
        <v>387</v>
      </c>
      <c r="N41" t="s">
        <v>388</v>
      </c>
      <c r="O41">
        <v>2004</v>
      </c>
      <c r="P41" s="1">
        <v>20000306</v>
      </c>
      <c r="Q41" t="s">
        <v>424</v>
      </c>
      <c r="R41" t="s">
        <v>362</v>
      </c>
      <c r="S41" t="s">
        <v>361</v>
      </c>
      <c r="T41">
        <v>52</v>
      </c>
      <c r="U41" t="s">
        <v>564</v>
      </c>
      <c r="W41" t="e">
        <v>#N/A</v>
      </c>
    </row>
    <row r="42" spans="1:23" ht="16.5" customHeight="1" x14ac:dyDescent="0.3">
      <c r="A42" s="7">
        <v>202106091</v>
      </c>
      <c r="B42" s="8" t="s">
        <v>565</v>
      </c>
      <c r="C42" s="8" t="s">
        <v>432</v>
      </c>
      <c r="D42" s="8" t="s">
        <v>566</v>
      </c>
      <c r="E42" s="7">
        <v>1</v>
      </c>
      <c r="F42" s="7">
        <v>0</v>
      </c>
      <c r="G42" s="8" t="s">
        <v>567</v>
      </c>
      <c r="H42" s="7">
        <v>18630544</v>
      </c>
      <c r="I42" t="s">
        <v>568</v>
      </c>
      <c r="J42" s="8" t="s">
        <v>569</v>
      </c>
      <c r="K42">
        <v>1033417</v>
      </c>
      <c r="L42" s="25" t="s">
        <v>386</v>
      </c>
      <c r="M42" t="s">
        <v>387</v>
      </c>
      <c r="N42" t="s">
        <v>388</v>
      </c>
      <c r="O42">
        <v>2004</v>
      </c>
      <c r="P42" s="1">
        <v>20000306</v>
      </c>
      <c r="Q42" t="s">
        <v>424</v>
      </c>
      <c r="R42" t="s">
        <v>362</v>
      </c>
      <c r="S42" t="s">
        <v>361</v>
      </c>
      <c r="T42">
        <v>57</v>
      </c>
      <c r="U42" t="s">
        <v>570</v>
      </c>
      <c r="W42" t="e">
        <v>#N/A</v>
      </c>
    </row>
    <row r="43" spans="1:23" ht="16.5" customHeight="1" x14ac:dyDescent="0.3">
      <c r="A43" s="7">
        <v>202106091</v>
      </c>
      <c r="B43" s="8" t="s">
        <v>565</v>
      </c>
      <c r="C43" s="8" t="s">
        <v>432</v>
      </c>
      <c r="D43" s="8" t="s">
        <v>571</v>
      </c>
      <c r="E43" s="7">
        <v>1</v>
      </c>
      <c r="F43" s="7">
        <v>0</v>
      </c>
      <c r="G43" s="8" t="s">
        <v>572</v>
      </c>
      <c r="H43" s="7">
        <v>5080361</v>
      </c>
      <c r="I43" t="s">
        <v>573</v>
      </c>
      <c r="J43" s="8" t="s">
        <v>574</v>
      </c>
      <c r="K43">
        <v>1033417</v>
      </c>
      <c r="L43" s="25" t="s">
        <v>386</v>
      </c>
      <c r="M43" t="s">
        <v>387</v>
      </c>
      <c r="N43" t="s">
        <v>388</v>
      </c>
      <c r="O43">
        <v>2004</v>
      </c>
      <c r="P43" s="1">
        <v>20000306</v>
      </c>
      <c r="Q43" t="s">
        <v>424</v>
      </c>
      <c r="R43" t="s">
        <v>362</v>
      </c>
      <c r="S43" t="s">
        <v>361</v>
      </c>
      <c r="T43">
        <v>58</v>
      </c>
      <c r="U43" t="s">
        <v>575</v>
      </c>
      <c r="W43" t="e">
        <v>#N/A</v>
      </c>
    </row>
    <row r="44" spans="1:23" ht="16.5" customHeight="1" x14ac:dyDescent="0.3">
      <c r="A44" s="7">
        <v>202106091</v>
      </c>
      <c r="B44" s="8" t="s">
        <v>576</v>
      </c>
      <c r="C44" s="8" t="s">
        <v>432</v>
      </c>
      <c r="D44" s="8" t="s">
        <v>577</v>
      </c>
      <c r="E44" s="7">
        <v>1</v>
      </c>
      <c r="F44" s="7">
        <v>0</v>
      </c>
      <c r="G44" s="8" t="s">
        <v>578</v>
      </c>
      <c r="H44" s="7">
        <v>14171071</v>
      </c>
      <c r="I44" t="s">
        <v>579</v>
      </c>
      <c r="J44" s="8" t="s">
        <v>580</v>
      </c>
      <c r="K44">
        <v>1033417</v>
      </c>
      <c r="L44" s="25" t="s">
        <v>386</v>
      </c>
      <c r="M44" t="s">
        <v>387</v>
      </c>
      <c r="N44" t="s">
        <v>388</v>
      </c>
      <c r="O44">
        <v>2004</v>
      </c>
      <c r="P44" s="1">
        <v>20000306</v>
      </c>
      <c r="Q44" t="s">
        <v>424</v>
      </c>
      <c r="R44" t="s">
        <v>362</v>
      </c>
      <c r="S44" t="s">
        <v>361</v>
      </c>
      <c r="T44">
        <v>60</v>
      </c>
      <c r="U44" t="s">
        <v>581</v>
      </c>
      <c r="W44" t="e">
        <v>#N/A</v>
      </c>
    </row>
    <row r="45" spans="1:23" ht="16.5" customHeight="1" x14ac:dyDescent="0.3">
      <c r="A45" s="7">
        <v>202106091</v>
      </c>
      <c r="B45" s="8" t="s">
        <v>582</v>
      </c>
      <c r="C45" s="8" t="s">
        <v>419</v>
      </c>
      <c r="D45" s="8" t="s">
        <v>583</v>
      </c>
      <c r="E45" s="7">
        <v>1</v>
      </c>
      <c r="F45" s="7">
        <v>0</v>
      </c>
      <c r="G45" s="8" t="s">
        <v>584</v>
      </c>
      <c r="H45" s="7">
        <v>11731785</v>
      </c>
      <c r="I45" t="s">
        <v>585</v>
      </c>
      <c r="J45" s="8" t="s">
        <v>586</v>
      </c>
      <c r="K45">
        <v>1033364</v>
      </c>
      <c r="L45" s="25" t="s">
        <v>386</v>
      </c>
      <c r="M45" t="s">
        <v>387</v>
      </c>
      <c r="N45" t="s">
        <v>388</v>
      </c>
      <c r="O45">
        <v>2004</v>
      </c>
      <c r="P45" s="1">
        <v>20000306</v>
      </c>
      <c r="Q45" t="s">
        <v>424</v>
      </c>
      <c r="R45" t="s">
        <v>362</v>
      </c>
      <c r="S45" t="s">
        <v>361</v>
      </c>
      <c r="T45">
        <v>62</v>
      </c>
      <c r="U45" t="s">
        <v>587</v>
      </c>
      <c r="W45" t="e">
        <v>#N/A</v>
      </c>
    </row>
    <row r="46" spans="1:23" ht="16.5" customHeight="1" x14ac:dyDescent="0.3">
      <c r="A46" s="7">
        <v>202106091</v>
      </c>
      <c r="B46" s="8" t="s">
        <v>588</v>
      </c>
      <c r="C46" s="8" t="s">
        <v>505</v>
      </c>
      <c r="D46" s="8" t="s">
        <v>589</v>
      </c>
      <c r="E46" s="7">
        <v>2</v>
      </c>
      <c r="F46" s="7">
        <v>0</v>
      </c>
      <c r="G46" s="8" t="s">
        <v>590</v>
      </c>
      <c r="H46" s="7">
        <v>10945160</v>
      </c>
      <c r="I46" t="s">
        <v>591</v>
      </c>
      <c r="J46" s="8" t="s">
        <v>592</v>
      </c>
      <c r="K46">
        <v>30298</v>
      </c>
      <c r="L46" s="25" t="s">
        <v>386</v>
      </c>
      <c r="M46" t="s">
        <v>387</v>
      </c>
      <c r="N46" t="s">
        <v>388</v>
      </c>
      <c r="O46">
        <v>2004</v>
      </c>
      <c r="P46" s="1">
        <v>20000306</v>
      </c>
      <c r="Q46" t="s">
        <v>424</v>
      </c>
      <c r="R46" t="s">
        <v>362</v>
      </c>
      <c r="S46" t="s">
        <v>361</v>
      </c>
      <c r="T46">
        <v>64</v>
      </c>
      <c r="U46" t="s">
        <v>593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594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2021-12-17T20:48:55Z</dcterms:modified>
</cp:coreProperties>
</file>