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45" windowHeight="4470" tabRatio="600" firstSheet="0" activeTab="0" autoFilterDateGrouping="1"/>
  </bookViews>
  <sheets>
    <sheet name="inicio" sheetId="1" state="visible" r:id="rId1"/>
    <sheet name="NAfiliado_NFarmacia" sheetId="2" state="hidden" r:id="rId2"/>
    <sheet name="materiales" sheetId="3" state="visible" r:id="rId3"/>
    <sheet name="Materiales LiPrecios" sheetId="4" state="hidden" r:id="rId4"/>
    <sheet name="farmacias" sheetId="5" state="hidden" r:id="rId5"/>
    <sheet name="padron" sheetId="6" state="visible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'padron'!$H$1:$H$770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0"/>
  </numFmts>
  <fonts count="29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Segoe UI"/>
      <family val="2"/>
      <color rgb="FF151B26"/>
      <sz val="11"/>
    </font>
    <font>
      <name val="Arial"/>
      <family val="2"/>
      <sz val="10"/>
    </font>
    <font>
      <name val="Arial"/>
      <family val="2"/>
      <color theme="1"/>
      <sz val="10"/>
    </font>
    <font>
      <name val="Arial"/>
      <family val="2"/>
      <color rgb="FF263238"/>
      <sz val="10"/>
    </font>
    <font>
      <name val="Arial"/>
      <family val="2"/>
      <sz val="10"/>
    </font>
    <font>
      <name val="Calibri"/>
      <family val="2"/>
      <color theme="1"/>
      <sz val="8"/>
      <scheme val="minor"/>
    </font>
    <font>
      <name val="Calibri"/>
      <family val="2"/>
      <color rgb="FF000000"/>
      <sz val="12"/>
    </font>
    <font>
      <name val="Poppins"/>
      <color theme="1"/>
      <sz val="10"/>
    </font>
    <font>
      <name val="Poppins"/>
      <color theme="0"/>
      <sz val="11"/>
    </font>
    <font>
      <name val="Poppins"/>
      <color theme="1"/>
      <sz val="11"/>
    </font>
    <font>
      <name val="Poppins"/>
      <sz val="10"/>
    </font>
    <font>
      <name val="Calibri"/>
      <family val="2"/>
      <b val="1"/>
      <color theme="1" tint="0.3499862666707358"/>
      <sz val="18"/>
      <scheme val="minor"/>
    </font>
    <font>
      <name val="Poppins"/>
      <color theme="1"/>
      <sz val="9"/>
    </font>
    <font>
      <name val="Poppins"/>
      <sz val="9"/>
    </font>
    <font>
      <name val="Nunito Sans"/>
      <color theme="1"/>
      <sz val="10"/>
    </font>
    <font>
      <name val="Nunito Sans"/>
      <b val="1"/>
      <color theme="1"/>
      <sz val="10"/>
    </font>
    <font>
      <name val="Poppins"/>
      <sz val="11"/>
    </font>
    <font>
      <name val="Poppins"/>
      <b val="1"/>
      <color theme="1" tint="0.3499862666707358"/>
      <sz val="11"/>
    </font>
    <font>
      <name val="Poppins"/>
      <b val="1"/>
      <color theme="1"/>
      <sz val="11"/>
    </font>
    <font>
      <name val="Poppins"/>
      <b val="1"/>
      <color rgb="FFFFFFFF"/>
      <sz val="11"/>
    </font>
    <font>
      <name val="Poppins"/>
      <b val="1"/>
      <color theme="0"/>
      <sz val="11"/>
    </font>
    <font>
      <name val="Nunito Sans"/>
      <b val="1"/>
      <color theme="0"/>
      <sz val="12"/>
    </font>
    <font>
      <name val="Nunito Sans"/>
      <b val="1"/>
      <color theme="0"/>
      <sz val="10"/>
    </font>
    <font>
      <name val="Poppins"/>
      <b val="1"/>
      <color theme="1" tint="0.3499862666707358"/>
      <sz val="10"/>
    </font>
    <font>
      <name val="Poppins"/>
      <color theme="0"/>
      <sz val="10"/>
    </font>
    <font>
      <name val="Calibri"/>
      <family val="2"/>
      <color theme="1"/>
      <sz val="11"/>
      <u val="single"/>
      <scheme val="minor"/>
    </font>
    <font>
      <name val="Poppins"/>
      <color theme="1"/>
      <sz val="10"/>
      <u val="single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F5F5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84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49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164" fontId="3" fillId="0" borderId="0" pivotButton="0" quotePrefix="0" xfId="0"/>
    <xf numFmtId="0" fontId="3" fillId="0" borderId="0" pivotButton="0" quotePrefix="0" xfId="0"/>
    <xf numFmtId="164" fontId="4" fillId="0" borderId="0" pivotButton="0" quotePrefix="0" xfId="0"/>
    <xf numFmtId="0" fontId="4" fillId="0" borderId="0" pivotButton="0" quotePrefix="0" xfId="0"/>
    <xf numFmtId="0" fontId="1" fillId="2" borderId="5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 wrapText="1" indent="1"/>
    </xf>
    <xf numFmtId="164" fontId="6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49" fontId="7" fillId="0" borderId="0" pivotButton="0" quotePrefix="0" xfId="0"/>
    <xf numFmtId="49" fontId="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14" fillId="0" borderId="0" pivotButton="0" quotePrefix="0" xfId="0"/>
    <xf numFmtId="0" fontId="15" fillId="0" borderId="0" pivotButton="0" quotePrefix="0" xfId="0"/>
    <xf numFmtId="0" fontId="10" fillId="3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/>
    </xf>
    <xf numFmtId="1" fontId="16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1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left"/>
    </xf>
    <xf numFmtId="0" fontId="18" fillId="0" borderId="6" applyAlignment="1" pivotButton="0" quotePrefix="0" xfId="0">
      <alignment horizontal="left"/>
    </xf>
    <xf numFmtId="0" fontId="19" fillId="0" borderId="6" applyAlignment="1" pivotButton="0" quotePrefix="0" xfId="0">
      <alignment horizontal="left"/>
    </xf>
    <xf numFmtId="0" fontId="19" fillId="0" borderId="0" applyAlignment="1" pivotButton="0" quotePrefix="0" xfId="0">
      <alignment horizontal="left"/>
    </xf>
    <xf numFmtId="0" fontId="21" fillId="5" borderId="0" applyAlignment="1" pivotButton="0" quotePrefix="0" xfId="0">
      <alignment horizontal="center" vertical="center"/>
    </xf>
    <xf numFmtId="0" fontId="22" fillId="5" borderId="0" applyAlignment="1" pivotButton="0" quotePrefix="0" xfId="0">
      <alignment horizontal="center" vertical="center"/>
    </xf>
    <xf numFmtId="0" fontId="23" fillId="5" borderId="11" applyAlignment="1" pivotButton="0" quotePrefix="0" xfId="0">
      <alignment horizontal="center" vertical="center"/>
    </xf>
    <xf numFmtId="0" fontId="23" fillId="5" borderId="12" applyAlignment="1" pivotButton="0" quotePrefix="0" xfId="0">
      <alignment horizontal="center" vertical="center" wrapText="1"/>
    </xf>
    <xf numFmtId="0" fontId="23" fillId="5" borderId="12" applyAlignment="1" pivotButton="0" quotePrefix="0" xfId="0">
      <alignment horizontal="center" vertical="center"/>
    </xf>
    <xf numFmtId="1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24" fillId="6" borderId="0" applyAlignment="1" pivotButton="0" quotePrefix="0" xfId="0">
      <alignment horizontal="center" vertical="center"/>
    </xf>
    <xf numFmtId="49" fontId="9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/>
    </xf>
    <xf numFmtId="0" fontId="9" fillId="4" borderId="0" pivotButton="0" quotePrefix="0" xfId="0"/>
    <xf numFmtId="0" fontId="9" fillId="4" borderId="0" applyAlignment="1" pivotButton="0" quotePrefix="0" xfId="0">
      <alignment horizontal="left"/>
    </xf>
    <xf numFmtId="0" fontId="13" fillId="0" borderId="0" applyAlignment="1" pivotButton="0" quotePrefix="0" xfId="0">
      <alignment horizontal="left"/>
    </xf>
    <xf numFmtId="0" fontId="10" fillId="2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28" fillId="0" borderId="0" applyAlignment="1" pivotButton="0" quotePrefix="0" xfId="0">
      <alignment horizontal="left"/>
    </xf>
    <xf numFmtId="0" fontId="27" fillId="0" borderId="0" pivotButton="0" quotePrefix="0" xfId="0"/>
    <xf numFmtId="0" fontId="28" fillId="0" borderId="0" pivotButton="0" quotePrefix="0" xfId="0"/>
    <xf numFmtId="14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13" fillId="0" borderId="0" pivotButton="0" quotePrefix="0" xfId="0"/>
    <xf numFmtId="0" fontId="9" fillId="0" borderId="0" pivotButton="0" quotePrefix="0" xfId="0"/>
    <xf numFmtId="0" fontId="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vertical="top"/>
    </xf>
    <xf numFmtId="0" fontId="22" fillId="5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left" indent="1"/>
    </xf>
    <xf numFmtId="49" fontId="22" fillId="5" borderId="0" applyAlignment="1" pivotButton="0" quotePrefix="0" xfId="0">
      <alignment horizontal="center" vertical="center"/>
    </xf>
    <xf numFmtId="49" fontId="0" fillId="0" borderId="0" pivotButton="0" quotePrefix="0" xfId="0"/>
    <xf numFmtId="0" fontId="8" fillId="0" borderId="0" applyAlignment="1" pivotButton="0" quotePrefix="0" xfId="0">
      <alignment horizontal="left"/>
    </xf>
    <xf numFmtId="0" fontId="10" fillId="3" borderId="7" applyAlignment="1" pivotButton="0" quotePrefix="0" xfId="0">
      <alignment horizontal="center" vertical="center"/>
    </xf>
    <xf numFmtId="0" fontId="10" fillId="3" borderId="9" applyAlignment="1" pivotButton="0" quotePrefix="0" xfId="0">
      <alignment horizontal="center" vertical="center"/>
    </xf>
    <xf numFmtId="0" fontId="26" fillId="3" borderId="8" applyAlignment="1" pivotButton="0" quotePrefix="0" xfId="0">
      <alignment horizontal="center" vertical="center"/>
    </xf>
    <xf numFmtId="0" fontId="11" fillId="0" borderId="10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9" pivotButton="0" quotePrefix="0" xfId="0"/>
  </cellXfs>
  <cellStyles count="3">
    <cellStyle name="Normal" xfId="0" builtinId="0"/>
    <cellStyle name="Normal 2" xfId="1"/>
    <cellStyle name="Normal 2 2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tabColor theme="3"/>
    <outlinePr summaryBelow="1" summaryRight="1"/>
    <pageSetUpPr/>
  </sheetPr>
  <dimension ref="A1:AB550"/>
  <sheetViews>
    <sheetView tabSelected="1" zoomScale="80" zoomScaleNormal="80" workbookViewId="0">
      <pane ySplit="8" topLeftCell="A9" activePane="bottomLeft" state="frozen"/>
      <selection pane="bottomLeft" activeCell="G15" sqref="G15"/>
    </sheetView>
  </sheetViews>
  <sheetFormatPr baseColWidth="10" defaultColWidth="9.140625" defaultRowHeight="21.75" outlineLevelCol="0"/>
  <cols>
    <col width="25.5703125" customWidth="1" style="30" min="1" max="1"/>
    <col width="22" customWidth="1" style="30" min="2" max="2"/>
    <col width="18.85546875" customWidth="1" style="43" min="3" max="3"/>
    <col width="11.42578125" bestFit="1" customWidth="1" style="49" min="4" max="4"/>
    <col width="20.7109375" customWidth="1" style="50" min="5" max="5"/>
    <col width="17.42578125" customWidth="1" style="65" min="6" max="6"/>
    <col width="47.28515625" customWidth="1" style="65" min="7" max="7"/>
    <col width="46.42578125" bestFit="1" customWidth="1" style="65" min="8" max="8"/>
    <col width="32.85546875" bestFit="1" customWidth="1" style="65" min="9" max="9"/>
    <col width="35.7109375" bestFit="1" customWidth="1" style="65" min="10" max="10"/>
    <col width="32.85546875" bestFit="1" customWidth="1" style="65" min="11" max="11"/>
    <col width="14.140625" customWidth="1" style="50" min="12" max="12"/>
    <col width="18.85546875" customWidth="1" style="50" min="13" max="13"/>
    <col width="15.7109375" customWidth="1" style="65" min="14" max="14"/>
    <col width="10.5703125" bestFit="1" customWidth="1" style="65" min="15" max="15"/>
    <col width="25.42578125" bestFit="1" customWidth="1" style="50" min="16" max="16"/>
    <col width="17.85546875" bestFit="1" customWidth="1" style="65" min="17" max="17"/>
    <col width="16.7109375" customWidth="1" style="65" min="18" max="18"/>
    <col width="19.140625" customWidth="1" style="50" min="19" max="19"/>
    <col width="17.7109375" customWidth="1" style="65" min="20" max="20"/>
    <col width="11.5703125" customWidth="1" style="65" min="21" max="21"/>
    <col width="11.42578125" bestFit="1" customWidth="1" style="65" min="22" max="22"/>
    <col width="11" customWidth="1" style="65" min="23" max="23"/>
    <col width="11.28515625" customWidth="1" style="65" min="24" max="24"/>
    <col width="23.7109375" customWidth="1" style="65" min="25" max="25"/>
    <col width="18.28515625" bestFit="1" customWidth="1" style="65" min="26" max="26"/>
    <col width="37.42578125" customWidth="1" style="65" min="27" max="27"/>
    <col width="17.5703125" customWidth="1" style="65" min="28" max="28"/>
    <col width="9.140625" customWidth="1" style="65" min="29" max="60"/>
    <col width="9.140625" customWidth="1" style="65" min="61" max="16384"/>
  </cols>
  <sheetData>
    <row r="1" ht="29.25" customFormat="1" customHeight="1" s="61" thickBot="1">
      <c r="A1" s="81" t="inlineStr">
        <is>
          <t>CARGA MASIVA DE PEDIDOS_SCIENZA</t>
        </is>
      </c>
      <c r="B1" s="82" t="n"/>
      <c r="C1" s="82" t="n"/>
      <c r="D1" s="83" t="n"/>
      <c r="E1" s="49" t="n"/>
      <c r="L1" s="49" t="n"/>
      <c r="M1" s="49" t="n"/>
      <c r="S1" s="49" t="n"/>
    </row>
    <row r="2" ht="4.5" customHeight="1" s="70">
      <c r="P2" s="65" t="n"/>
    </row>
    <row r="3" ht="4.5" customHeight="1" s="70">
      <c r="P3" s="65" t="n"/>
    </row>
    <row r="4" ht="4.5" customHeight="1" s="70">
      <c r="P4" s="65" t="n"/>
    </row>
    <row r="5" ht="4.5" customHeight="1" s="70">
      <c r="G5" s="51" t="n"/>
      <c r="H5" s="51" t="n"/>
      <c r="I5" s="51" t="n"/>
      <c r="J5" s="51" t="n"/>
      <c r="K5" s="51" t="n"/>
      <c r="L5" s="52" t="n"/>
      <c r="M5" s="52" t="n"/>
      <c r="N5" s="51" t="n"/>
      <c r="P5" s="51" t="n"/>
      <c r="Q5" s="51" t="n"/>
      <c r="R5" s="51" t="n"/>
      <c r="S5" s="77" t="n"/>
      <c r="T5" s="51" t="n"/>
      <c r="U5" s="51" t="n"/>
      <c r="V5" s="51" t="n"/>
      <c r="Z5" s="51" t="n"/>
      <c r="AA5" s="51" t="n"/>
      <c r="AB5" s="51" t="n"/>
    </row>
    <row r="6" ht="4.5" customHeight="1" s="70">
      <c r="B6" s="31" t="n"/>
      <c r="E6" s="46" t="n"/>
      <c r="F6" s="62" t="n"/>
      <c r="G6" s="62" t="n"/>
      <c r="H6" s="62" t="n"/>
      <c r="I6" s="51" t="n"/>
      <c r="J6" s="51" t="n"/>
      <c r="K6" s="51" t="n"/>
      <c r="L6" s="52" t="n"/>
      <c r="M6" s="52" t="n"/>
      <c r="N6" s="51" t="n"/>
      <c r="P6" s="51" t="n"/>
      <c r="Q6" s="51" t="n"/>
      <c r="R6" s="51" t="n"/>
      <c r="S6" s="52" t="n"/>
      <c r="T6" s="51" t="n"/>
      <c r="U6" s="51" t="n"/>
      <c r="V6" s="51" t="n"/>
      <c r="Z6" s="51" t="n"/>
      <c r="AA6" s="51" t="n"/>
      <c r="AB6" s="51" t="n"/>
    </row>
    <row r="7" ht="16.5" customFormat="1" customHeight="1" s="63" thickBot="1">
      <c r="A7" s="33" t="inlineStr">
        <is>
          <t>Detalle del cliente</t>
        </is>
      </c>
      <c r="B7" s="34" t="n"/>
      <c r="C7" s="44" t="n"/>
      <c r="D7" s="47" t="n"/>
      <c r="E7" s="44" t="n"/>
      <c r="G7" s="63" t="inlineStr">
        <is>
          <t>Auxiliares</t>
        </is>
      </c>
      <c r="L7" s="53" t="n"/>
      <c r="M7" s="53" t="n"/>
      <c r="S7" s="53" t="n"/>
    </row>
    <row r="8" ht="27" customFormat="1" customHeight="1" s="19" thickBot="1">
      <c r="A8" s="78" t="inlineStr">
        <is>
          <t>NOMBRE MATERIAL</t>
        </is>
      </c>
      <c r="B8" s="79" t="inlineStr">
        <is>
          <t>CODIGO AFILIADO</t>
        </is>
      </c>
      <c r="C8" s="80" t="inlineStr">
        <is>
          <t>NRO TROQUEL</t>
        </is>
      </c>
      <c r="D8" s="80" t="inlineStr">
        <is>
          <t>Cantidad</t>
        </is>
      </c>
      <c r="E8" s="80" t="inlineStr">
        <is>
          <t>Pedido Externo</t>
        </is>
      </c>
      <c r="F8" s="54" t="inlineStr">
        <is>
          <t>PARA REVISION</t>
        </is>
      </c>
      <c r="G8" s="54" t="inlineStr">
        <is>
          <t>Nombre y Apellido o codigo en caso de HIV</t>
        </is>
      </c>
      <c r="H8" s="54" t="inlineStr">
        <is>
          <t>Producto</t>
        </is>
      </c>
      <c r="I8" s="54" t="inlineStr">
        <is>
          <t>Farmacia</t>
        </is>
      </c>
      <c r="J8" s="54" t="inlineStr">
        <is>
          <t>Direccion</t>
        </is>
      </c>
      <c r="K8" s="54" t="inlineStr">
        <is>
          <t>Locadlidad</t>
        </is>
      </c>
      <c r="L8" s="54" t="inlineStr">
        <is>
          <t>Dispone</t>
        </is>
      </c>
      <c r="M8" s="54" t="inlineStr">
        <is>
          <t>ID Afiliado SAP</t>
        </is>
      </c>
      <c r="N8" s="54" t="inlineStr">
        <is>
          <t>Material SAP</t>
        </is>
      </c>
      <c r="O8" s="54" t="inlineStr">
        <is>
          <t>Convenio</t>
        </is>
      </c>
      <c r="P8" s="54" t="inlineStr">
        <is>
          <t>Descripción Convenio</t>
        </is>
      </c>
      <c r="Q8" s="54" t="inlineStr">
        <is>
          <t>Clase de Pedido</t>
        </is>
      </c>
      <c r="R8" s="54" t="inlineStr">
        <is>
          <t>Almacen</t>
        </is>
      </c>
      <c r="S8" s="54" t="inlineStr">
        <is>
          <t>Solicitante</t>
        </is>
      </c>
      <c r="T8" s="54" t="inlineStr">
        <is>
          <t>Fecha Entrega</t>
        </is>
      </c>
      <c r="U8" s="54" t="inlineStr">
        <is>
          <t>Centro</t>
        </is>
      </c>
      <c r="V8" s="54" t="inlineStr">
        <is>
          <t>Turno</t>
        </is>
      </c>
      <c r="W8" s="54" t="inlineStr">
        <is>
          <t>Canal</t>
        </is>
      </c>
      <c r="X8" s="54" t="inlineStr">
        <is>
          <t>Sector</t>
        </is>
      </c>
      <c r="Y8" s="54" t="inlineStr">
        <is>
          <t>PEDIDO</t>
        </is>
      </c>
    </row>
    <row r="9" ht="21.75" customHeight="1" s="70">
      <c r="A9" s="32" t="inlineStr">
        <is>
          <t>LUNADIN 10 MG CAPS.X 21</t>
        </is>
      </c>
      <c r="B9" s="66" t="inlineStr">
        <is>
          <t>011122-00-7</t>
        </is>
      </c>
      <c r="C9" s="67" t="inlineStr">
        <is>
          <t>43808</t>
        </is>
      </c>
      <c r="D9" s="48" t="n">
        <v>1</v>
      </c>
      <c r="E9" s="46" t="inlineStr">
        <is>
          <t>00012-000000106535</t>
        </is>
      </c>
      <c r="F9" s="62">
        <f>IFERROR(IF(G9="Af. No Encontrado!","SI","NO"),"NO")</f>
        <v/>
      </c>
      <c r="G9" s="65">
        <f>+(IFERROR(+VLOOKUP(B9,padron!$A$1:$K$902,3,0),IF(B9="","","Af. No Encontrado!")))</f>
        <v/>
      </c>
      <c r="H9" s="65">
        <f>+IFERROR(VLOOKUP(C9,materiales!$A$1:$D$2000,4,0),IFERROR(A9,""))</f>
        <v/>
      </c>
      <c r="I9" s="65">
        <f>+(IFERROR(+VLOOKUP(B9,padron!$A$1:$K$304,9,0),""))</f>
        <v/>
      </c>
      <c r="J9" s="65">
        <f>+(IFERROR(+VLOOKUP(B9,padron!$A$1:$K$304,10,0),""))</f>
        <v/>
      </c>
      <c r="K9" s="65">
        <f>+(IFERROR(+VLOOKUP(B9,padron!$A$1:$K$304,11,0),""))</f>
        <v/>
      </c>
      <c r="L9" s="50">
        <f>+(IFERROR(+VLOOKUP(B9,padron!$A$1:$K$304,8,0),""))</f>
        <v/>
      </c>
      <c r="M9" s="50">
        <f>+(IFERROR(+VLOOKUP(B9,padron!$A$1:$K$304,2,0),""))</f>
        <v/>
      </c>
      <c r="N9" s="50">
        <f>+IFERROR(VLOOKUP(C9,materiales!$A$1:$D$2000,2,0),IF(B9="","","99999"))</f>
        <v/>
      </c>
      <c r="O9">
        <f>IFERROR(IF(B9="","","001"),"")</f>
        <v/>
      </c>
      <c r="P9" s="71" t="n"/>
      <c r="Q9" s="50">
        <f>IF(B9="","","ZTRA")</f>
        <v/>
      </c>
      <c r="R9" s="65">
        <f>IF(B9="","","ALMA")</f>
        <v/>
      </c>
      <c r="S9" s="50">
        <f>+IFERROR(VLOOKUP(B9,padron!A2:K304,4,0),"")</f>
        <v/>
      </c>
      <c r="T9" s="60">
        <f>+IF(L9="","",+DAY(TODAY())&amp;"."&amp;TEXT(+TODAY(),"MM")&amp;"."&amp;+YEAR(TODAY()))</f>
        <v/>
      </c>
      <c r="U9" s="65">
        <f>+IFERROR(VLOOKUP(B9,padron!$A$2:$K$304,6,0),"")</f>
        <v/>
      </c>
      <c r="V9" s="65">
        <f>+IFERROR(VLOOKUP(B9,padron!$A$2:$K$304,7,0),"")</f>
        <v/>
      </c>
      <c r="W9" s="50">
        <f>IFERROR(VLOOKUP(B9,padron!A1:M770,12,0),"")</f>
        <v/>
      </c>
      <c r="X9" s="65">
        <f>IFERROR(VLOOKUP(B9,padron!A1:M770,13,0),"")</f>
        <v/>
      </c>
    </row>
    <row r="10" ht="21.75" customHeight="1" s="70">
      <c r="A10" s="32" t="inlineStr">
        <is>
          <t>ELIQUIS 2.5 MG COMP.X 60</t>
        </is>
      </c>
      <c r="B10" t="inlineStr">
        <is>
          <t>011122-00-7</t>
        </is>
      </c>
      <c r="C10" s="45" t="inlineStr">
        <is>
          <t>44264</t>
        </is>
      </c>
      <c r="D10" s="48" t="n">
        <v>1</v>
      </c>
      <c r="E10" s="46" t="inlineStr">
        <is>
          <t>00012-000000106535</t>
        </is>
      </c>
      <c r="F10" s="62">
        <f>IFERROR(IF(G10="Af. No Encontrado!","SI","NO"),"NO")</f>
        <v/>
      </c>
      <c r="G10" s="65">
        <f>+(IFERROR(+VLOOKUP(B10,padron!$A$1:$K$902,3,0),IF(B10="","","Af. No Encontrado!")))</f>
        <v/>
      </c>
      <c r="H10" s="65">
        <f>+IFERROR(VLOOKUP(C10,materiales!$A$1:$D$2000,4,0),IFERROR(A10,""))</f>
        <v/>
      </c>
      <c r="I10" s="65">
        <f>+(IFERROR(+VLOOKUP(B10,padron!$A$1:$K$304,9,0),""))</f>
        <v/>
      </c>
      <c r="J10" s="65">
        <f>+(IFERROR(+VLOOKUP(B10,padron!$A$1:$K$304,10,0),""))</f>
        <v/>
      </c>
      <c r="K10" s="65">
        <f>+(IFERROR(+VLOOKUP(B10,padron!$A$1:$K$304,11,0),""))</f>
        <v/>
      </c>
      <c r="L10" s="50">
        <f>+(IFERROR(+VLOOKUP(B10,padron!$A$1:$K$304,8,0),""))</f>
        <v/>
      </c>
      <c r="M10" s="50">
        <f>+(IFERROR(+VLOOKUP(B10,padron!$A$1:$K$304,2,0),""))</f>
        <v/>
      </c>
      <c r="N10" s="50">
        <f>+IFERROR(VLOOKUP(C10,materiales!$A$1:$D$2000,2,0),IF(B10="","","99999"))</f>
        <v/>
      </c>
      <c r="O10">
        <f>IFERROR(IF(B10="","","001"),"")</f>
        <v/>
      </c>
      <c r="P10" s="71" t="n"/>
      <c r="Q10" s="50">
        <f>IF(B10="","","ZTRA")</f>
        <v/>
      </c>
      <c r="R10" s="65">
        <f>IF(B10="","","ALMA")</f>
        <v/>
      </c>
      <c r="S10" s="50">
        <f>+IFERROR(VLOOKUP(B10,padron!A3:K305,4,0),"")</f>
        <v/>
      </c>
      <c r="T10" s="60">
        <f>+IF(L10="","",+DAY(TODAY())&amp;"."&amp;TEXT(+TODAY(),"MM")&amp;"."&amp;+YEAR(TODAY()))</f>
        <v/>
      </c>
      <c r="U10" s="65">
        <f>+IFERROR(VLOOKUP(B10,padron!$A$2:$K$304,6,0),"")</f>
        <v/>
      </c>
      <c r="V10" s="65">
        <f>+IFERROR(VLOOKUP(B10,padron!$A$2:$K$304,7,0),"")</f>
        <v/>
      </c>
      <c r="W10" s="50">
        <f>IFERROR(VLOOKUP(B10,padron!A2:M771,12,0),"")</f>
        <v/>
      </c>
      <c r="X10" s="65">
        <f>IFERROR(VLOOKUP(B10,padron!A2:M771,13,0),"")</f>
        <v/>
      </c>
    </row>
    <row r="11" ht="21.75" customHeight="1" s="70">
      <c r="A11" s="32" t="inlineStr">
        <is>
          <t>AMINOMUX 90 MG INY.LIOF.F.A.X</t>
        </is>
      </c>
      <c r="B11" t="inlineStr">
        <is>
          <t>011122-00-7</t>
        </is>
      </c>
      <c r="C11" s="45" t="inlineStr">
        <is>
          <t>20226</t>
        </is>
      </c>
      <c r="D11" s="48" t="n">
        <v>1</v>
      </c>
      <c r="E11" s="46" t="inlineStr">
        <is>
          <t>00012-000000106535</t>
        </is>
      </c>
      <c r="F11" s="62">
        <f>IFERROR(IF(G11="Af. No Encontrado!","SI","NO"),"NO")</f>
        <v/>
      </c>
      <c r="G11" s="65">
        <f>+(IFERROR(+VLOOKUP(B11,padron!$A$1:$K$902,3,0),IF(B11="","","Af. No Encontrado!")))</f>
        <v/>
      </c>
      <c r="H11" s="65">
        <f>+IFERROR(VLOOKUP(C11,materiales!$A$1:$D$2000,4,0),IFERROR(A11,""))</f>
        <v/>
      </c>
      <c r="I11" s="65">
        <f>+(IFERROR(+VLOOKUP(B11,padron!$A$1:$K$304,9,0),""))</f>
        <v/>
      </c>
      <c r="J11" s="65">
        <f>+(IFERROR(+VLOOKUP(B11,padron!$A$1:$K$304,10,0),""))</f>
        <v/>
      </c>
      <c r="K11" s="65">
        <f>+(IFERROR(+VLOOKUP(B11,padron!$A$1:$K$304,11,0),""))</f>
        <v/>
      </c>
      <c r="L11" s="50">
        <f>+(IFERROR(+VLOOKUP(B11,padron!$A$1:$K$304,8,0),""))</f>
        <v/>
      </c>
      <c r="M11" s="50">
        <f>+(IFERROR(+VLOOKUP(B11,padron!$A$1:$K$304,2,0),""))</f>
        <v/>
      </c>
      <c r="N11" s="50">
        <f>+IFERROR(VLOOKUP(C11,materiales!$A$1:$D$2000,2,0),IF(B11="","","99999"))</f>
        <v/>
      </c>
      <c r="O11">
        <f>IFERROR(IF(B11="","","001"),"")</f>
        <v/>
      </c>
      <c r="P11" s="71" t="n"/>
      <c r="Q11" s="50">
        <f>IF(B11="","","ZTRA")</f>
        <v/>
      </c>
      <c r="R11" s="65">
        <f>IF(B11="","","ALMA")</f>
        <v/>
      </c>
      <c r="S11" s="50">
        <f>+IFERROR(VLOOKUP(B11,padron!A4:K306,4,0),"")</f>
        <v/>
      </c>
      <c r="T11" s="60">
        <f>+IF(L11="","",+DAY(TODAY())&amp;"."&amp;TEXT(+TODAY(),"MM")&amp;"."&amp;+YEAR(TODAY()))</f>
        <v/>
      </c>
      <c r="U11" s="65">
        <f>+IFERROR(VLOOKUP(B11,padron!$A$2:$K$304,6,0),"")</f>
        <v/>
      </c>
      <c r="V11" s="65">
        <f>+IFERROR(VLOOKUP(B11,padron!$A$2:$K$304,7,0),"")</f>
        <v/>
      </c>
      <c r="W11" s="50">
        <f>IFERROR(VLOOKUP(B11,padron!A3:M772,12,0),"")</f>
        <v/>
      </c>
      <c r="X11" s="65">
        <f>IFERROR(VLOOKUP(B11,padron!A3:M772,13,0),"")</f>
        <v/>
      </c>
    </row>
    <row r="12" ht="21.75" customHeight="1" s="70">
      <c r="A12" s="32" t="inlineStr">
        <is>
          <t>TAMOXIFENO GADOR 20 MG COMP.X 30</t>
        </is>
      </c>
      <c r="B12" t="inlineStr">
        <is>
          <t>012588-00-8</t>
        </is>
      </c>
      <c r="C12" s="45" t="inlineStr">
        <is>
          <t>2523</t>
        </is>
      </c>
      <c r="D12" s="48" t="n">
        <v>3</v>
      </c>
      <c r="E12" s="46" t="inlineStr">
        <is>
          <t>00012-000000106867</t>
        </is>
      </c>
      <c r="F12" s="62">
        <f>IFERROR(IF(G12="Af. No Encontrado!","SI","NO"),"NO")</f>
        <v/>
      </c>
      <c r="G12" s="65">
        <f>+(IFERROR(+VLOOKUP(B12,padron!$A$1:$K$902,3,0),IF(B12="","","Af. No Encontrado!")))</f>
        <v/>
      </c>
      <c r="H12" s="65">
        <f>+IFERROR(VLOOKUP(C12,materiales!$A$1:$D$2000,4,0),IFERROR(A12,""))</f>
        <v/>
      </c>
      <c r="I12" s="65">
        <f>+(IFERROR(+VLOOKUP(B12,padron!$A$1:$K$304,9,0),""))</f>
        <v/>
      </c>
      <c r="J12" s="65">
        <f>+(IFERROR(+VLOOKUP(B12,padron!$A$1:$K$304,10,0),""))</f>
        <v/>
      </c>
      <c r="K12" s="65">
        <f>+(IFERROR(+VLOOKUP(B12,padron!$A$1:$K$304,11,0),""))</f>
        <v/>
      </c>
      <c r="L12" s="50">
        <f>+(IFERROR(+VLOOKUP(B12,padron!$A$1:$K$304,8,0),""))</f>
        <v/>
      </c>
      <c r="M12" s="50">
        <f>+(IFERROR(+VLOOKUP(B12,padron!$A$1:$K$304,2,0),""))</f>
        <v/>
      </c>
      <c r="N12" s="50">
        <f>+IFERROR(VLOOKUP(C12,materiales!$A$1:$D$2000,2,0),IF(B12="","","99999"))</f>
        <v/>
      </c>
      <c r="O12">
        <f>IFERROR(IF(B12="","","001"),"")</f>
        <v/>
      </c>
      <c r="P12" s="71" t="n"/>
      <c r="Q12" s="50">
        <f>IF(B12="","","ZTRA")</f>
        <v/>
      </c>
      <c r="R12" s="65">
        <f>IF(B12="","","ALMA")</f>
        <v/>
      </c>
      <c r="S12" s="50">
        <f>+IFERROR(VLOOKUP(B12,padron!A5:K307,4,0),"")</f>
        <v/>
      </c>
      <c r="T12" s="60">
        <f>+IF(L12="","",+DAY(TODAY())&amp;"."&amp;TEXT(+TODAY(),"MM")&amp;"."&amp;+YEAR(TODAY()))</f>
        <v/>
      </c>
      <c r="U12" s="65">
        <f>+IFERROR(VLOOKUP(B12,padron!$A$2:$K$304,6,0),"")</f>
        <v/>
      </c>
      <c r="V12" s="65">
        <f>+IFERROR(VLOOKUP(B12,padron!$A$2:$K$304,7,0),"")</f>
        <v/>
      </c>
      <c r="W12" s="50">
        <f>IFERROR(VLOOKUP(B12,padron!A4:M773,12,0),"")</f>
        <v/>
      </c>
      <c r="X12" s="65">
        <f>IFERROR(VLOOKUP(B12,padron!A4:M773,13,0),"")</f>
        <v/>
      </c>
    </row>
    <row r="13" ht="21.75" customHeight="1" s="70">
      <c r="A13" s="32" t="inlineStr">
        <is>
          <t>HEMAX 10000UI PVO.LIOF.+DI</t>
        </is>
      </c>
      <c r="B13" t="inlineStr">
        <is>
          <t>041436-03-1</t>
        </is>
      </c>
      <c r="C13" s="45" t="inlineStr">
        <is>
          <t>9828</t>
        </is>
      </c>
      <c r="D13" s="48" t="n">
        <v>4</v>
      </c>
      <c r="E13" s="46" t="inlineStr">
        <is>
          <t>00012-000000107200</t>
        </is>
      </c>
      <c r="F13" s="62">
        <f>IFERROR(IF(G13="Af. No Encontrado!","SI","NO"),"NO")</f>
        <v/>
      </c>
      <c r="G13" s="65">
        <f>+(IFERROR(+VLOOKUP(B13,padron!$A$1:$K$902,3,0),IF(B13="","","Af. No Encontrado!")))</f>
        <v/>
      </c>
      <c r="H13" s="65">
        <f>+IFERROR(VLOOKUP(C13,materiales!$A$1:$D$2000,4,0),IFERROR(A13,""))</f>
        <v/>
      </c>
      <c r="I13" s="65">
        <f>+(IFERROR(+VLOOKUP(B13,padron!$A$1:$K$304,9,0),""))</f>
        <v/>
      </c>
      <c r="J13" s="65">
        <f>+(IFERROR(+VLOOKUP(B13,padron!$A$1:$K$304,10,0),""))</f>
        <v/>
      </c>
      <c r="K13" s="65">
        <f>+(IFERROR(+VLOOKUP(B13,padron!$A$1:$K$304,11,0),""))</f>
        <v/>
      </c>
      <c r="L13" s="50">
        <f>+(IFERROR(+VLOOKUP(B13,padron!$A$1:$K$304,8,0),""))</f>
        <v/>
      </c>
      <c r="M13" s="50">
        <f>+(IFERROR(+VLOOKUP(B13,padron!$A$1:$K$304,2,0),""))</f>
        <v/>
      </c>
      <c r="N13" s="50">
        <f>+IFERROR(VLOOKUP(C13,materiales!$A$1:$D$2000,2,0),IF(B13="","","99999"))</f>
        <v/>
      </c>
      <c r="O13">
        <f>IFERROR(IF(B13="","","001"),"")</f>
        <v/>
      </c>
      <c r="P13" s="71" t="n"/>
      <c r="Q13" s="50">
        <f>IF(B13="","","ZTRA")</f>
        <v/>
      </c>
      <c r="R13" s="65">
        <f>IF(B13="","","ALMA")</f>
        <v/>
      </c>
      <c r="S13" s="50">
        <f>+IFERROR(VLOOKUP(B13,padron!A6:K308,4,0),"")</f>
        <v/>
      </c>
      <c r="T13" s="60">
        <f>+IF(L13="","",+DAY(TODAY())&amp;"."&amp;TEXT(+TODAY(),"MM")&amp;"."&amp;+YEAR(TODAY()))</f>
        <v/>
      </c>
      <c r="U13" s="65">
        <f>+IFERROR(VLOOKUP(B13,padron!$A$2:$K$304,6,0),"")</f>
        <v/>
      </c>
      <c r="V13" s="65">
        <f>+IFERROR(VLOOKUP(B13,padron!$A$2:$K$304,7,0),"")</f>
        <v/>
      </c>
      <c r="W13" s="50">
        <f>IFERROR(VLOOKUP(B13,padron!A5:M774,12,0),"")</f>
        <v/>
      </c>
      <c r="X13" s="65">
        <f>IFERROR(VLOOKUP(B13,padron!A5:M774,13,0),"")</f>
        <v/>
      </c>
    </row>
    <row r="14" ht="21.75" customHeight="1" s="70">
      <c r="A14" s="32" t="inlineStr">
        <is>
          <t>GEMCITABINA IMA 1000 MG PVO.LIOF.X 1</t>
        </is>
      </c>
      <c r="B14" t="inlineStr">
        <is>
          <t>011086-00-8</t>
        </is>
      </c>
      <c r="C14" s="45" t="inlineStr">
        <is>
          <t>46002</t>
        </is>
      </c>
      <c r="D14" s="48" t="n">
        <v>4</v>
      </c>
      <c r="E14" s="46" t="inlineStr">
        <is>
          <t>00012-000000106529</t>
        </is>
      </c>
      <c r="F14" s="62">
        <f>IFERROR(IF(G14="Af. No Encontrado!","SI","NO"),"NO")</f>
        <v/>
      </c>
      <c r="G14" s="65">
        <f>+(IFERROR(+VLOOKUP(B14,padron!$A$1:$K$902,3,0),IF(B14="","","Af. No Encontrado!")))</f>
        <v/>
      </c>
      <c r="H14" s="65">
        <f>+IFERROR(VLOOKUP(C14,materiales!$A$1:$D$2000,4,0),IFERROR(A14,""))</f>
        <v/>
      </c>
      <c r="I14" s="65">
        <f>+(IFERROR(+VLOOKUP(B14,padron!$A$1:$K$304,9,0),""))</f>
        <v/>
      </c>
      <c r="J14" s="65">
        <f>+(IFERROR(+VLOOKUP(B14,padron!$A$1:$K$304,10,0),""))</f>
        <v/>
      </c>
      <c r="K14" s="65">
        <f>+(IFERROR(+VLOOKUP(B14,padron!$A$1:$K$304,11,0),""))</f>
        <v/>
      </c>
      <c r="L14" s="50">
        <f>+(IFERROR(+VLOOKUP(B14,padron!$A$1:$K$304,8,0),""))</f>
        <v/>
      </c>
      <c r="M14" s="50">
        <f>+(IFERROR(+VLOOKUP(B14,padron!$A$1:$K$304,2,0),""))</f>
        <v/>
      </c>
      <c r="N14" s="50">
        <f>+IFERROR(VLOOKUP(C14,materiales!$A$1:$D$2000,2,0),IF(B14="","","99999"))</f>
        <v/>
      </c>
      <c r="O14">
        <f>IFERROR(IF(B14="","","001"),"")</f>
        <v/>
      </c>
      <c r="P14" s="71" t="n"/>
      <c r="Q14" s="50">
        <f>IF(B14="","","ZTRA")</f>
        <v/>
      </c>
      <c r="R14" s="65">
        <f>IF(B14="","","ALMA")</f>
        <v/>
      </c>
      <c r="S14" s="50">
        <f>+IFERROR(VLOOKUP(B14,padron!A7:K309,4,0),"")</f>
        <v/>
      </c>
      <c r="T14" s="60">
        <f>+IF(L14="","",+DAY(TODAY())&amp;"."&amp;TEXT(+TODAY(),"MM")&amp;"."&amp;+YEAR(TODAY()))</f>
        <v/>
      </c>
      <c r="U14" s="65">
        <f>+IFERROR(VLOOKUP(B14,padron!$A$2:$K$304,6,0),"")</f>
        <v/>
      </c>
      <c r="V14" s="65">
        <f>+IFERROR(VLOOKUP(B14,padron!$A$2:$K$304,7,0),"")</f>
        <v/>
      </c>
      <c r="W14" s="50">
        <f>IFERROR(VLOOKUP(B14,padron!A6:M775,12,0),"")</f>
        <v/>
      </c>
      <c r="X14" s="65">
        <f>IFERROR(VLOOKUP(B14,padron!A6:M775,13,0),"")</f>
        <v/>
      </c>
    </row>
    <row r="15" ht="21.75" customHeight="1" s="70">
      <c r="A15" s="32" t="inlineStr">
        <is>
          <t>FINABER 8 MG INY.A.X 1 X 4 M</t>
        </is>
      </c>
      <c r="B15" t="inlineStr">
        <is>
          <t>011086-00-8</t>
        </is>
      </c>
      <c r="C15" s="45" t="inlineStr">
        <is>
          <t>10431</t>
        </is>
      </c>
      <c r="D15" s="48" t="n">
        <v>4</v>
      </c>
      <c r="E15" s="46" t="inlineStr">
        <is>
          <t>00012-000000106529</t>
        </is>
      </c>
      <c r="F15" s="62">
        <f>IFERROR(IF(G15="Af. No Encontrado!","SI","NO"),"NO")</f>
        <v/>
      </c>
      <c r="G15" s="65">
        <f>+(IFERROR(+VLOOKUP(B15,padron!$A$1:$K$902,3,0),IF(B15="","","Af. No Encontrado!")))</f>
        <v/>
      </c>
      <c r="H15" s="65">
        <f>+IFERROR(VLOOKUP(C15,materiales!$A$1:$D$2000,4,0),IFERROR(A15,""))</f>
        <v/>
      </c>
      <c r="I15" s="65">
        <f>+(IFERROR(+VLOOKUP(B15,padron!$A$1:$K$304,9,0),""))</f>
        <v/>
      </c>
      <c r="J15" s="65">
        <f>+(IFERROR(+VLOOKUP(B15,padron!$A$1:$K$304,10,0),""))</f>
        <v/>
      </c>
      <c r="K15" s="65">
        <f>+(IFERROR(+VLOOKUP(B15,padron!$A$1:$K$304,11,0),""))</f>
        <v/>
      </c>
      <c r="L15" s="50">
        <f>+(IFERROR(+VLOOKUP(B15,padron!$A$1:$K$304,8,0),""))</f>
        <v/>
      </c>
      <c r="M15" s="50">
        <f>+(IFERROR(+VLOOKUP(B15,padron!$A$1:$K$304,2,0),""))</f>
        <v/>
      </c>
      <c r="N15" s="50">
        <f>+IFERROR(VLOOKUP(C15,materiales!$A$1:$D$2000,2,0),IF(B15="","","99999"))</f>
        <v/>
      </c>
      <c r="O15">
        <f>IFERROR(IF(B15="","","001"),"")</f>
        <v/>
      </c>
      <c r="P15" s="71" t="n"/>
      <c r="Q15" s="50">
        <f>IF(B15="","","ZTRA")</f>
        <v/>
      </c>
      <c r="R15" s="65">
        <f>IF(B15="","","ALMA")</f>
        <v/>
      </c>
      <c r="S15" s="50">
        <f>+IFERROR(VLOOKUP(B15,padron!A8:K310,4,0),"")</f>
        <v/>
      </c>
      <c r="T15" s="60">
        <f>+IF(L15="","",+DAY(TODAY())&amp;"."&amp;TEXT(+TODAY(),"MM")&amp;"."&amp;+YEAR(TODAY()))</f>
        <v/>
      </c>
      <c r="U15" s="65">
        <f>+IFERROR(VLOOKUP(B15,padron!$A$2:$K$304,6,0),"")</f>
        <v/>
      </c>
      <c r="V15" s="65">
        <f>+IFERROR(VLOOKUP(B15,padron!$A$2:$K$304,7,0),"")</f>
        <v/>
      </c>
      <c r="W15" s="50">
        <f>IFERROR(VLOOKUP(B15,padron!A7:M776,12,0),"")</f>
        <v/>
      </c>
      <c r="X15" s="65">
        <f>IFERROR(VLOOKUP(B15,padron!A7:M776,13,0),"")</f>
        <v/>
      </c>
    </row>
    <row r="16" ht="19.5" customHeight="1" s="70">
      <c r="A16" t="inlineStr">
        <is>
          <t>ANASTROZOL GLENMARK 1 MG COMP.REC.X 30</t>
        </is>
      </c>
      <c r="B16" t="inlineStr">
        <is>
          <t>011648-00-2</t>
        </is>
      </c>
      <c r="C16" s="45" t="inlineStr">
        <is>
          <t>34119</t>
        </is>
      </c>
      <c r="D16" s="50" t="n">
        <v>3</v>
      </c>
      <c r="E16" t="inlineStr">
        <is>
          <t>00012-000000088842</t>
        </is>
      </c>
      <c r="F16" s="62">
        <f>IFERROR(IF(G16="Af. No Encontrado!","SI","NO"),"NO")</f>
        <v/>
      </c>
      <c r="G16" s="65">
        <f>+(IFERROR(+VLOOKUP(B16,padron!$A$1:$K$902,3,0),IF(B16="","","Af. No Encontrado!")))</f>
        <v/>
      </c>
      <c r="H16" s="65">
        <f>+IFERROR(VLOOKUP(C16,materiales!$A$1:$D$2000,4,0),IFERROR(A16,""))</f>
        <v/>
      </c>
      <c r="I16" s="65">
        <f>+(IFERROR(+VLOOKUP(B16,padron!$A$1:$K$304,9,0),""))</f>
        <v/>
      </c>
      <c r="J16" s="65">
        <f>+(IFERROR(+VLOOKUP(B16,padron!$A$1:$K$304,10,0),""))</f>
        <v/>
      </c>
      <c r="K16" s="65">
        <f>+(IFERROR(+VLOOKUP(B16,padron!$A$1:$K$304,11,0),""))</f>
        <v/>
      </c>
      <c r="L16" s="50">
        <f>+(IFERROR(+VLOOKUP(B16,padron!$A$1:$K$304,8,0),""))</f>
        <v/>
      </c>
      <c r="M16" s="50">
        <f>+(IFERROR(+VLOOKUP(B16,padron!$A$1:$K$304,2,0),""))</f>
        <v/>
      </c>
      <c r="N16" s="50">
        <f>+IFERROR(VLOOKUP(C16,materiales!$A$1:$D$2000,2,0),IF(B16="","","99999"))</f>
        <v/>
      </c>
      <c r="O16">
        <f>IFERROR(IF(B16="","","001"),"")</f>
        <v/>
      </c>
      <c r="Q16" s="50">
        <f>IF(B16="","","ZTRA")</f>
        <v/>
      </c>
      <c r="R16" s="65">
        <f>IF(B16="","","ALMA")</f>
        <v/>
      </c>
      <c r="S16" s="50">
        <f>+IFERROR(VLOOKUP(B16,padron!A9:K311,4,0),"")</f>
        <v/>
      </c>
      <c r="T16" s="60">
        <f>+IF(L16="","",+DAY(TODAY())&amp;"."&amp;TEXT(+TODAY(),"MM")&amp;"."&amp;+YEAR(TODAY()))</f>
        <v/>
      </c>
      <c r="U16" s="65">
        <f>+IFERROR(VLOOKUP(B16,padron!$A$2:$K$304,6,0),"")</f>
        <v/>
      </c>
      <c r="V16" s="65">
        <f>+IFERROR(VLOOKUP(B16,padron!$A$2:$K$304,7,0),"")</f>
        <v/>
      </c>
      <c r="W16" s="50">
        <f>IFERROR(VLOOKUP(B16,padron!A8:M777,12,0),"")</f>
        <v/>
      </c>
      <c r="X16" s="65">
        <f>IFERROR(VLOOKUP(B16,padron!A8:M777,13,0),"")</f>
        <v/>
      </c>
    </row>
    <row r="17" ht="19.5" customHeight="1" s="70">
      <c r="A17" t="inlineStr">
        <is>
          <t>HEMAX 4000UI PVO.LIOF.+ DI</t>
        </is>
      </c>
      <c r="B17" t="inlineStr">
        <is>
          <t>060104-00-7</t>
        </is>
      </c>
      <c r="C17" s="50" t="inlineStr">
        <is>
          <t>2564</t>
        </is>
      </c>
      <c r="D17" s="50" t="n">
        <v>2</v>
      </c>
      <c r="E17" t="inlineStr">
        <is>
          <t>00012-000000109472</t>
        </is>
      </c>
      <c r="F17" s="62">
        <f>IFERROR(IF(G17="Af. No Encontrado!","SI","NO"),"NO")</f>
        <v/>
      </c>
      <c r="G17" s="65">
        <f>+(IFERROR(+VLOOKUP(B17,padron!$A$1:$K$902,3,0),IF(B17="","","Af. No Encontrado!")))</f>
        <v/>
      </c>
      <c r="H17" s="65">
        <f>+IFERROR(VLOOKUP(C17,materiales!$A$1:$D$2000,4,0),IFERROR(A17,""))</f>
        <v/>
      </c>
      <c r="I17" s="65">
        <f>+(IFERROR(+VLOOKUP(B17,padron!$A$1:$K$304,9,0),""))</f>
        <v/>
      </c>
      <c r="J17" s="65">
        <f>+(IFERROR(+VLOOKUP(B17,padron!$A$1:$K$304,10,0),""))</f>
        <v/>
      </c>
      <c r="K17" s="65">
        <f>+(IFERROR(+VLOOKUP(B17,padron!$A$1:$K$304,11,0),""))</f>
        <v/>
      </c>
      <c r="L17" s="50">
        <f>+(IFERROR(+VLOOKUP(B17,padron!$A$1:$K$304,8,0),""))</f>
        <v/>
      </c>
      <c r="M17" s="50">
        <f>+(IFERROR(+VLOOKUP(B17,padron!$A$1:$K$304,2,0),""))</f>
        <v/>
      </c>
      <c r="N17" s="50">
        <f>+IFERROR(VLOOKUP(C17,materiales!$A$1:$D$2000,2,0),IF(B17="","","99999"))</f>
        <v/>
      </c>
      <c r="O17">
        <f>IFERROR(IF(B17="","","001"),"")</f>
        <v/>
      </c>
      <c r="Q17" s="50">
        <f>IF(B17="","","ZTRA")</f>
        <v/>
      </c>
      <c r="R17" s="65">
        <f>IF(B17="","","ALMA")</f>
        <v/>
      </c>
      <c r="S17" s="50">
        <f>+IFERROR(VLOOKUP(B17,padron!A10:K312,4,0),"")</f>
        <v/>
      </c>
      <c r="T17" s="60">
        <f>+IF(L17="","",+DAY(TODAY())&amp;"."&amp;TEXT(+TODAY(),"MM")&amp;"."&amp;+YEAR(TODAY()))</f>
        <v/>
      </c>
      <c r="U17" s="65">
        <f>+IFERROR(VLOOKUP(B17,padron!$A$2:$K$304,6,0),"")</f>
        <v/>
      </c>
      <c r="V17" s="65">
        <f>+IFERROR(VLOOKUP(B17,padron!$A$2:$K$304,7,0),"")</f>
        <v/>
      </c>
      <c r="W17" s="50">
        <f>IFERROR(VLOOKUP(B17,padron!A9:M778,12,0),"")</f>
        <v/>
      </c>
      <c r="X17" s="65">
        <f>IFERROR(VLOOKUP(B17,padron!A9:M778,13,0),"")</f>
        <v/>
      </c>
    </row>
    <row r="18" ht="19.5" customHeight="1" s="70">
      <c r="C18" s="50" t="n"/>
      <c r="D18" s="50" t="n"/>
      <c r="F18" s="62">
        <f>IFERROR(IF(G18="Af. No Encontrado!","SI","NO"),"NO")</f>
        <v/>
      </c>
      <c r="G18" s="65">
        <f>+(IFERROR(+VLOOKUP(B18,padron!$A$1:$K$902,3,0),IF(B18="","","Af. No Encontrado!")))</f>
        <v/>
      </c>
      <c r="H18" s="65">
        <f>+IFERROR(VLOOKUP(C18,materiales!$A$1:$D$2000,4,0),IFERROR(A18,""))</f>
        <v/>
      </c>
      <c r="I18" s="65">
        <f>+(IFERROR(+VLOOKUP(B18,padron!$A$1:$K$304,9,0),""))</f>
        <v/>
      </c>
      <c r="J18" s="65">
        <f>+(IFERROR(+VLOOKUP(B18,padron!$A$1:$K$304,10,0),""))</f>
        <v/>
      </c>
      <c r="K18" s="65">
        <f>+(IFERROR(+VLOOKUP(B18,padron!$A$1:$K$304,11,0),""))</f>
        <v/>
      </c>
      <c r="L18" s="50">
        <f>+(IFERROR(+VLOOKUP(B18,padron!$A$1:$K$304,8,0),""))</f>
        <v/>
      </c>
      <c r="M18" s="50">
        <f>+(IFERROR(+VLOOKUP(B18,padron!$A$1:$K$304,2,0),""))</f>
        <v/>
      </c>
      <c r="N18" s="50">
        <f>+IFERROR(VLOOKUP(C18,materiales!$A$1:$D$2000,2,0),IF(B18="","","99999"))</f>
        <v/>
      </c>
      <c r="O18">
        <f>IFERROR(IF(B18="","","001"),"")</f>
        <v/>
      </c>
      <c r="Q18" s="50">
        <f>IF(B18="","","ZTRA")</f>
        <v/>
      </c>
      <c r="R18" s="65">
        <f>IF(B18="","","ALMA")</f>
        <v/>
      </c>
      <c r="S18" s="50">
        <f>+IFERROR(VLOOKUP(B18,padron!A11:K313,4,0),"")</f>
        <v/>
      </c>
      <c r="T18" s="60">
        <f>+IF(L18="","",+DAY(TODAY())&amp;"."&amp;TEXT(+TODAY(),"MM")&amp;"."&amp;+YEAR(TODAY()))</f>
        <v/>
      </c>
      <c r="U18" s="65">
        <f>+IFERROR(VLOOKUP(B18,padron!$A$2:$K$304,6,0),"")</f>
        <v/>
      </c>
      <c r="V18" s="65">
        <f>+IFERROR(VLOOKUP(B18,padron!$A$2:$K$304,7,0),"")</f>
        <v/>
      </c>
      <c r="W18" s="50">
        <f>IFERROR(VLOOKUP(B18,padron!A10:M779,12,0),"")</f>
        <v/>
      </c>
      <c r="X18" s="65">
        <f>IFERROR(VLOOKUP(B18,padron!A10:M779,13,0),"")</f>
        <v/>
      </c>
    </row>
    <row r="19" ht="19.5" customHeight="1" s="70">
      <c r="C19" s="50" t="n"/>
      <c r="D19" s="50" t="n"/>
      <c r="F19" s="62">
        <f>IFERROR(IF(G19="Af. No Encontrado!","SI","NO"),"NO")</f>
        <v/>
      </c>
      <c r="G19" s="65">
        <f>+(IFERROR(+VLOOKUP(B19,padron!$A$1:$K$902,3,0),IF(B19="","","Af. No Encontrado!")))</f>
        <v/>
      </c>
      <c r="H19" s="65">
        <f>+IFERROR(VLOOKUP(C19,materiales!$A$1:$D$2000,4,0),IFERROR(A19,""))</f>
        <v/>
      </c>
      <c r="I19" s="65">
        <f>+(IFERROR(+VLOOKUP(B19,padron!$A$1:$K$304,9,0),""))</f>
        <v/>
      </c>
      <c r="J19" s="65">
        <f>+(IFERROR(+VLOOKUP(B19,padron!$A$1:$K$304,10,0),""))</f>
        <v/>
      </c>
      <c r="K19" s="65">
        <f>+(IFERROR(+VLOOKUP(B19,padron!$A$1:$K$304,11,0),""))</f>
        <v/>
      </c>
      <c r="L19" s="50">
        <f>+(IFERROR(+VLOOKUP(B19,padron!$A$1:$K$304,8,0),""))</f>
        <v/>
      </c>
      <c r="M19" s="50">
        <f>+(IFERROR(+VLOOKUP(B19,padron!$A$1:$K$304,2,0),""))</f>
        <v/>
      </c>
      <c r="N19" s="50">
        <f>+IFERROR(VLOOKUP(C19,materiales!$A$1:$D$2000,2,0),IF(B19="","","99999"))</f>
        <v/>
      </c>
      <c r="O19">
        <f>IFERROR(IF(B19="","","001"),"")</f>
        <v/>
      </c>
      <c r="Q19" s="50">
        <f>IF(B19="","","ZTRA")</f>
        <v/>
      </c>
      <c r="R19" s="65">
        <f>IF(B19="","","ALMA")</f>
        <v/>
      </c>
      <c r="S19" s="50">
        <f>+IFERROR(VLOOKUP(B19,padron!A12:K314,4,0),"")</f>
        <v/>
      </c>
      <c r="T19" s="60">
        <f>+IF(L19="","",+DAY(TODAY())&amp;"."&amp;TEXT(+TODAY(),"MM")&amp;"."&amp;+YEAR(TODAY()))</f>
        <v/>
      </c>
      <c r="U19" s="65">
        <f>+IFERROR(VLOOKUP(B19,padron!$A$2:$K$304,6,0),"")</f>
        <v/>
      </c>
      <c r="V19" s="65">
        <f>+IFERROR(VLOOKUP(B19,padron!$A$2:$K$304,7,0),"")</f>
        <v/>
      </c>
      <c r="W19" s="50">
        <f>IFERROR(VLOOKUP(B19,padron!A11:M780,12,0),"")</f>
        <v/>
      </c>
      <c r="X19" s="65">
        <f>IFERROR(VLOOKUP(B19,padron!A11:M780,13,0),"")</f>
        <v/>
      </c>
    </row>
    <row r="20" ht="19.5" customHeight="1" s="70">
      <c r="C20" s="50" t="n"/>
      <c r="D20" s="50" t="n"/>
      <c r="F20" s="62">
        <f>IFERROR(IF(G20="Af. No Encontrado!","SI","NO"),"NO")</f>
        <v/>
      </c>
      <c r="G20" s="65">
        <f>+(IFERROR(+VLOOKUP(B20,padron!$A$1:$K$902,3,0),IF(B20="","","Af. No Encontrado!")))</f>
        <v/>
      </c>
      <c r="H20" s="65">
        <f>+IFERROR(VLOOKUP(C20,materiales!$A$1:$D$2000,4,0),IFERROR(A20,""))</f>
        <v/>
      </c>
      <c r="I20" s="65">
        <f>+(IFERROR(+VLOOKUP(B20,padron!$A$1:$K$304,9,0),""))</f>
        <v/>
      </c>
      <c r="J20" s="65">
        <f>+(IFERROR(+VLOOKUP(B20,padron!$A$1:$K$304,10,0),""))</f>
        <v/>
      </c>
      <c r="K20" s="65">
        <f>+(IFERROR(+VLOOKUP(B20,padron!$A$1:$K$304,11,0),""))</f>
        <v/>
      </c>
      <c r="L20" s="50">
        <f>+(IFERROR(+VLOOKUP(B20,padron!$A$1:$K$304,8,0),""))</f>
        <v/>
      </c>
      <c r="M20" s="50">
        <f>+(IFERROR(+VLOOKUP(B20,padron!$A$1:$K$304,2,0),""))</f>
        <v/>
      </c>
      <c r="N20" s="50">
        <f>+IFERROR(VLOOKUP(C20,materiales!$A$1:$D$2000,2,0),IF(B20="","","99999"))</f>
        <v/>
      </c>
      <c r="O20">
        <f>IFERROR(IF(B20="","","001"),"")</f>
        <v/>
      </c>
      <c r="Q20" s="50">
        <f>IF(B20="","","ZTRA")</f>
        <v/>
      </c>
      <c r="R20" s="65">
        <f>IF(B20="","","ALMA")</f>
        <v/>
      </c>
      <c r="S20" s="50">
        <f>+IFERROR(VLOOKUP(B20,padron!A13:K315,4,0),"")</f>
        <v/>
      </c>
      <c r="T20" s="60">
        <f>+IF(L20="","",+DAY(TODAY())&amp;"."&amp;TEXT(+TODAY(),"MM")&amp;"."&amp;+YEAR(TODAY()))</f>
        <v/>
      </c>
      <c r="U20" s="65">
        <f>+IFERROR(VLOOKUP(B20,padron!$A$2:$K$304,6,0),"")</f>
        <v/>
      </c>
      <c r="V20" s="65">
        <f>+IFERROR(VLOOKUP(B20,padron!$A$2:$K$304,7,0),"")</f>
        <v/>
      </c>
      <c r="W20" s="50">
        <f>IFERROR(VLOOKUP(B20,padron!A12:M781,12,0),"")</f>
        <v/>
      </c>
      <c r="X20" s="65">
        <f>IFERROR(VLOOKUP(B20,padron!A12:M781,13,0),"")</f>
        <v/>
      </c>
    </row>
    <row r="21" ht="19.5" customHeight="1" s="70">
      <c r="C21" s="50" t="n"/>
      <c r="D21" s="50" t="n"/>
      <c r="F21" s="62">
        <f>IFERROR(IF(G21="Af. No Encontrado!","SI","NO"),"NO")</f>
        <v/>
      </c>
      <c r="G21" s="65">
        <f>+(IFERROR(+VLOOKUP(B21,padron!$A$1:$K$902,3,0),IF(B21="","","Af. No Encontrado!")))</f>
        <v/>
      </c>
      <c r="H21" s="65">
        <f>+IFERROR(VLOOKUP(C21,materiales!$A$1:$D$2000,4,0),IFERROR(A21,""))</f>
        <v/>
      </c>
      <c r="I21" s="65">
        <f>+(IFERROR(+VLOOKUP(B21,padron!$A$1:$K$304,9,0),""))</f>
        <v/>
      </c>
      <c r="J21" s="65">
        <f>+(IFERROR(+VLOOKUP(B21,padron!$A$1:$K$304,10,0),""))</f>
        <v/>
      </c>
      <c r="K21" s="65">
        <f>+(IFERROR(+VLOOKUP(B21,padron!$A$1:$K$304,11,0),""))</f>
        <v/>
      </c>
      <c r="L21" s="50">
        <f>+(IFERROR(+VLOOKUP(B21,padron!$A$1:$K$304,8,0),""))</f>
        <v/>
      </c>
      <c r="M21" s="50">
        <f>+(IFERROR(+VLOOKUP(B21,padron!$A$1:$K$304,2,0),""))</f>
        <v/>
      </c>
      <c r="N21" s="50">
        <f>+IFERROR(VLOOKUP(C21,materiales!$A$1:$D$2000,2,0),IF(B21="","","99999"))</f>
        <v/>
      </c>
      <c r="O21">
        <f>IFERROR(IF(B21="","","001"),"")</f>
        <v/>
      </c>
      <c r="Q21" s="50">
        <f>IF(B21="","","ZTRA")</f>
        <v/>
      </c>
      <c r="R21" s="65">
        <f>IF(B21="","","ALMA")</f>
        <v/>
      </c>
      <c r="S21" s="50">
        <f>+IFERROR(VLOOKUP(B21,padron!A14:K316,4,0),"")</f>
        <v/>
      </c>
      <c r="T21" s="60">
        <f>+IF(L21="","",+DAY(TODAY())&amp;"."&amp;TEXT(+TODAY(),"MM")&amp;"."&amp;+YEAR(TODAY()))</f>
        <v/>
      </c>
      <c r="U21" s="65">
        <f>+IFERROR(VLOOKUP(B21,padron!$A$2:$K$304,6,0),"")</f>
        <v/>
      </c>
      <c r="V21" s="65">
        <f>+IFERROR(VLOOKUP(B21,padron!$A$2:$K$304,7,0),"")</f>
        <v/>
      </c>
      <c r="W21" s="50">
        <f>IFERROR(VLOOKUP(B21,padron!A13:M782,12,0),"")</f>
        <v/>
      </c>
      <c r="X21" s="65">
        <f>IFERROR(VLOOKUP(B21,padron!A13:M782,13,0),"")</f>
        <v/>
      </c>
    </row>
    <row r="22" ht="19.5" customHeight="1" s="70">
      <c r="C22" s="50" t="n"/>
      <c r="D22" s="50" t="n"/>
      <c r="F22" s="62">
        <f>IFERROR(IF(G22="Af. No Encontrado!","SI","NO"),"NO")</f>
        <v/>
      </c>
      <c r="G22" s="65">
        <f>+(IFERROR(+VLOOKUP(B22,padron!$A$1:$K$902,3,0),IF(B22="","","Af. No Encontrado!")))</f>
        <v/>
      </c>
      <c r="H22" s="65">
        <f>+IFERROR(VLOOKUP(C22,materiales!$A$1:$D$2000,4,0),IFERROR(A22,""))</f>
        <v/>
      </c>
      <c r="I22" s="65">
        <f>+(IFERROR(+VLOOKUP(B22,padron!$A$1:$K$304,9,0),""))</f>
        <v/>
      </c>
      <c r="J22" s="65">
        <f>+(IFERROR(+VLOOKUP(B22,padron!$A$1:$K$304,10,0),""))</f>
        <v/>
      </c>
      <c r="K22" s="65">
        <f>+(IFERROR(+VLOOKUP(B22,padron!$A$1:$K$304,11,0),""))</f>
        <v/>
      </c>
      <c r="L22" s="50">
        <f>+(IFERROR(+VLOOKUP(B22,padron!$A$1:$K$304,8,0),""))</f>
        <v/>
      </c>
      <c r="M22" s="50">
        <f>+(IFERROR(+VLOOKUP(B22,padron!$A$1:$K$304,2,0),""))</f>
        <v/>
      </c>
      <c r="N22" s="50">
        <f>+IFERROR(VLOOKUP(C22,materiales!$A$1:$D$2000,2,0),IF(B22="","","99999"))</f>
        <v/>
      </c>
      <c r="O22">
        <f>IFERROR(IF(B22="","","001"),"")</f>
        <v/>
      </c>
      <c r="Q22" s="50">
        <f>IF(B22="","","ZTRA")</f>
        <v/>
      </c>
      <c r="R22" s="65">
        <f>IF(B22="","","ALMA")</f>
        <v/>
      </c>
      <c r="S22" s="50">
        <f>+IFERROR(VLOOKUP(B22,padron!A15:K317,4,0),"")</f>
        <v/>
      </c>
      <c r="T22" s="60">
        <f>+IF(L22="","",+DAY(TODAY())&amp;"."&amp;TEXT(+TODAY(),"MM")&amp;"."&amp;+YEAR(TODAY()))</f>
        <v/>
      </c>
      <c r="U22" s="65">
        <f>+IFERROR(VLOOKUP(B22,padron!$A$2:$K$304,6,0),"")</f>
        <v/>
      </c>
      <c r="V22" s="65">
        <f>+IFERROR(VLOOKUP(B22,padron!$A$2:$K$304,7,0),"")</f>
        <v/>
      </c>
      <c r="W22" s="50">
        <f>IFERROR(VLOOKUP(B22,padron!A14:M783,12,0),"")</f>
        <v/>
      </c>
      <c r="X22" s="65">
        <f>IFERROR(VLOOKUP(B22,padron!A14:M783,13,0),"")</f>
        <v/>
      </c>
    </row>
    <row r="23" ht="18.75" customHeight="1" s="70">
      <c r="C23" s="50" t="n"/>
      <c r="D23" s="50" t="n"/>
      <c r="F23" s="62">
        <f>IFERROR(IF(G23="Af. No Encontrado!","SI","NO"),"NO")</f>
        <v/>
      </c>
      <c r="G23" s="65">
        <f>+(IFERROR(+VLOOKUP(B23,padron!$A$1:$K$902,3,0),IF(B23="","","Af. No Encontrado!")))</f>
        <v/>
      </c>
      <c r="H23" s="65">
        <f>+IFERROR(VLOOKUP(C23,materiales!$A$1:$D$2000,4,0),IFERROR(A23,""))</f>
        <v/>
      </c>
      <c r="I23" s="65">
        <f>+(IFERROR(+VLOOKUP(B23,padron!$A$1:$K$304,9,0),""))</f>
        <v/>
      </c>
      <c r="J23" s="65">
        <f>+(IFERROR(+VLOOKUP(B23,padron!$A$1:$K$304,10,0),""))</f>
        <v/>
      </c>
      <c r="K23" s="65">
        <f>+(IFERROR(+VLOOKUP(B23,padron!$A$1:$K$304,11,0),""))</f>
        <v/>
      </c>
      <c r="L23" s="50">
        <f>+(IFERROR(+VLOOKUP(B23,padron!$A$1:$K$304,8,0),""))</f>
        <v/>
      </c>
      <c r="M23" s="50">
        <f>+(IFERROR(+VLOOKUP(B23,padron!$A$1:$K$304,2,0),""))</f>
        <v/>
      </c>
      <c r="N23" s="50">
        <f>+IFERROR(VLOOKUP(C23,materiales!$A$1:$D$2000,2,0),IF(B23="","","99999"))</f>
        <v/>
      </c>
      <c r="O23">
        <f>IFERROR(IF(B23="","","001"),"")</f>
        <v/>
      </c>
      <c r="Q23" s="50">
        <f>IF(B23="","","ZTRA")</f>
        <v/>
      </c>
      <c r="R23" s="65">
        <f>IF(B23="","","ALMA")</f>
        <v/>
      </c>
      <c r="S23" s="50">
        <f>+IFERROR(VLOOKUP(B23,padron!A16:K318,4,0),"")</f>
        <v/>
      </c>
      <c r="T23" s="60">
        <f>+IF(L23="","",+DAY(TODAY())&amp;"."&amp;TEXT(+TODAY(),"MM")&amp;"."&amp;+YEAR(TODAY()))</f>
        <v/>
      </c>
      <c r="U23" s="65">
        <f>+IFERROR(VLOOKUP(B23,padron!$A$2:$K$304,6,0),"")</f>
        <v/>
      </c>
      <c r="V23" s="65">
        <f>+IFERROR(VLOOKUP(B23,padron!$A$2:$K$304,7,0),"")</f>
        <v/>
      </c>
      <c r="W23" s="50">
        <f>IFERROR(VLOOKUP(B23,padron!A15:M784,12,0),"")</f>
        <v/>
      </c>
      <c r="X23" s="65">
        <f>IFERROR(VLOOKUP(B23,padron!A15:M784,13,0),"")</f>
        <v/>
      </c>
    </row>
    <row r="24" ht="19.5" customHeight="1" s="70">
      <c r="C24" s="50" t="n"/>
      <c r="D24" s="50" t="n"/>
      <c r="F24" s="62">
        <f>IFERROR(IF(G24="Af. No Encontrado!","SI","NO"),"NO")</f>
        <v/>
      </c>
      <c r="G24" s="65">
        <f>+(IFERROR(+VLOOKUP(B24,padron!$A$1:$K$902,3,0),IF(B24="","","Af. No Encontrado!")))</f>
        <v/>
      </c>
      <c r="H24" s="65">
        <f>+IFERROR(VLOOKUP(C24,materiales!$A$1:$D$2000,4,0),IFERROR(A24,""))</f>
        <v/>
      </c>
      <c r="I24" s="65">
        <f>+(IFERROR(+VLOOKUP(B24,padron!$A$1:$K$304,9,0),""))</f>
        <v/>
      </c>
      <c r="J24" s="65">
        <f>+(IFERROR(+VLOOKUP(B24,padron!$A$1:$K$304,10,0),""))</f>
        <v/>
      </c>
      <c r="K24" s="65">
        <f>+(IFERROR(+VLOOKUP(B24,padron!$A$1:$K$304,11,0),""))</f>
        <v/>
      </c>
      <c r="L24" s="50">
        <f>+(IFERROR(+VLOOKUP(B24,padron!$A$1:$K$304,8,0),""))</f>
        <v/>
      </c>
      <c r="M24" s="50">
        <f>+(IFERROR(+VLOOKUP(B24,padron!$A$1:$K$304,2,0),""))</f>
        <v/>
      </c>
      <c r="N24" s="50">
        <f>+IFERROR(VLOOKUP(C24,materiales!$A$1:$D$2000,2,0),IF(B24="","","99999"))</f>
        <v/>
      </c>
      <c r="O24">
        <f>IFERROR(IF(B24="","","001"),"")</f>
        <v/>
      </c>
      <c r="Q24" s="50">
        <f>IF(B24="","","ZTRA")</f>
        <v/>
      </c>
      <c r="R24" s="65">
        <f>IF(B24="","","ALMA")</f>
        <v/>
      </c>
      <c r="S24" s="50">
        <f>+IFERROR(VLOOKUP(B24,padron!A17:K319,4,0),"")</f>
        <v/>
      </c>
      <c r="T24" s="60">
        <f>+IF(L24="","",+DAY(TODAY())&amp;"."&amp;TEXT(+TODAY(),"MM")&amp;"."&amp;+YEAR(TODAY()))</f>
        <v/>
      </c>
      <c r="U24" s="65">
        <f>+IFERROR(VLOOKUP(B24,padron!$A$2:$K$304,6,0),"")</f>
        <v/>
      </c>
      <c r="V24" s="65">
        <f>+IFERROR(VLOOKUP(B24,padron!$A$2:$K$304,7,0),"")</f>
        <v/>
      </c>
      <c r="W24" s="50">
        <f>IFERROR(VLOOKUP(B24,padron!A16:M785,12,0),"")</f>
        <v/>
      </c>
      <c r="X24" s="65">
        <f>IFERROR(VLOOKUP(B24,padron!A16:M785,13,0),"")</f>
        <v/>
      </c>
    </row>
    <row r="25" ht="19.5" customHeight="1" s="70">
      <c r="C25" s="50" t="n"/>
      <c r="D25" s="50" t="n"/>
      <c r="F25" s="62">
        <f>IFERROR(IF(G25="Af. No Encontrado!","SI","NO"),"NO")</f>
        <v/>
      </c>
      <c r="G25" s="65">
        <f>+(IFERROR(+VLOOKUP(B25,padron!$A$1:$K$902,3,0),IF(B25="","","Af. No Encontrado!")))</f>
        <v/>
      </c>
      <c r="H25" s="65">
        <f>+IFERROR(VLOOKUP(C25,materiales!$A$1:$D$2000,4,0),IFERROR(A25,""))</f>
        <v/>
      </c>
      <c r="I25" s="65">
        <f>+(IFERROR(+VLOOKUP(B25,padron!$A$1:$K$304,9,0),""))</f>
        <v/>
      </c>
      <c r="J25" s="65">
        <f>+(IFERROR(+VLOOKUP(B25,padron!$A$1:$K$304,10,0),""))</f>
        <v/>
      </c>
      <c r="K25" s="65">
        <f>+(IFERROR(+VLOOKUP(B25,padron!$A$1:$K$304,11,0),""))</f>
        <v/>
      </c>
      <c r="L25" s="50">
        <f>+(IFERROR(+VLOOKUP(B25,padron!$A$1:$K$304,8,0),""))</f>
        <v/>
      </c>
      <c r="M25" s="50">
        <f>+(IFERROR(+VLOOKUP(B25,padron!$A$1:$K$304,2,0),""))</f>
        <v/>
      </c>
      <c r="N25" s="50">
        <f>+IFERROR(VLOOKUP(C25,materiales!$A$1:$D$2000,2,0),IF(B25="","","99999"))</f>
        <v/>
      </c>
      <c r="O25">
        <f>IFERROR(IF(B25="","","001"),"")</f>
        <v/>
      </c>
      <c r="Q25" s="50">
        <f>IF(B25="","","ZTRA")</f>
        <v/>
      </c>
      <c r="R25" s="65">
        <f>IF(B25="","","ALMA")</f>
        <v/>
      </c>
      <c r="S25" s="50">
        <f>+IFERROR(VLOOKUP(B25,padron!A18:K320,4,0),"")</f>
        <v/>
      </c>
      <c r="T25" s="60">
        <f>+IF(L25="","",+DAY(TODAY())&amp;"."&amp;TEXT(+TODAY(),"MM")&amp;"."&amp;+YEAR(TODAY()))</f>
        <v/>
      </c>
      <c r="U25" s="65">
        <f>+IFERROR(VLOOKUP(B25,padron!$A$2:$K$304,6,0),"")</f>
        <v/>
      </c>
      <c r="V25" s="65">
        <f>+IFERROR(VLOOKUP(B25,padron!$A$2:$K$304,7,0),"")</f>
        <v/>
      </c>
      <c r="W25" s="50">
        <f>IFERROR(VLOOKUP(B25,padron!A17:M786,12,0),"")</f>
        <v/>
      </c>
      <c r="X25" s="65">
        <f>IFERROR(VLOOKUP(B25,padron!A17:M786,13,0),"")</f>
        <v/>
      </c>
    </row>
    <row r="26" ht="19.5" customHeight="1" s="70">
      <c r="C26" s="50" t="n"/>
      <c r="D26" s="50" t="n"/>
      <c r="F26" s="62">
        <f>IFERROR(IF(G26="Af. No Encontrado!","SI","NO"),"NO")</f>
        <v/>
      </c>
      <c r="G26" s="65">
        <f>+(IFERROR(+VLOOKUP(B26,padron!$A$1:$K$902,3,0),IF(B26="","","Af. No Encontrado!")))</f>
        <v/>
      </c>
      <c r="H26" s="65">
        <f>+IFERROR(VLOOKUP(C26,materiales!$A$1:$D$2000,4,0),IFERROR(A26,""))</f>
        <v/>
      </c>
      <c r="I26" s="65">
        <f>+(IFERROR(+VLOOKUP(B26,padron!$A$1:$K$304,9,0),""))</f>
        <v/>
      </c>
      <c r="J26" s="65">
        <f>+(IFERROR(+VLOOKUP(B26,padron!$A$1:$K$304,10,0),""))</f>
        <v/>
      </c>
      <c r="K26" s="65">
        <f>+(IFERROR(+VLOOKUP(B26,padron!$A$1:$K$304,11,0),""))</f>
        <v/>
      </c>
      <c r="L26" s="50">
        <f>+(IFERROR(+VLOOKUP(B26,padron!$A$1:$K$304,8,0),""))</f>
        <v/>
      </c>
      <c r="M26" s="50">
        <f>+(IFERROR(+VLOOKUP(B26,padron!$A$1:$K$304,2,0),""))</f>
        <v/>
      </c>
      <c r="N26" s="50">
        <f>+IFERROR(VLOOKUP(C26,materiales!$A$1:$D$2000,2,0),IF(B26="","","99999"))</f>
        <v/>
      </c>
      <c r="O26">
        <f>IFERROR(IF(B26="","","001"),"")</f>
        <v/>
      </c>
      <c r="Q26" s="50">
        <f>IF(B26="","","ZTRA")</f>
        <v/>
      </c>
      <c r="R26" s="65">
        <f>IF(B26="","","ALMA")</f>
        <v/>
      </c>
      <c r="S26" s="50">
        <f>+IFERROR(VLOOKUP(B26,padron!A19:K321,4,0),"")</f>
        <v/>
      </c>
      <c r="T26" s="60">
        <f>+IF(L26="","",+DAY(TODAY())&amp;"."&amp;TEXT(+TODAY(),"MM")&amp;"."&amp;+YEAR(TODAY()))</f>
        <v/>
      </c>
      <c r="U26" s="65">
        <f>+IFERROR(VLOOKUP(B26,padron!$A$2:$K$304,6,0),"")</f>
        <v/>
      </c>
      <c r="V26" s="65">
        <f>+IFERROR(VLOOKUP(B26,padron!$A$2:$K$304,7,0),"")</f>
        <v/>
      </c>
      <c r="W26" s="50">
        <f>IFERROR(VLOOKUP(B26,padron!A18:M787,12,0),"")</f>
        <v/>
      </c>
      <c r="X26" s="65">
        <f>IFERROR(VLOOKUP(B26,padron!A18:M787,13,0),"")</f>
        <v/>
      </c>
    </row>
    <row r="27" ht="19.5" customHeight="1" s="70">
      <c r="C27" s="50" t="n"/>
      <c r="D27" s="50" t="n"/>
      <c r="F27" s="62">
        <f>IFERROR(IF(G27="Af. No Encontrado!","SI","NO"),"NO")</f>
        <v/>
      </c>
      <c r="G27" s="65">
        <f>+(IFERROR(+VLOOKUP(B27,padron!$A$1:$K$902,3,0),IF(B27="","","Af. No Encontrado!")))</f>
        <v/>
      </c>
      <c r="H27" s="65">
        <f>+IFERROR(VLOOKUP(C27,materiales!$A$1:$D$2000,4,0),IFERROR(A27,""))</f>
        <v/>
      </c>
      <c r="I27" s="65">
        <f>+(IFERROR(+VLOOKUP(B27,padron!$A$1:$K$304,9,0),""))</f>
        <v/>
      </c>
      <c r="J27" s="65">
        <f>+(IFERROR(+VLOOKUP(B27,padron!$A$1:$K$304,10,0),""))</f>
        <v/>
      </c>
      <c r="K27" s="65">
        <f>+(IFERROR(+VLOOKUP(B27,padron!$A$1:$K$304,11,0),""))</f>
        <v/>
      </c>
      <c r="L27" s="50">
        <f>+(IFERROR(+VLOOKUP(B27,padron!$A$1:$K$304,8,0),""))</f>
        <v/>
      </c>
      <c r="M27" s="50">
        <f>+(IFERROR(+VLOOKUP(B27,padron!$A$1:$K$304,2,0),""))</f>
        <v/>
      </c>
      <c r="N27" s="50">
        <f>+IFERROR(VLOOKUP(C27,materiales!$A$1:$D$2000,2,0),IF(B27="","","99999"))</f>
        <v/>
      </c>
      <c r="O27">
        <f>IFERROR(IF(B27="","","001"),"")</f>
        <v/>
      </c>
      <c r="Q27" s="50">
        <f>IF(B27="","","ZTRA")</f>
        <v/>
      </c>
      <c r="R27" s="65">
        <f>IF(B27="","","ALMA")</f>
        <v/>
      </c>
      <c r="S27" s="50">
        <f>+IFERROR(VLOOKUP(B27,padron!A20:K322,4,0),"")</f>
        <v/>
      </c>
      <c r="T27" s="60">
        <f>+IF(L27="","",+DAY(TODAY())&amp;"."&amp;TEXT(+TODAY(),"MM")&amp;"."&amp;+YEAR(TODAY()))</f>
        <v/>
      </c>
      <c r="U27" s="65">
        <f>+IFERROR(VLOOKUP(B27,padron!$A$2:$K$304,6,0),"")</f>
        <v/>
      </c>
      <c r="V27" s="65">
        <f>+IFERROR(VLOOKUP(B27,padron!$A$2:$K$304,7,0),"")</f>
        <v/>
      </c>
      <c r="W27" s="50">
        <f>IFERROR(VLOOKUP(B27,padron!A19:M788,12,0),"")</f>
        <v/>
      </c>
      <c r="X27" s="65">
        <f>IFERROR(VLOOKUP(B27,padron!A19:M788,13,0),"")</f>
        <v/>
      </c>
    </row>
    <row r="28" ht="19.5" customHeight="1" s="70">
      <c r="C28" s="50" t="n"/>
      <c r="D28" s="50" t="n"/>
      <c r="F28" s="62">
        <f>IFERROR(IF(G28="Af. No Encontrado!","SI","NO"),"NO")</f>
        <v/>
      </c>
      <c r="G28" s="65">
        <f>+(IFERROR(+VLOOKUP(B28,padron!$A$1:$K$902,3,0),IF(B28="","","Af. No Encontrado!")))</f>
        <v/>
      </c>
      <c r="H28" s="65">
        <f>+IFERROR(VLOOKUP(C28,materiales!$A$1:$D$2000,4,0),IFERROR(A28,""))</f>
        <v/>
      </c>
      <c r="I28" s="65">
        <f>+(IFERROR(+VLOOKUP(B28,padron!$A$1:$K$304,9,0),""))</f>
        <v/>
      </c>
      <c r="J28" s="65">
        <f>+(IFERROR(+VLOOKUP(B28,padron!$A$1:$K$304,10,0),""))</f>
        <v/>
      </c>
      <c r="K28" s="65">
        <f>+(IFERROR(+VLOOKUP(B28,padron!$A$1:$K$304,11,0),""))</f>
        <v/>
      </c>
      <c r="L28" s="50">
        <f>+(IFERROR(+VLOOKUP(B28,padron!$A$1:$K$304,8,0),""))</f>
        <v/>
      </c>
      <c r="M28" s="50">
        <f>+(IFERROR(+VLOOKUP(B28,padron!$A$1:$K$304,2,0),""))</f>
        <v/>
      </c>
      <c r="N28" s="50">
        <f>+IFERROR(VLOOKUP(C28,materiales!$A$1:$D$2000,2,0),IF(B28="","","99999"))</f>
        <v/>
      </c>
      <c r="O28">
        <f>IFERROR(IF(B28="","","001"),"")</f>
        <v/>
      </c>
      <c r="Q28" s="50">
        <f>IF(B28="","","ZTRA")</f>
        <v/>
      </c>
      <c r="R28" s="65">
        <f>IF(B28="","","ALMA")</f>
        <v/>
      </c>
      <c r="S28" s="50">
        <f>+IFERROR(VLOOKUP(B28,padron!A21:K323,4,0),"")</f>
        <v/>
      </c>
      <c r="T28" s="60">
        <f>+IF(L28="","",+DAY(TODAY())&amp;"."&amp;TEXT(+TODAY(),"MM")&amp;"."&amp;+YEAR(TODAY()))</f>
        <v/>
      </c>
      <c r="U28" s="65">
        <f>+IFERROR(VLOOKUP(B28,padron!$A$2:$K$304,6,0),"")</f>
        <v/>
      </c>
      <c r="V28" s="65">
        <f>+IFERROR(VLOOKUP(B28,padron!$A$2:$K$304,7,0),"")</f>
        <v/>
      </c>
      <c r="W28" s="50">
        <f>IFERROR(VLOOKUP(B28,padron!A20:M789,12,0),"")</f>
        <v/>
      </c>
      <c r="X28" s="65">
        <f>IFERROR(VLOOKUP(B28,padron!A20:M789,13,0),"")</f>
        <v/>
      </c>
    </row>
    <row r="29" ht="19.5" customHeight="1" s="70">
      <c r="C29" s="50" t="n"/>
      <c r="D29" s="50" t="n"/>
      <c r="F29" s="62">
        <f>IFERROR(IF(G29="Af. No Encontrado!","SI","NO"),"NO")</f>
        <v/>
      </c>
      <c r="G29" s="65">
        <f>+(IFERROR(+VLOOKUP(B29,padron!$A$1:$K$902,3,0),IF(B29="","","Af. No Encontrado!")))</f>
        <v/>
      </c>
      <c r="H29" s="65">
        <f>+IFERROR(VLOOKUP(C29,materiales!$A$1:$D$2000,4,0),IFERROR(A29,""))</f>
        <v/>
      </c>
      <c r="I29" s="65">
        <f>+(IFERROR(+VLOOKUP(B29,padron!$A$1:$K$304,9,0),""))</f>
        <v/>
      </c>
      <c r="J29" s="65">
        <f>+(IFERROR(+VLOOKUP(B29,padron!$A$1:$K$304,10,0),""))</f>
        <v/>
      </c>
      <c r="K29" s="65">
        <f>+(IFERROR(+VLOOKUP(B29,padron!$A$1:$K$304,11,0),""))</f>
        <v/>
      </c>
      <c r="L29" s="50">
        <f>+(IFERROR(+VLOOKUP(B29,padron!$A$1:$K$304,8,0),""))</f>
        <v/>
      </c>
      <c r="M29" s="50">
        <f>+(IFERROR(+VLOOKUP(B29,padron!$A$1:$K$304,2,0),""))</f>
        <v/>
      </c>
      <c r="N29" s="50">
        <f>+IFERROR(VLOOKUP(C29,materiales!$A$1:$D$2000,2,0),IF(B29="","","99999"))</f>
        <v/>
      </c>
      <c r="O29">
        <f>IFERROR(IF(B29="","","001"),"")</f>
        <v/>
      </c>
      <c r="Q29" s="50">
        <f>IF(B29="","","ZTRA")</f>
        <v/>
      </c>
      <c r="R29" s="65">
        <f>IF(B29="","","ALMA")</f>
        <v/>
      </c>
      <c r="S29" s="50">
        <f>+IFERROR(VLOOKUP(B29,padron!A22:K324,4,0),"")</f>
        <v/>
      </c>
      <c r="T29" s="60">
        <f>+IF(L29="","",+DAY(TODAY())&amp;"."&amp;TEXT(+TODAY(),"MM")&amp;"."&amp;+YEAR(TODAY()))</f>
        <v/>
      </c>
      <c r="U29" s="65">
        <f>+IFERROR(VLOOKUP(B29,padron!$A$2:$K$304,6,0),"")</f>
        <v/>
      </c>
      <c r="V29" s="65">
        <f>+IFERROR(VLOOKUP(B29,padron!$A$2:$K$304,7,0),"")</f>
        <v/>
      </c>
      <c r="W29" s="50">
        <f>IFERROR(VLOOKUP(B29,padron!A21:M790,12,0),"")</f>
        <v/>
      </c>
      <c r="X29" s="65">
        <f>IFERROR(VLOOKUP(B29,padron!A21:M790,13,0),"")</f>
        <v/>
      </c>
    </row>
    <row r="30" ht="19.5" customHeight="1" s="70">
      <c r="C30" s="50" t="n"/>
      <c r="D30" s="50" t="n"/>
      <c r="F30" s="62">
        <f>IFERROR(IF(G30="Af. No Encontrado!","SI","NO"),"NO")</f>
        <v/>
      </c>
      <c r="G30" s="65">
        <f>+(IFERROR(+VLOOKUP(B30,padron!$A$1:$K$902,3,0),IF(B30="","","Af. No Encontrado!")))</f>
        <v/>
      </c>
      <c r="H30" s="65">
        <f>+IFERROR(VLOOKUP(C30,materiales!$A$1:$D$2000,4,0),IFERROR(A30,""))</f>
        <v/>
      </c>
      <c r="I30" s="65">
        <f>+(IFERROR(+VLOOKUP(B30,padron!$A$1:$K$304,9,0),""))</f>
        <v/>
      </c>
      <c r="J30" s="65">
        <f>+(IFERROR(+VLOOKUP(B30,padron!$A$1:$K$304,10,0),""))</f>
        <v/>
      </c>
      <c r="K30" s="65">
        <f>+(IFERROR(+VLOOKUP(B30,padron!$A$1:$K$304,11,0),""))</f>
        <v/>
      </c>
      <c r="L30" s="50">
        <f>+(IFERROR(+VLOOKUP(B30,padron!$A$1:$K$304,8,0),""))</f>
        <v/>
      </c>
      <c r="M30" s="50">
        <f>+(IFERROR(+VLOOKUP(B30,padron!$A$1:$K$304,2,0),""))</f>
        <v/>
      </c>
      <c r="N30" s="50">
        <f>+IFERROR(VLOOKUP(C30,materiales!$A$1:$D$2000,2,0),IF(B30="","","99999"))</f>
        <v/>
      </c>
      <c r="O30">
        <f>IFERROR(IF(B30="","","001"),"")</f>
        <v/>
      </c>
      <c r="Q30" s="50">
        <f>IF(B30="","","ZTRA")</f>
        <v/>
      </c>
      <c r="R30" s="65">
        <f>IF(B30="","","ALMA")</f>
        <v/>
      </c>
      <c r="S30" s="50">
        <f>+IFERROR(VLOOKUP(B30,padron!A23:K325,4,0),"")</f>
        <v/>
      </c>
      <c r="T30" s="60">
        <f>+IF(L30="","",+DAY(TODAY())&amp;"."&amp;TEXT(+TODAY(),"MM")&amp;"."&amp;+YEAR(TODAY()))</f>
        <v/>
      </c>
      <c r="U30" s="65">
        <f>+IFERROR(VLOOKUP(B30,padron!$A$2:$K$304,6,0),"")</f>
        <v/>
      </c>
      <c r="V30" s="65">
        <f>+IFERROR(VLOOKUP(B30,padron!$A$2:$K$304,7,0),"")</f>
        <v/>
      </c>
      <c r="W30" s="50">
        <f>IFERROR(VLOOKUP(B30,padron!A22:M791,12,0),"")</f>
        <v/>
      </c>
      <c r="X30" s="65">
        <f>IFERROR(VLOOKUP(B30,padron!A22:M791,13,0),"")</f>
        <v/>
      </c>
    </row>
    <row r="31" ht="19.5" customHeight="1" s="70">
      <c r="C31" s="50" t="n"/>
      <c r="D31" s="50" t="n"/>
      <c r="F31" s="62">
        <f>IFERROR(IF(G31="Af. No Encontrado!","SI","NO"),"NO")</f>
        <v/>
      </c>
      <c r="G31" s="65">
        <f>+(IFERROR(+VLOOKUP(B31,padron!$A$1:$K$902,3,0),IF(B31="","","Af. No Encontrado!")))</f>
        <v/>
      </c>
      <c r="H31" s="65">
        <f>+IFERROR(VLOOKUP(C31,materiales!$A$1:$D$2000,4,0),IFERROR(A31,""))</f>
        <v/>
      </c>
      <c r="I31" s="65">
        <f>+(IFERROR(+VLOOKUP(B31,padron!$A$1:$K$304,9,0),""))</f>
        <v/>
      </c>
      <c r="J31" s="65">
        <f>+(IFERROR(+VLOOKUP(B31,padron!$A$1:$K$304,10,0),""))</f>
        <v/>
      </c>
      <c r="K31" s="65">
        <f>+(IFERROR(+VLOOKUP(B31,padron!$A$1:$K$304,11,0),""))</f>
        <v/>
      </c>
      <c r="L31" s="50">
        <f>+(IFERROR(+VLOOKUP(B31,padron!$A$1:$K$304,8,0),""))</f>
        <v/>
      </c>
      <c r="M31" s="50">
        <f>+(IFERROR(+VLOOKUP(B31,padron!$A$1:$K$304,2,0),""))</f>
        <v/>
      </c>
      <c r="N31" s="50">
        <f>+IFERROR(VLOOKUP(C31,materiales!$A$1:$D$2000,2,0),IF(B31="","","99999"))</f>
        <v/>
      </c>
      <c r="O31">
        <f>IFERROR(IF(B31="","","001"),"")</f>
        <v/>
      </c>
      <c r="Q31" s="50">
        <f>IF(B31="","","ZTRA")</f>
        <v/>
      </c>
      <c r="R31" s="65">
        <f>IF(B31="","","ALMA")</f>
        <v/>
      </c>
      <c r="S31" s="50">
        <f>+IFERROR(VLOOKUP(B31,padron!A24:K326,4,0),"")</f>
        <v/>
      </c>
      <c r="T31" s="60">
        <f>+IF(L31="","",+DAY(TODAY())&amp;"."&amp;TEXT(+TODAY(),"MM")&amp;"."&amp;+YEAR(TODAY()))</f>
        <v/>
      </c>
      <c r="U31" s="65">
        <f>+IFERROR(VLOOKUP(B31,padron!$A$2:$K$304,6,0),"")</f>
        <v/>
      </c>
      <c r="V31" s="65">
        <f>+IFERROR(VLOOKUP(B31,padron!$A$2:$K$304,7,0),"")</f>
        <v/>
      </c>
      <c r="W31" s="50">
        <f>IFERROR(VLOOKUP(B31,padron!A23:M792,12,0),"")</f>
        <v/>
      </c>
      <c r="X31" s="65">
        <f>IFERROR(VLOOKUP(B31,padron!A23:M792,13,0),"")</f>
        <v/>
      </c>
    </row>
    <row r="32" ht="19.5" customFormat="1" customHeight="1" s="59">
      <c r="A32" s="58" t="n"/>
      <c r="B32" s="58" t="n"/>
      <c r="C32" s="57" t="n"/>
      <c r="D32" s="57" t="n"/>
      <c r="E32" s="57" t="n"/>
      <c r="F32" s="62">
        <f>IFERROR(IF(G32="Af. No Encontrado!","SI","NO"),"NO")</f>
        <v/>
      </c>
      <c r="G32" s="59">
        <f>+(IFERROR(+VLOOKUP(B32,padron!$A$1:$K$902,3,0),IF(B32="","","Af. No Encontrado!")))</f>
        <v/>
      </c>
      <c r="H32" s="65">
        <f>+IFERROR(VLOOKUP(C32,materiales!$A$1:$D$2000,4,0),IFERROR(A32,""))</f>
        <v/>
      </c>
      <c r="I32" s="65">
        <f>+(IFERROR(+VLOOKUP(B32,padron!$A$1:$K$304,9,0),""))</f>
        <v/>
      </c>
      <c r="J32" s="65">
        <f>+(IFERROR(+VLOOKUP(B32,padron!$A$1:$K$304,10,0),""))</f>
        <v/>
      </c>
      <c r="K32" s="65">
        <f>+(IFERROR(+VLOOKUP(B32,padron!$A$1:$K$304,11,0),""))</f>
        <v/>
      </c>
      <c r="L32" s="50">
        <f>+(IFERROR(+VLOOKUP(B32,padron!$A$1:$K$304,8,0),""))</f>
        <v/>
      </c>
      <c r="M32" s="50">
        <f>+(IFERROR(+VLOOKUP(B32,padron!$A$1:$K$304,2,0),""))</f>
        <v/>
      </c>
      <c r="N32" s="50">
        <f>+IFERROR(VLOOKUP(C32,materiales!$A$1:$D$2000,2,0),IF(B32="","","99999"))</f>
        <v/>
      </c>
      <c r="O32">
        <f>IFERROR(IF(B32="","","001"),"")</f>
        <v/>
      </c>
      <c r="P32" s="58" t="n"/>
      <c r="Q32" s="50">
        <f>IF(B32="","","ZTRA")</f>
        <v/>
      </c>
      <c r="R32" s="65">
        <f>IF(B32="","","ALMA")</f>
        <v/>
      </c>
      <c r="S32" s="50">
        <f>+IFERROR(VLOOKUP(B32,padron!A25:K327,4,0),"")</f>
        <v/>
      </c>
      <c r="T32" s="60">
        <f>+IF(L32="","",+DAY(TODAY())&amp;"."&amp;TEXT(+TODAY(),"MM")&amp;"."&amp;+YEAR(TODAY()))</f>
        <v/>
      </c>
      <c r="U32" s="65">
        <f>+IFERROR(VLOOKUP(B32,padron!$A$2:$K$304,6,0),"")</f>
        <v/>
      </c>
      <c r="V32" s="65">
        <f>+IFERROR(VLOOKUP(B32,padron!$A$2:$K$304,7,0),"")</f>
        <v/>
      </c>
      <c r="W32" s="50">
        <f>IFERROR(VLOOKUP(B32,padron!A24:M793,12,0),"")</f>
        <v/>
      </c>
      <c r="X32" s="65">
        <f>IFERROR(VLOOKUP(B32,padron!A24:M793,13,0),"")</f>
        <v/>
      </c>
    </row>
    <row r="33" ht="19.5" customFormat="1" customHeight="1" s="59">
      <c r="A33" s="58" t="n"/>
      <c r="B33" s="58" t="n"/>
      <c r="C33" s="57" t="n"/>
      <c r="D33" s="57" t="n"/>
      <c r="E33" s="57" t="n"/>
      <c r="F33" s="62">
        <f>IFERROR(IF(G33="Af. No Encontrado!","SI","NO"),"NO")</f>
        <v/>
      </c>
      <c r="G33" s="59">
        <f>+(IFERROR(+VLOOKUP(B33,padron!$A$1:$K$902,3,0),IF(B33="","","Af. No Encontrado!")))</f>
        <v/>
      </c>
      <c r="H33" s="65">
        <f>+IFERROR(VLOOKUP(C33,materiales!$A$1:$D$2000,4,0),IFERROR(A33,""))</f>
        <v/>
      </c>
      <c r="I33" s="65">
        <f>+(IFERROR(+VLOOKUP(B33,padron!$A$1:$K$304,9,0),""))</f>
        <v/>
      </c>
      <c r="J33" s="65">
        <f>+(IFERROR(+VLOOKUP(B33,padron!$A$1:$K$304,10,0),""))</f>
        <v/>
      </c>
      <c r="K33" s="65">
        <f>+(IFERROR(+VLOOKUP(B33,padron!$A$1:$K$304,11,0),""))</f>
        <v/>
      </c>
      <c r="L33" s="50">
        <f>+(IFERROR(+VLOOKUP(B33,padron!$A$1:$K$304,8,0),""))</f>
        <v/>
      </c>
      <c r="M33" s="50">
        <f>+(IFERROR(+VLOOKUP(B33,padron!$A$1:$K$304,2,0),""))</f>
        <v/>
      </c>
      <c r="N33" s="50">
        <f>+IFERROR(VLOOKUP(C33,materiales!$A$1:$D$2000,2,0),IF(B33="","","99999"))</f>
        <v/>
      </c>
      <c r="O33">
        <f>IFERROR(IF(B33="","","001"),"")</f>
        <v/>
      </c>
      <c r="P33" s="58" t="n"/>
      <c r="Q33" s="50">
        <f>IF(B33="","","ZTRA")</f>
        <v/>
      </c>
      <c r="R33" s="65">
        <f>IF(B33="","","ALMA")</f>
        <v/>
      </c>
      <c r="S33" s="50">
        <f>+IFERROR(VLOOKUP(B33,padron!A26:K328,4,0),"")</f>
        <v/>
      </c>
      <c r="T33" s="60">
        <f>+IF(L33="","",+DAY(TODAY())&amp;"."&amp;TEXT(+TODAY(),"MM")&amp;"."&amp;+YEAR(TODAY()))</f>
        <v/>
      </c>
      <c r="U33" s="65">
        <f>+IFERROR(VLOOKUP(B33,padron!$A$2:$K$304,6,0),"")</f>
        <v/>
      </c>
      <c r="V33" s="65">
        <f>+IFERROR(VLOOKUP(B33,padron!$A$2:$K$304,7,0),"")</f>
        <v/>
      </c>
      <c r="W33" s="50">
        <f>IFERROR(VLOOKUP(B33,padron!A25:M794,12,0),"")</f>
        <v/>
      </c>
      <c r="X33" s="65">
        <f>IFERROR(VLOOKUP(B33,padron!A25:M794,13,0),"")</f>
        <v/>
      </c>
    </row>
    <row r="34" ht="19.5" customFormat="1" customHeight="1" s="59">
      <c r="A34" s="58" t="n"/>
      <c r="B34" s="58" t="n"/>
      <c r="C34" s="57" t="n"/>
      <c r="D34" s="57" t="n"/>
      <c r="E34" s="57" t="n"/>
      <c r="F34" s="62">
        <f>IFERROR(IF(G34="Af. No Encontrado!","SI","NO"),"NO")</f>
        <v/>
      </c>
      <c r="G34" s="59">
        <f>+(IFERROR(+VLOOKUP(B34,padron!$A$1:$K$902,3,0),IF(B34="","","Af. No Encontrado!")))</f>
        <v/>
      </c>
      <c r="H34" s="65">
        <f>+IFERROR(VLOOKUP(C34,materiales!$A$1:$D$2000,4,0),IFERROR(A34,""))</f>
        <v/>
      </c>
      <c r="I34" s="65">
        <f>+(IFERROR(+VLOOKUP(B34,padron!$A$1:$K$304,9,0),""))</f>
        <v/>
      </c>
      <c r="J34" s="65">
        <f>+(IFERROR(+VLOOKUP(B34,padron!$A$1:$K$304,10,0),""))</f>
        <v/>
      </c>
      <c r="K34" s="65">
        <f>+(IFERROR(+VLOOKUP(B34,padron!$A$1:$K$304,11,0),""))</f>
        <v/>
      </c>
      <c r="L34" s="50">
        <f>+(IFERROR(+VLOOKUP(B34,padron!$A$1:$K$304,8,0),""))</f>
        <v/>
      </c>
      <c r="M34" s="50">
        <f>+(IFERROR(+VLOOKUP(B34,padron!$A$1:$K$304,2,0),""))</f>
        <v/>
      </c>
      <c r="N34" s="50">
        <f>+IFERROR(VLOOKUP(C34,materiales!$A$1:$D$2000,2,0),IF(B34="","","99999"))</f>
        <v/>
      </c>
      <c r="O34">
        <f>IFERROR(IF(B34="","","001"),"")</f>
        <v/>
      </c>
      <c r="P34" s="58" t="n"/>
      <c r="Q34" s="50">
        <f>IF(B34="","","ZTRA")</f>
        <v/>
      </c>
      <c r="R34" s="65">
        <f>IF(B34="","","ALMA")</f>
        <v/>
      </c>
      <c r="S34" s="50">
        <f>+IFERROR(VLOOKUP(B34,padron!A27:K329,4,0),"")</f>
        <v/>
      </c>
      <c r="T34" s="60">
        <f>+IF(L34="","",+DAY(TODAY())&amp;"."&amp;TEXT(+TODAY(),"MM")&amp;"."&amp;+YEAR(TODAY()))</f>
        <v/>
      </c>
      <c r="U34" s="65">
        <f>+IFERROR(VLOOKUP(B34,padron!$A$2:$K$304,6,0),"")</f>
        <v/>
      </c>
      <c r="V34" s="65">
        <f>+IFERROR(VLOOKUP(B34,padron!$A$2:$K$304,7,0),"")</f>
        <v/>
      </c>
      <c r="W34" s="50">
        <f>IFERROR(VLOOKUP(B34,padron!A26:M795,12,0),"")</f>
        <v/>
      </c>
      <c r="X34" s="65">
        <f>IFERROR(VLOOKUP(B34,padron!A26:M795,13,0),"")</f>
        <v/>
      </c>
    </row>
    <row r="35" ht="19.5" customHeight="1" s="70">
      <c r="C35" s="50" t="n"/>
      <c r="D35" s="50" t="n"/>
      <c r="F35" s="62">
        <f>IFERROR(IF(G35="Af. No Encontrado!","SI","NO"),"NO")</f>
        <v/>
      </c>
      <c r="G35" s="65">
        <f>+(IFERROR(+VLOOKUP(B35,padron!$A$1:$K$902,3,0),IF(B35="","","Af. No Encontrado!")))</f>
        <v/>
      </c>
      <c r="H35" s="65">
        <f>+IFERROR(VLOOKUP(C35,materiales!$A$1:$D$2000,4,0),IFERROR(A35,""))</f>
        <v/>
      </c>
      <c r="I35" s="65">
        <f>+(IFERROR(+VLOOKUP(B35,padron!$A$1:$K$304,9,0),""))</f>
        <v/>
      </c>
      <c r="J35" s="65">
        <f>+(IFERROR(+VLOOKUP(B35,padron!$A$1:$K$304,10,0),""))</f>
        <v/>
      </c>
      <c r="K35" s="65">
        <f>+(IFERROR(+VLOOKUP(B35,padron!$A$1:$K$304,11,0),""))</f>
        <v/>
      </c>
      <c r="L35" s="50">
        <f>+(IFERROR(+VLOOKUP(B35,padron!$A$1:$K$304,8,0),""))</f>
        <v/>
      </c>
      <c r="M35" s="50">
        <f>+(IFERROR(+VLOOKUP(B35,padron!$A$1:$K$304,2,0),""))</f>
        <v/>
      </c>
      <c r="N35" s="50">
        <f>+IFERROR(VLOOKUP(C35,materiales!$A$1:$D$2000,2,0),IF(B35="","","99999"))</f>
        <v/>
      </c>
      <c r="O35">
        <f>IFERROR(IF(B35="","","001"),"")</f>
        <v/>
      </c>
      <c r="Q35" s="50">
        <f>IF(B35="","","ZTRA")</f>
        <v/>
      </c>
      <c r="R35" s="65">
        <f>IF(B35="","","ALMA")</f>
        <v/>
      </c>
      <c r="S35" s="50">
        <f>+IFERROR(VLOOKUP(B35,padron!A28:K330,4,0),"")</f>
        <v/>
      </c>
      <c r="T35" s="60">
        <f>+IF(L35="","",+DAY(TODAY())&amp;"."&amp;TEXT(+TODAY(),"MM")&amp;"."&amp;+YEAR(TODAY()))</f>
        <v/>
      </c>
      <c r="U35" s="65">
        <f>+IFERROR(VLOOKUP(B35,padron!$A$2:$K$304,6,0),"")</f>
        <v/>
      </c>
      <c r="V35" s="65">
        <f>+IFERROR(VLOOKUP(B35,padron!$A$2:$K$304,7,0),"")</f>
        <v/>
      </c>
      <c r="W35" s="50">
        <f>IFERROR(VLOOKUP(B35,padron!A27:M796,12,0),"")</f>
        <v/>
      </c>
      <c r="X35" s="65">
        <f>IFERROR(VLOOKUP(B35,padron!A27:M796,13,0),"")</f>
        <v/>
      </c>
    </row>
    <row r="36" ht="19.5" customHeight="1" s="70">
      <c r="C36" s="50" t="n"/>
      <c r="D36" s="50" t="n"/>
      <c r="F36" s="62">
        <f>IFERROR(IF(G36="Af. No Encontrado!","SI","NO"),"NO")</f>
        <v/>
      </c>
      <c r="G36" s="65">
        <f>+(IFERROR(+VLOOKUP(B36,padron!$A$1:$K$902,3,0),IF(B36="","","Af. No Encontrado!")))</f>
        <v/>
      </c>
      <c r="H36" s="65">
        <f>+IFERROR(VLOOKUP(C36,materiales!$A$1:$D$2000,4,0),IFERROR(A36,""))</f>
        <v/>
      </c>
      <c r="I36" s="65">
        <f>+(IFERROR(+VLOOKUP(B36,padron!$A$1:$K$304,9,0),""))</f>
        <v/>
      </c>
      <c r="J36" s="65">
        <f>+(IFERROR(+VLOOKUP(B36,padron!$A$1:$K$304,10,0),""))</f>
        <v/>
      </c>
      <c r="K36" s="65">
        <f>+(IFERROR(+VLOOKUP(B36,padron!$A$1:$K$304,11,0),""))</f>
        <v/>
      </c>
      <c r="L36" s="50">
        <f>+(IFERROR(+VLOOKUP(B36,padron!$A$1:$K$304,8,0),""))</f>
        <v/>
      </c>
      <c r="M36" s="50">
        <f>+(IFERROR(+VLOOKUP(B36,padron!$A$1:$K$304,2,0),""))</f>
        <v/>
      </c>
      <c r="N36" s="50">
        <f>+IFERROR(VLOOKUP(C36,materiales!$A$1:$D$2000,2,0),IF(B36="","","99999"))</f>
        <v/>
      </c>
      <c r="O36">
        <f>IFERROR(IF(B36="","","001"),"")</f>
        <v/>
      </c>
      <c r="Q36" s="50">
        <f>IF(B36="","","ZTRA")</f>
        <v/>
      </c>
      <c r="R36" s="65">
        <f>IF(B36="","","ALMA")</f>
        <v/>
      </c>
      <c r="S36" s="50">
        <f>+IFERROR(VLOOKUP(B36,padron!A29:K331,4,0),"")</f>
        <v/>
      </c>
      <c r="T36" s="60">
        <f>+IF(L36="","",+DAY(TODAY())&amp;"."&amp;TEXT(+TODAY(),"MM")&amp;"."&amp;+YEAR(TODAY()))</f>
        <v/>
      </c>
      <c r="U36" s="65">
        <f>+IFERROR(VLOOKUP(B36,padron!$A$2:$K$304,6,0),"")</f>
        <v/>
      </c>
      <c r="V36" s="65">
        <f>+IFERROR(VLOOKUP(B36,padron!$A$2:$K$304,7,0),"")</f>
        <v/>
      </c>
      <c r="W36" s="50">
        <f>IFERROR(VLOOKUP(B36,padron!A28:M797,12,0),"")</f>
        <v/>
      </c>
      <c r="X36" s="65">
        <f>IFERROR(VLOOKUP(B36,padron!A28:M797,13,0),"")</f>
        <v/>
      </c>
    </row>
    <row r="37" ht="19.5" customHeight="1" s="70">
      <c r="C37" s="50" t="n"/>
      <c r="D37" s="50" t="n"/>
      <c r="F37" s="62">
        <f>IFERROR(IF(G37="Af. No Encontrado!","SI","NO"),"NO")</f>
        <v/>
      </c>
      <c r="G37" s="65">
        <f>+(IFERROR(+VLOOKUP(B37,padron!$A$1:$K$902,3,0),IF(B37="","","Af. No Encontrado!")))</f>
        <v/>
      </c>
      <c r="H37" s="65">
        <f>+IFERROR(VLOOKUP(C37,materiales!$A$1:$D$2000,4,0),IFERROR(A37,""))</f>
        <v/>
      </c>
      <c r="I37" s="65">
        <f>+(IFERROR(+VLOOKUP(B37,padron!$A$1:$K$304,9,0),""))</f>
        <v/>
      </c>
      <c r="J37" s="65">
        <f>+(IFERROR(+VLOOKUP(B37,padron!$A$1:$K$304,10,0),""))</f>
        <v/>
      </c>
      <c r="K37" s="65">
        <f>+(IFERROR(+VLOOKUP(B37,padron!$A$1:$K$304,11,0),""))</f>
        <v/>
      </c>
      <c r="L37" s="50">
        <f>+(IFERROR(+VLOOKUP(B37,padron!$A$1:$K$304,8,0),""))</f>
        <v/>
      </c>
      <c r="M37" s="50">
        <f>+(IFERROR(+VLOOKUP(B37,padron!$A$1:$K$304,2,0),""))</f>
        <v/>
      </c>
      <c r="N37" s="50">
        <f>+IFERROR(VLOOKUP(C37,materiales!$A$1:$D$2000,2,0),IF(B37="","","99999"))</f>
        <v/>
      </c>
      <c r="O37">
        <f>IFERROR(IF(B37="","","001"),"")</f>
        <v/>
      </c>
      <c r="Q37" s="50">
        <f>IF(B37="","","ZTRA")</f>
        <v/>
      </c>
      <c r="R37" s="65">
        <f>IF(B37="","","ALMA")</f>
        <v/>
      </c>
      <c r="S37" s="50">
        <f>+IFERROR(VLOOKUP(B37,padron!A30:K332,4,0),"")</f>
        <v/>
      </c>
      <c r="T37" s="60">
        <f>+IF(L37="","",+DAY(TODAY())&amp;"."&amp;TEXT(+TODAY(),"MM")&amp;"."&amp;+YEAR(TODAY()))</f>
        <v/>
      </c>
      <c r="U37" s="65">
        <f>+IFERROR(VLOOKUP(B37,padron!$A$2:$K$304,6,0),"")</f>
        <v/>
      </c>
      <c r="V37" s="65">
        <f>+IFERROR(VLOOKUP(B37,padron!$A$2:$K$304,7,0),"")</f>
        <v/>
      </c>
      <c r="W37" s="50">
        <f>IFERROR(VLOOKUP(B37,padron!A29:M798,12,0),"")</f>
        <v/>
      </c>
      <c r="X37" s="65">
        <f>IFERROR(VLOOKUP(B37,padron!A29:M798,13,0),"")</f>
        <v/>
      </c>
    </row>
    <row r="38" ht="19.5" customHeight="1" s="70">
      <c r="C38" s="50" t="n"/>
      <c r="D38" s="50" t="n"/>
      <c r="F38" s="62">
        <f>IFERROR(IF(G38="Af. No Encontrado!","SI","NO"),"NO")</f>
        <v/>
      </c>
      <c r="G38" s="65">
        <f>+(IFERROR(+VLOOKUP(B38,padron!$A$1:$K$902,3,0),IF(B38="","","Af. No Encontrado!")))</f>
        <v/>
      </c>
      <c r="H38" s="65">
        <f>+IFERROR(VLOOKUP(C38,materiales!$A$1:$D$2000,4,0),IFERROR(A38,""))</f>
        <v/>
      </c>
      <c r="I38" s="65">
        <f>+(IFERROR(+VLOOKUP(B38,padron!$A$1:$K$304,9,0),""))</f>
        <v/>
      </c>
      <c r="J38" s="65">
        <f>+(IFERROR(+VLOOKUP(B38,padron!$A$1:$K$304,10,0),""))</f>
        <v/>
      </c>
      <c r="K38" s="65">
        <f>+(IFERROR(+VLOOKUP(B38,padron!$A$1:$K$304,11,0),""))</f>
        <v/>
      </c>
      <c r="L38" s="50">
        <f>+(IFERROR(+VLOOKUP(B38,padron!$A$1:$K$304,8,0),""))</f>
        <v/>
      </c>
      <c r="M38" s="50">
        <f>+(IFERROR(+VLOOKUP(B38,padron!$A$1:$K$304,2,0),""))</f>
        <v/>
      </c>
      <c r="N38" s="50">
        <f>+IFERROR(VLOOKUP(C38,materiales!$A$1:$D$2000,2,0),IF(B38="","","99999"))</f>
        <v/>
      </c>
      <c r="O38">
        <f>IFERROR(IF(B38="","","001"),"")</f>
        <v/>
      </c>
      <c r="Q38" s="50">
        <f>IF(B38="","","ZTRA")</f>
        <v/>
      </c>
      <c r="R38" s="65">
        <f>IF(B38="","","ALMA")</f>
        <v/>
      </c>
      <c r="S38" s="50">
        <f>+IFERROR(VLOOKUP(B38,padron!A31:K333,4,0),"")</f>
        <v/>
      </c>
      <c r="T38" s="60">
        <f>+IF(L38="","",+DAY(TODAY())&amp;"."&amp;TEXT(+TODAY(),"MM")&amp;"."&amp;+YEAR(TODAY()))</f>
        <v/>
      </c>
      <c r="U38" s="65">
        <f>+IFERROR(VLOOKUP(B38,padron!$A$2:$K$304,6,0),"")</f>
        <v/>
      </c>
      <c r="V38" s="65">
        <f>+IFERROR(VLOOKUP(B38,padron!$A$2:$K$304,7,0),"")</f>
        <v/>
      </c>
      <c r="W38" s="50">
        <f>IFERROR(VLOOKUP(B38,padron!A30:M799,12,0),"")</f>
        <v/>
      </c>
      <c r="X38" s="65">
        <f>IFERROR(VLOOKUP(B38,padron!A30:M799,13,0),"")</f>
        <v/>
      </c>
    </row>
    <row r="39" ht="19.5" customHeight="1" s="70">
      <c r="C39" s="50" t="n"/>
      <c r="D39" s="50" t="n"/>
      <c r="F39" s="62">
        <f>IFERROR(IF(G39="Af. No Encontrado!","SI","NO"),"NO")</f>
        <v/>
      </c>
      <c r="G39" s="65">
        <f>+(IFERROR(+VLOOKUP(B39,padron!$A$1:$K$902,3,0),IF(B39="","","Af. No Encontrado!")))</f>
        <v/>
      </c>
      <c r="H39" s="65">
        <f>+IFERROR(VLOOKUP(C39,materiales!$A$1:$D$2000,4,0),IFERROR(A39,""))</f>
        <v/>
      </c>
      <c r="I39" s="65">
        <f>+(IFERROR(+VLOOKUP(B39,padron!$A$1:$K$304,9,0),""))</f>
        <v/>
      </c>
      <c r="J39" s="65">
        <f>+(IFERROR(+VLOOKUP(B39,padron!$A$1:$K$304,10,0),""))</f>
        <v/>
      </c>
      <c r="K39" s="65">
        <f>+(IFERROR(+VLOOKUP(B39,padron!$A$1:$K$304,11,0),""))</f>
        <v/>
      </c>
      <c r="L39" s="50">
        <f>+(IFERROR(+VLOOKUP(B39,padron!$A$1:$K$304,8,0),""))</f>
        <v/>
      </c>
      <c r="M39" s="50">
        <f>+(IFERROR(+VLOOKUP(B39,padron!$A$1:$K$304,2,0),""))</f>
        <v/>
      </c>
      <c r="N39" s="50">
        <f>+IFERROR(VLOOKUP(C39,materiales!$A$1:$D$2000,2,0),IF(B39="","","99999"))</f>
        <v/>
      </c>
      <c r="O39">
        <f>IFERROR(IF(B39="","","001"),"")</f>
        <v/>
      </c>
      <c r="Q39" s="50">
        <f>IF(B39="","","ZTRA")</f>
        <v/>
      </c>
      <c r="R39" s="65">
        <f>IF(B39="","","ALMA")</f>
        <v/>
      </c>
      <c r="S39" s="50">
        <f>+IFERROR(VLOOKUP(B39,padron!A32:K334,4,0),"")</f>
        <v/>
      </c>
      <c r="T39" s="60">
        <f>+IF(L39="","",+DAY(TODAY())&amp;"."&amp;TEXT(+TODAY(),"MM")&amp;"."&amp;+YEAR(TODAY()))</f>
        <v/>
      </c>
      <c r="U39" s="65">
        <f>+IFERROR(VLOOKUP(B39,padron!$A$2:$K$304,6,0),"")</f>
        <v/>
      </c>
      <c r="V39" s="65">
        <f>+IFERROR(VLOOKUP(B39,padron!$A$2:$K$304,7,0),"")</f>
        <v/>
      </c>
      <c r="W39" s="50">
        <f>IFERROR(VLOOKUP(B39,padron!A31:M800,12,0),"")</f>
        <v/>
      </c>
      <c r="X39" s="65">
        <f>IFERROR(VLOOKUP(B39,padron!A31:M800,13,0),"")</f>
        <v/>
      </c>
    </row>
    <row r="40" ht="19.5" customHeight="1" s="70">
      <c r="C40" s="50" t="n"/>
      <c r="D40" s="50" t="n"/>
      <c r="F40" s="62">
        <f>IFERROR(IF(G40="Af. No Encontrado!","SI","NO"),"NO")</f>
        <v/>
      </c>
      <c r="G40" s="65">
        <f>+(IFERROR(+VLOOKUP(B40,padron!$A$1:$K$902,3,0),IF(B40="","","Af. No Encontrado!")))</f>
        <v/>
      </c>
      <c r="H40" s="65">
        <f>+IFERROR(VLOOKUP(C40,materiales!$A$1:$D$2000,4,0),IFERROR(A40,""))</f>
        <v/>
      </c>
      <c r="I40" s="65">
        <f>+(IFERROR(+VLOOKUP(B40,padron!$A$1:$K$304,9,0),""))</f>
        <v/>
      </c>
      <c r="J40" s="65">
        <f>+(IFERROR(+VLOOKUP(B40,padron!$A$1:$K$304,10,0),""))</f>
        <v/>
      </c>
      <c r="K40" s="65">
        <f>+(IFERROR(+VLOOKUP(B40,padron!$A$1:$K$304,11,0),""))</f>
        <v/>
      </c>
      <c r="L40" s="50">
        <f>+(IFERROR(+VLOOKUP(B40,padron!$A$1:$K$304,8,0),""))</f>
        <v/>
      </c>
      <c r="M40" s="50">
        <f>+(IFERROR(+VLOOKUP(B40,padron!$A$1:$K$304,2,0),""))</f>
        <v/>
      </c>
      <c r="N40" s="50">
        <f>+IFERROR(VLOOKUP(C40,materiales!$A$1:$D$2000,2,0),IF(B40="","","99999"))</f>
        <v/>
      </c>
      <c r="O40">
        <f>IFERROR(IF(B40="","","001"),"")</f>
        <v/>
      </c>
      <c r="Q40" s="50">
        <f>IF(B40="","","ZTRA")</f>
        <v/>
      </c>
      <c r="R40" s="65">
        <f>IF(B40="","","ALMA")</f>
        <v/>
      </c>
      <c r="S40" s="50">
        <f>+IFERROR(VLOOKUP(B40,padron!A33:K335,4,0),"")</f>
        <v/>
      </c>
      <c r="T40" s="60">
        <f>+IF(L40="","",+DAY(TODAY())&amp;"."&amp;TEXT(+TODAY(),"MM")&amp;"."&amp;+YEAR(TODAY()))</f>
        <v/>
      </c>
      <c r="U40" s="65">
        <f>+IFERROR(VLOOKUP(B40,padron!$A$2:$K$304,6,0),"")</f>
        <v/>
      </c>
      <c r="V40" s="65">
        <f>+IFERROR(VLOOKUP(B40,padron!$A$2:$K$304,7,0),"")</f>
        <v/>
      </c>
      <c r="W40" s="50">
        <f>IFERROR(VLOOKUP(B40,padron!A32:M801,12,0),"")</f>
        <v/>
      </c>
      <c r="X40" s="65">
        <f>IFERROR(VLOOKUP(B40,padron!A32:M801,13,0),"")</f>
        <v/>
      </c>
    </row>
    <row r="41" ht="19.5" customHeight="1" s="70">
      <c r="C41" s="50" t="n"/>
      <c r="D41" s="50" t="n"/>
      <c r="F41" s="62">
        <f>IFERROR(IF(G41="Af. No Encontrado!","SI","NO"),"NO")</f>
        <v/>
      </c>
      <c r="G41" s="65">
        <f>+(IFERROR(+VLOOKUP(B41,padron!$A$1:$K$902,3,0),IF(B41="","","Af. No Encontrado!")))</f>
        <v/>
      </c>
      <c r="H41" s="65">
        <f>+IFERROR(VLOOKUP(C41,materiales!$A$1:$D$2000,4,0),IFERROR(A41,""))</f>
        <v/>
      </c>
      <c r="I41" s="65">
        <f>+(IFERROR(+VLOOKUP(B41,padron!$A$1:$K$304,9,0),""))</f>
        <v/>
      </c>
      <c r="J41" s="65">
        <f>+(IFERROR(+VLOOKUP(B41,padron!$A$1:$K$304,10,0),""))</f>
        <v/>
      </c>
      <c r="K41" s="65">
        <f>+(IFERROR(+VLOOKUP(B41,padron!$A$1:$K$304,11,0),""))</f>
        <v/>
      </c>
      <c r="L41" s="50">
        <f>+(IFERROR(+VLOOKUP(B41,padron!$A$1:$K$304,8,0),""))</f>
        <v/>
      </c>
      <c r="M41" s="50">
        <f>+(IFERROR(+VLOOKUP(B41,padron!$A$1:$K$304,2,0),""))</f>
        <v/>
      </c>
      <c r="N41" s="50">
        <f>+IFERROR(VLOOKUP(C41,materiales!$A$1:$D$2000,2,0),IF(B41="","","99999"))</f>
        <v/>
      </c>
      <c r="O41">
        <f>IFERROR(IF(B41="","","001"),"")</f>
        <v/>
      </c>
      <c r="Q41" s="50">
        <f>IF(B41="","","ZTRA")</f>
        <v/>
      </c>
      <c r="R41" s="65">
        <f>IF(B41="","","ALMA")</f>
        <v/>
      </c>
      <c r="S41" s="50">
        <f>+IFERROR(VLOOKUP(B41,padron!A34:K336,4,0),"")</f>
        <v/>
      </c>
      <c r="T41" s="60">
        <f>+IF(L41="","",+DAY(TODAY())&amp;"."&amp;TEXT(+TODAY(),"MM")&amp;"."&amp;+YEAR(TODAY()))</f>
        <v/>
      </c>
      <c r="U41" s="65">
        <f>+IFERROR(VLOOKUP(B41,padron!$A$2:$K$304,6,0),"")</f>
        <v/>
      </c>
      <c r="V41" s="65">
        <f>+IFERROR(VLOOKUP(B41,padron!$A$2:$K$304,7,0),"")</f>
        <v/>
      </c>
      <c r="W41" s="50">
        <f>IFERROR(VLOOKUP(B41,padron!A33:M802,12,0),"")</f>
        <v/>
      </c>
      <c r="X41" s="65">
        <f>IFERROR(VLOOKUP(B41,padron!A33:M802,13,0),"")</f>
        <v/>
      </c>
    </row>
    <row r="42" ht="15" customHeight="1" s="70">
      <c r="F42" s="62">
        <f>IFERROR(IF(G42="Af. No Encontrado!","SI","NO"),"NO")</f>
        <v/>
      </c>
      <c r="G42" s="65">
        <f>+(IFERROR(+VLOOKUP(B42,padron!$A$1:$K$902,3,0),IF(B42="","","Af. No Encontrado!")))</f>
        <v/>
      </c>
      <c r="H42" s="65">
        <f>+IFERROR(VLOOKUP(C42,materiales!$A$1:$D$2000,4,0),IFERROR(A42,""))</f>
        <v/>
      </c>
      <c r="I42" s="65">
        <f>+(IFERROR(+VLOOKUP(B42,padron!$A$1:$K$304,9,0),""))</f>
        <v/>
      </c>
      <c r="J42" s="65">
        <f>+(IFERROR(+VLOOKUP(B42,padron!$A$1:$K$304,10,0),""))</f>
        <v/>
      </c>
      <c r="K42" s="65">
        <f>+(IFERROR(+VLOOKUP(B42,padron!$A$1:$K$304,11,0),""))</f>
        <v/>
      </c>
      <c r="L42" s="50">
        <f>+(IFERROR(+VLOOKUP(B42,padron!$A$1:$K$304,8,0),""))</f>
        <v/>
      </c>
      <c r="M42" s="50">
        <f>+(IFERROR(+VLOOKUP(B42,padron!$A$1:$K$304,2,0),""))</f>
        <v/>
      </c>
      <c r="N42" s="50">
        <f>+IFERROR(VLOOKUP(C42,materiales!$A$1:$D$2000,2,0),IF(B42="","","99999"))</f>
        <v/>
      </c>
      <c r="O42">
        <f>IFERROR(IF(B42="","","001"),"")</f>
        <v/>
      </c>
      <c r="Q42" s="50">
        <f>IF(B42="","","ZTRA")</f>
        <v/>
      </c>
      <c r="R42" s="65">
        <f>IF(B42="","","ALMA")</f>
        <v/>
      </c>
      <c r="S42" s="50">
        <f>+IFERROR(VLOOKUP(B42,padron!A35:K337,4,0),"")</f>
        <v/>
      </c>
      <c r="T42" s="60">
        <f>+IF(L42="","",+DAY(TODAY())&amp;"."&amp;TEXT(+TODAY(),"MM")&amp;"."&amp;+YEAR(TODAY()))</f>
        <v/>
      </c>
      <c r="U42" s="65">
        <f>+IFERROR(VLOOKUP(B42,padron!$A$2:$K$304,6,0),"")</f>
        <v/>
      </c>
      <c r="V42" s="65">
        <f>+IFERROR(VLOOKUP(B42,padron!$A$2:$K$304,7,0),"")</f>
        <v/>
      </c>
      <c r="W42" s="50">
        <f>IFERROR(VLOOKUP(B42,padron!A34:M803,12,0),"")</f>
        <v/>
      </c>
      <c r="X42" s="65">
        <f>IFERROR(VLOOKUP(B42,padron!A34:M803,13,0),"")</f>
        <v/>
      </c>
    </row>
    <row r="43" ht="15" customHeight="1" s="70">
      <c r="F43" s="62">
        <f>IFERROR(IF(G43="Af. No Encontrado!","SI","NO"),"NO")</f>
        <v/>
      </c>
      <c r="G43" s="65">
        <f>+(IFERROR(+VLOOKUP(B43,padron!$A$1:$K$902,3,0),IF(B43="","","Af. No Encontrado!")))</f>
        <v/>
      </c>
      <c r="H43" s="65">
        <f>+IFERROR(VLOOKUP(C43,materiales!$A$1:$D$2000,4,0),IFERROR(A43,""))</f>
        <v/>
      </c>
      <c r="I43" s="65">
        <f>+(IFERROR(+VLOOKUP(B43,padron!$A$1:$K$304,9,0),""))</f>
        <v/>
      </c>
      <c r="J43" s="65">
        <f>+(IFERROR(+VLOOKUP(B43,padron!$A$1:$K$304,10,0),""))</f>
        <v/>
      </c>
      <c r="K43" s="65">
        <f>+(IFERROR(+VLOOKUP(B43,padron!$A$1:$K$304,11,0),""))</f>
        <v/>
      </c>
      <c r="L43" s="50">
        <f>+(IFERROR(+VLOOKUP(B43,padron!$A$1:$K$304,8,0),""))</f>
        <v/>
      </c>
      <c r="M43" s="50">
        <f>+(IFERROR(+VLOOKUP(B43,padron!$A$1:$K$304,2,0),""))</f>
        <v/>
      </c>
      <c r="N43" s="50">
        <f>+IFERROR(VLOOKUP(C43,materiales!$A$1:$D$2000,2,0),IF(B43="","","99999"))</f>
        <v/>
      </c>
      <c r="O43">
        <f>IFERROR(IF(B43="","","001"),"")</f>
        <v/>
      </c>
      <c r="Q43" s="50">
        <f>IF(B43="","","ZTRA")</f>
        <v/>
      </c>
      <c r="R43" s="65">
        <f>IF(B43="","","ALMA")</f>
        <v/>
      </c>
      <c r="S43" s="50">
        <f>+IFERROR(VLOOKUP(B43,padron!A36:K338,4,0),"")</f>
        <v/>
      </c>
      <c r="T43" s="60">
        <f>+IF(L43="","",+DAY(TODAY())&amp;"."&amp;TEXT(+TODAY(),"MM")&amp;"."&amp;+YEAR(TODAY()))</f>
        <v/>
      </c>
      <c r="U43" s="65">
        <f>+IFERROR(VLOOKUP(B43,padron!$A$2:$K$304,6,0),"")</f>
        <v/>
      </c>
      <c r="V43" s="65">
        <f>+IFERROR(VLOOKUP(B43,padron!$A$2:$K$304,7,0),"")</f>
        <v/>
      </c>
      <c r="W43" s="50">
        <f>IFERROR(VLOOKUP(B43,padron!A35:M804,12,0),"")</f>
        <v/>
      </c>
      <c r="X43" s="65">
        <f>IFERROR(VLOOKUP(B43,padron!A35:M804,13,0),"")</f>
        <v/>
      </c>
    </row>
    <row r="44" ht="15" customHeight="1" s="70">
      <c r="F44" s="62">
        <f>IFERROR(IF(G44="Af. No Encontrado!","SI","NO"),"NO")</f>
        <v/>
      </c>
      <c r="G44" s="65">
        <f>+(IFERROR(+VLOOKUP(B44,padron!$A$1:$K$902,3,0),IF(B44="","","Af. No Encontrado!")))</f>
        <v/>
      </c>
      <c r="H44" s="65">
        <f>+IFERROR(VLOOKUP(C44,materiales!$A$1:$D$2000,4,0),IFERROR(A44,""))</f>
        <v/>
      </c>
      <c r="I44" s="65">
        <f>+(IFERROR(+VLOOKUP(B44,padron!$A$1:$K$304,9,0),""))</f>
        <v/>
      </c>
      <c r="J44" s="65">
        <f>+(IFERROR(+VLOOKUP(B44,padron!$A$1:$K$304,10,0),""))</f>
        <v/>
      </c>
      <c r="K44" s="65">
        <f>+(IFERROR(+VLOOKUP(B44,padron!$A$1:$K$304,11,0),""))</f>
        <v/>
      </c>
      <c r="L44" s="50">
        <f>+(IFERROR(+VLOOKUP(B44,padron!$A$1:$K$304,8,0),""))</f>
        <v/>
      </c>
      <c r="M44" s="50">
        <f>+(IFERROR(+VLOOKUP(B44,padron!$A$1:$K$304,2,0),""))</f>
        <v/>
      </c>
      <c r="N44" s="50">
        <f>+IFERROR(VLOOKUP(C44,materiales!$A$1:$D$2000,2,0),IF(B44="","","99999"))</f>
        <v/>
      </c>
      <c r="O44">
        <f>IFERROR(IF(B44="","","001"),"")</f>
        <v/>
      </c>
      <c r="Q44" s="50">
        <f>IF(B44="","","ZTRA")</f>
        <v/>
      </c>
      <c r="R44" s="65">
        <f>IF(B44="","","ALMA")</f>
        <v/>
      </c>
      <c r="S44" s="50">
        <f>+IFERROR(VLOOKUP(B44,padron!A37:K339,4,0),"")</f>
        <v/>
      </c>
      <c r="T44" s="60">
        <f>+IF(L44="","",+DAY(TODAY())&amp;"."&amp;TEXT(+TODAY(),"MM")&amp;"."&amp;+YEAR(TODAY()))</f>
        <v/>
      </c>
      <c r="U44" s="65">
        <f>+IFERROR(VLOOKUP(B44,padron!$A$2:$K$304,6,0),"")</f>
        <v/>
      </c>
      <c r="V44" s="65">
        <f>+IFERROR(VLOOKUP(B44,padron!$A$2:$K$304,7,0),"")</f>
        <v/>
      </c>
      <c r="W44" s="50">
        <f>IFERROR(VLOOKUP(B44,padron!A36:M805,12,0),"")</f>
        <v/>
      </c>
      <c r="X44" s="65">
        <f>IFERROR(VLOOKUP(B44,padron!A36:M805,13,0),"")</f>
        <v/>
      </c>
    </row>
    <row r="45" ht="15" customHeight="1" s="70">
      <c r="F45" s="62">
        <f>IFERROR(IF(G45="Af. No Encontrado!","SI","NO"),"NO")</f>
        <v/>
      </c>
      <c r="G45" s="65">
        <f>+(IFERROR(+VLOOKUP(B45,padron!$A$1:$K$902,3,0),IF(B45="","","Af. No Encontrado!")))</f>
        <v/>
      </c>
      <c r="H45" s="65">
        <f>+IFERROR(VLOOKUP(C45,materiales!$A$1:$D$2000,4,0),IFERROR(A45,""))</f>
        <v/>
      </c>
      <c r="I45" s="65">
        <f>+(IFERROR(+VLOOKUP(B45,padron!$A$1:$K$304,9,0),""))</f>
        <v/>
      </c>
      <c r="J45" s="65">
        <f>+(IFERROR(+VLOOKUP(B45,padron!$A$1:$K$304,10,0),""))</f>
        <v/>
      </c>
      <c r="K45" s="65">
        <f>+(IFERROR(+VLOOKUP(B45,padron!$A$1:$K$304,11,0),""))</f>
        <v/>
      </c>
      <c r="L45" s="50">
        <f>+(IFERROR(+VLOOKUP(B45,padron!$A$1:$K$304,8,0),""))</f>
        <v/>
      </c>
      <c r="M45" s="50">
        <f>+(IFERROR(+VLOOKUP(B45,padron!$A$1:$K$304,2,0),""))</f>
        <v/>
      </c>
      <c r="N45" s="50">
        <f>+IFERROR(VLOOKUP(C45,materiales!$A$1:$D$2000,2,0),IF(B45="","","99999"))</f>
        <v/>
      </c>
      <c r="O45">
        <f>IFERROR(IF(B45="","","001"),"")</f>
        <v/>
      </c>
      <c r="Q45" s="50">
        <f>IF(B45="","","ZTRA")</f>
        <v/>
      </c>
      <c r="R45" s="65">
        <f>IF(B45="","","ALMA")</f>
        <v/>
      </c>
      <c r="S45" s="50">
        <f>+IFERROR(VLOOKUP(B45,padron!A38:K340,4,0),"")</f>
        <v/>
      </c>
      <c r="T45" s="60">
        <f>+IF(L45="","",+DAY(TODAY())&amp;"."&amp;TEXT(+TODAY(),"MM")&amp;"."&amp;+YEAR(TODAY()))</f>
        <v/>
      </c>
      <c r="U45" s="65">
        <f>+IFERROR(VLOOKUP(B45,padron!$A$2:$K$304,6,0),"")</f>
        <v/>
      </c>
      <c r="V45" s="65">
        <f>+IFERROR(VLOOKUP(B45,padron!$A$2:$K$304,7,0),"")</f>
        <v/>
      </c>
      <c r="W45" s="50">
        <f>IFERROR(VLOOKUP(B45,padron!A37:M806,12,0),"")</f>
        <v/>
      </c>
      <c r="X45" s="65">
        <f>IFERROR(VLOOKUP(B45,padron!A37:M806,13,0),"")</f>
        <v/>
      </c>
    </row>
    <row r="46" ht="15" customHeight="1" s="70">
      <c r="F46" s="62">
        <f>IFERROR(IF(G46="Af. No Encontrado!","SI","NO"),"NO")</f>
        <v/>
      </c>
      <c r="G46" s="65">
        <f>+(IFERROR(+VLOOKUP(B46,padron!$A$1:$K$902,3,0),IF(B46="","","Af. No Encontrado!")))</f>
        <v/>
      </c>
      <c r="H46" s="65">
        <f>+IFERROR(VLOOKUP(C46,materiales!$A$1:$D$2000,4,0),IFERROR(A46,""))</f>
        <v/>
      </c>
      <c r="I46" s="65">
        <f>+(IFERROR(+VLOOKUP(B46,padron!$A$1:$K$304,9,0),""))</f>
        <v/>
      </c>
      <c r="J46" s="65">
        <f>+(IFERROR(+VLOOKUP(B46,padron!$A$1:$K$304,10,0),""))</f>
        <v/>
      </c>
      <c r="K46" s="65">
        <f>+(IFERROR(+VLOOKUP(B46,padron!$A$1:$K$304,11,0),""))</f>
        <v/>
      </c>
      <c r="L46" s="50">
        <f>+(IFERROR(+VLOOKUP(B46,padron!$A$1:$K$304,8,0),""))</f>
        <v/>
      </c>
      <c r="M46" s="50">
        <f>+(IFERROR(+VLOOKUP(B46,padron!$A$1:$K$304,2,0),""))</f>
        <v/>
      </c>
      <c r="N46" s="50">
        <f>+IFERROR(VLOOKUP(C46,materiales!$A$1:$D$2000,2,0),IF(B46="","","99999"))</f>
        <v/>
      </c>
      <c r="O46">
        <f>IFERROR(IF(B46="","","001"),"")</f>
        <v/>
      </c>
      <c r="Q46" s="50">
        <f>IF(B46="","","ZTRA")</f>
        <v/>
      </c>
      <c r="R46" s="65">
        <f>IF(B46="","","ALMA")</f>
        <v/>
      </c>
      <c r="S46" s="50">
        <f>+IFERROR(VLOOKUP(B46,padron!A39:K341,4,0),"")</f>
        <v/>
      </c>
      <c r="T46" s="60">
        <f>+IF(L46="","",+DAY(TODAY())&amp;"."&amp;TEXT(+TODAY(),"MM")&amp;"."&amp;+YEAR(TODAY()))</f>
        <v/>
      </c>
      <c r="U46" s="65">
        <f>+IFERROR(VLOOKUP(B46,padron!$A$2:$K$304,6,0),"")</f>
        <v/>
      </c>
      <c r="V46" s="65">
        <f>+IFERROR(VLOOKUP(B46,padron!$A$2:$K$304,7,0),"")</f>
        <v/>
      </c>
      <c r="W46" s="50">
        <f>IFERROR(VLOOKUP(B46,padron!A38:M807,12,0),"")</f>
        <v/>
      </c>
      <c r="X46" s="65">
        <f>IFERROR(VLOOKUP(B46,padron!A38:M807,13,0),"")</f>
        <v/>
      </c>
    </row>
    <row r="47" ht="15" customHeight="1" s="70">
      <c r="F47" s="62">
        <f>IFERROR(IF(G47="Af. No Encontrado!","SI","NO"),"NO")</f>
        <v/>
      </c>
      <c r="G47" s="65">
        <f>+(IFERROR(+VLOOKUP(B47,padron!$A$1:$K$902,3,0),IF(B47="","","Af. No Encontrado!")))</f>
        <v/>
      </c>
      <c r="H47" s="65">
        <f>+IFERROR(VLOOKUP(C47,materiales!$A$1:$D$2000,4,0),IFERROR(A47,""))</f>
        <v/>
      </c>
      <c r="I47" s="65">
        <f>+(IFERROR(+VLOOKUP(B47,padron!$A$1:$K$304,9,0),""))</f>
        <v/>
      </c>
      <c r="J47" s="65">
        <f>+(IFERROR(+VLOOKUP(B47,padron!$A$1:$K$304,10,0),""))</f>
        <v/>
      </c>
      <c r="K47" s="65">
        <f>+(IFERROR(+VLOOKUP(B47,padron!$A$1:$K$304,11,0),""))</f>
        <v/>
      </c>
      <c r="L47" s="50">
        <f>+(IFERROR(+VLOOKUP(B47,padron!$A$1:$K$304,8,0),""))</f>
        <v/>
      </c>
      <c r="M47" s="50">
        <f>+(IFERROR(+VLOOKUP(B47,padron!$A$1:$K$304,2,0),""))</f>
        <v/>
      </c>
      <c r="N47" s="50">
        <f>+IFERROR(VLOOKUP(C47,materiales!$A$1:$D$2000,2,0),IF(B47="","","99999"))</f>
        <v/>
      </c>
      <c r="O47">
        <f>IFERROR(IF(B47="","","001"),"")</f>
        <v/>
      </c>
      <c r="Q47" s="50">
        <f>IF(B47="","","ZTRA")</f>
        <v/>
      </c>
      <c r="R47" s="65">
        <f>IF(B47="","","ALMA")</f>
        <v/>
      </c>
      <c r="S47" s="50">
        <f>+IFERROR(VLOOKUP(B47,padron!A40:K342,4,0),"")</f>
        <v/>
      </c>
      <c r="T47" s="60">
        <f>+IF(L47="","",+DAY(TODAY())&amp;"."&amp;TEXT(+TODAY(),"MM")&amp;"."&amp;+YEAR(TODAY()))</f>
        <v/>
      </c>
      <c r="U47" s="65">
        <f>+IFERROR(VLOOKUP(B47,padron!$A$2:$K$304,6,0),"")</f>
        <v/>
      </c>
      <c r="V47" s="65">
        <f>+IFERROR(VLOOKUP(B47,padron!$A$2:$K$304,7,0),"")</f>
        <v/>
      </c>
      <c r="W47" s="50">
        <f>IFERROR(VLOOKUP(B47,padron!A39:M808,12,0),"")</f>
        <v/>
      </c>
      <c r="X47" s="65">
        <f>IFERROR(VLOOKUP(B47,padron!A39:M808,13,0),"")</f>
        <v/>
      </c>
    </row>
    <row r="48" ht="15" customHeight="1" s="70">
      <c r="F48" s="62">
        <f>IFERROR(IF(G48="Af. No Encontrado!","SI","NO"),"NO")</f>
        <v/>
      </c>
      <c r="G48" s="65">
        <f>+(IFERROR(+VLOOKUP(B48,padron!$A$1:$K$902,3,0),IF(B48="","","Af. No Encontrado!")))</f>
        <v/>
      </c>
      <c r="H48" s="65">
        <f>+IFERROR(VLOOKUP(C48,materiales!$A$1:$D$2000,4,0),IFERROR(A48,""))</f>
        <v/>
      </c>
      <c r="I48" s="65">
        <f>+(IFERROR(+VLOOKUP(B48,padron!$A$1:$K$304,9,0),""))</f>
        <v/>
      </c>
      <c r="J48" s="65">
        <f>+(IFERROR(+VLOOKUP(B48,padron!$A$1:$K$304,10,0),""))</f>
        <v/>
      </c>
      <c r="K48" s="65">
        <f>+(IFERROR(+VLOOKUP(B48,padron!$A$1:$K$304,11,0),""))</f>
        <v/>
      </c>
      <c r="L48" s="50">
        <f>+(IFERROR(+VLOOKUP(B48,padron!$A$1:$K$304,8,0),""))</f>
        <v/>
      </c>
      <c r="M48" s="50">
        <f>+(IFERROR(+VLOOKUP(B48,padron!$A$1:$K$304,2,0),""))</f>
        <v/>
      </c>
      <c r="N48" s="50">
        <f>+IFERROR(VLOOKUP(C48,materiales!$A$1:$D$2000,2,0),IF(B48="","","99999"))</f>
        <v/>
      </c>
      <c r="O48">
        <f>IFERROR(IF(B48="","","001"),"")</f>
        <v/>
      </c>
      <c r="Q48" s="50">
        <f>IF(B48="","","ZTRA")</f>
        <v/>
      </c>
      <c r="R48" s="65">
        <f>IF(B48="","","ALMA")</f>
        <v/>
      </c>
      <c r="S48" s="50">
        <f>+IFERROR(VLOOKUP(B48,padron!A41:K343,4,0),"")</f>
        <v/>
      </c>
      <c r="T48" s="60">
        <f>+IF(L48="","",+DAY(TODAY())&amp;"."&amp;TEXT(+TODAY(),"MM")&amp;"."&amp;+YEAR(TODAY()))</f>
        <v/>
      </c>
      <c r="U48" s="65">
        <f>+IFERROR(VLOOKUP(B48,padron!$A$2:$K$304,6,0),"")</f>
        <v/>
      </c>
      <c r="V48" s="65">
        <f>+IFERROR(VLOOKUP(B48,padron!$A$2:$K$304,7,0),"")</f>
        <v/>
      </c>
      <c r="W48" s="50">
        <f>IFERROR(VLOOKUP(B48,padron!A40:M809,12,0),"")</f>
        <v/>
      </c>
      <c r="X48" s="65">
        <f>IFERROR(VLOOKUP(B48,padron!A40:M809,13,0),"")</f>
        <v/>
      </c>
    </row>
    <row r="49" ht="15" customHeight="1" s="70">
      <c r="F49" s="62">
        <f>IFERROR(IF(G49="Af. No Encontrado!","SI","NO"),"NO")</f>
        <v/>
      </c>
      <c r="G49" s="65">
        <f>+(IFERROR(+VLOOKUP(B49,padron!$A$1:$K$902,3,0),IF(B49="","","Af. No Encontrado!")))</f>
        <v/>
      </c>
      <c r="H49" s="65">
        <f>+IFERROR(VLOOKUP(C49,materiales!$A$1:$D$2000,4,0),IFERROR(A49,""))</f>
        <v/>
      </c>
      <c r="I49" s="65">
        <f>+(IFERROR(+VLOOKUP(B49,padron!$A$1:$K$304,9,0),""))</f>
        <v/>
      </c>
      <c r="J49" s="65">
        <f>+(IFERROR(+VLOOKUP(B49,padron!$A$1:$K$304,10,0),""))</f>
        <v/>
      </c>
      <c r="K49" s="65">
        <f>+(IFERROR(+VLOOKUP(B49,padron!$A$1:$K$304,11,0),""))</f>
        <v/>
      </c>
      <c r="L49" s="50">
        <f>+(IFERROR(+VLOOKUP(B49,padron!$A$1:$K$304,8,0),""))</f>
        <v/>
      </c>
      <c r="M49" s="50">
        <f>+(IFERROR(+VLOOKUP(B49,padron!$A$1:$K$304,2,0),""))</f>
        <v/>
      </c>
      <c r="N49" s="50">
        <f>+IFERROR(VLOOKUP(C49,materiales!$A$1:$D$2000,2,0),IF(B49="","","99999"))</f>
        <v/>
      </c>
      <c r="O49">
        <f>IFERROR(IF(B49="","","001"),"")</f>
        <v/>
      </c>
      <c r="Q49" s="50">
        <f>IF(B49="","","ZTRA")</f>
        <v/>
      </c>
      <c r="R49" s="65">
        <f>IF(B49="","","ALMA")</f>
        <v/>
      </c>
      <c r="S49" s="50">
        <f>+IFERROR(VLOOKUP(B49,padron!A42:K344,4,0),"")</f>
        <v/>
      </c>
      <c r="T49" s="60">
        <f>+IF(L49="","",+DAY(TODAY())&amp;"."&amp;TEXT(+TODAY(),"MM")&amp;"."&amp;+YEAR(TODAY()))</f>
        <v/>
      </c>
      <c r="U49" s="65">
        <f>+IFERROR(VLOOKUP(B49,padron!$A$2:$K$304,6,0),"")</f>
        <v/>
      </c>
      <c r="V49" s="65">
        <f>+IFERROR(VLOOKUP(B49,padron!$A$2:$K$304,7,0),"")</f>
        <v/>
      </c>
      <c r="W49" s="50">
        <f>IFERROR(VLOOKUP(B49,padron!A41:M810,12,0),"")</f>
        <v/>
      </c>
      <c r="X49" s="65">
        <f>IFERROR(VLOOKUP(B49,padron!A41:M810,13,0),"")</f>
        <v/>
      </c>
    </row>
    <row r="50" ht="15" customHeight="1" s="70">
      <c r="F50" s="62">
        <f>IFERROR(IF(G50="Af. No Encontrado!","SI","NO"),"NO")</f>
        <v/>
      </c>
      <c r="G50" s="65">
        <f>+(IFERROR(+VLOOKUP(B50,padron!$A$1:$K$902,3,0),IF(B50="","","Af. No Encontrado!")))</f>
        <v/>
      </c>
      <c r="H50" s="65">
        <f>+IFERROR(VLOOKUP(C50,materiales!$A$1:$D$2000,4,0),IFERROR(A50,""))</f>
        <v/>
      </c>
      <c r="I50" s="65">
        <f>+(IFERROR(+VLOOKUP(B50,padron!$A$1:$K$304,9,0),""))</f>
        <v/>
      </c>
      <c r="J50" s="65">
        <f>+(IFERROR(+VLOOKUP(B50,padron!$A$1:$K$304,10,0),""))</f>
        <v/>
      </c>
      <c r="K50" s="65">
        <f>+(IFERROR(+VLOOKUP(B50,padron!$A$1:$K$304,11,0),""))</f>
        <v/>
      </c>
      <c r="L50" s="50">
        <f>+(IFERROR(+VLOOKUP(B50,padron!$A$1:$K$304,8,0),""))</f>
        <v/>
      </c>
      <c r="M50" s="50">
        <f>+(IFERROR(+VLOOKUP(B50,padron!$A$1:$K$304,2,0),""))</f>
        <v/>
      </c>
      <c r="N50" s="50">
        <f>+IFERROR(VLOOKUP(C50,materiales!$A$1:$D$2000,2,0),IF(B50="","","99999"))</f>
        <v/>
      </c>
      <c r="O50">
        <f>IFERROR(IF(B50="","","001"),"")</f>
        <v/>
      </c>
      <c r="Q50" s="50">
        <f>IF(B50="","","ZTRA")</f>
        <v/>
      </c>
      <c r="R50" s="65">
        <f>IF(B50="","","ALMA")</f>
        <v/>
      </c>
      <c r="S50" s="50">
        <f>+IFERROR(VLOOKUP(B50,padron!A43:K345,4,0),"")</f>
        <v/>
      </c>
      <c r="T50" s="60">
        <f>+IF(L50="","",+DAY(TODAY())&amp;"."&amp;TEXT(+TODAY(),"MM")&amp;"."&amp;+YEAR(TODAY()))</f>
        <v/>
      </c>
      <c r="U50" s="65">
        <f>+IFERROR(VLOOKUP(B50,padron!$A$2:$K$304,6,0),"")</f>
        <v/>
      </c>
      <c r="V50" s="65">
        <f>+IFERROR(VLOOKUP(B50,padron!$A$2:$K$304,7,0),"")</f>
        <v/>
      </c>
      <c r="W50" s="50">
        <f>IFERROR(VLOOKUP(B50,padron!A42:M811,12,0),"")</f>
        <v/>
      </c>
      <c r="X50" s="65">
        <f>IFERROR(VLOOKUP(B50,padron!A42:M811,13,0),"")</f>
        <v/>
      </c>
    </row>
    <row r="51" ht="15" customHeight="1" s="70">
      <c r="F51" s="62">
        <f>IFERROR(IF(G51="Af. No Encontrado!","SI","NO"),"NO")</f>
        <v/>
      </c>
      <c r="G51" s="65">
        <f>+(IFERROR(+VLOOKUP(B51,padron!$A$1:$K$902,3,0),IF(B51="","","Af. No Encontrado!")))</f>
        <v/>
      </c>
      <c r="H51" s="65">
        <f>+IFERROR(VLOOKUP(C51,materiales!$A$1:$D$2000,4,0),IFERROR(A51,""))</f>
        <v/>
      </c>
      <c r="I51" s="65">
        <f>+(IFERROR(+VLOOKUP(B51,padron!$A$1:$K$304,9,0),""))</f>
        <v/>
      </c>
      <c r="J51" s="65">
        <f>+(IFERROR(+VLOOKUP(B51,padron!$A$1:$K$304,10,0),""))</f>
        <v/>
      </c>
      <c r="K51" s="65">
        <f>+(IFERROR(+VLOOKUP(B51,padron!$A$1:$K$304,11,0),""))</f>
        <v/>
      </c>
      <c r="L51" s="50">
        <f>+(IFERROR(+VLOOKUP(B51,padron!$A$1:$K$304,8,0),""))</f>
        <v/>
      </c>
      <c r="M51" s="50">
        <f>+(IFERROR(+VLOOKUP(B51,padron!$A$1:$K$304,2,0),""))</f>
        <v/>
      </c>
      <c r="N51" s="50">
        <f>+IFERROR(VLOOKUP(C51,materiales!$A$1:$D$2000,2,0),IF(B51="","","99999"))</f>
        <v/>
      </c>
      <c r="O51">
        <f>IFERROR(IF(B51="","","001"),"")</f>
        <v/>
      </c>
      <c r="Q51" s="50">
        <f>IF(B51="","","ZTRA")</f>
        <v/>
      </c>
      <c r="R51" s="65">
        <f>IF(B51="","","ALMA")</f>
        <v/>
      </c>
      <c r="S51" s="50">
        <f>+IFERROR(VLOOKUP(B51,padron!A44:K346,4,0),"")</f>
        <v/>
      </c>
      <c r="T51" s="60">
        <f>+IF(L51="","",+DAY(TODAY())&amp;"."&amp;TEXT(+TODAY(),"MM")&amp;"."&amp;+YEAR(TODAY()))</f>
        <v/>
      </c>
      <c r="U51" s="65">
        <f>+IFERROR(VLOOKUP(B51,padron!$A$2:$K$304,6,0),"")</f>
        <v/>
      </c>
      <c r="V51" s="65">
        <f>+IFERROR(VLOOKUP(B51,padron!$A$2:$K$304,7,0),"")</f>
        <v/>
      </c>
      <c r="W51" s="50">
        <f>IFERROR(VLOOKUP(B51,padron!A43:M812,12,0),"")</f>
        <v/>
      </c>
      <c r="X51" s="65">
        <f>IFERROR(VLOOKUP(B51,padron!A43:M812,13,0),"")</f>
        <v/>
      </c>
    </row>
    <row r="52" ht="15" customHeight="1" s="70">
      <c r="F52" s="62">
        <f>IFERROR(IF(G52="Af. No Encontrado!","SI","NO"),"NO")</f>
        <v/>
      </c>
      <c r="G52" s="65">
        <f>+(IFERROR(+VLOOKUP(B52,padron!$A$1:$K$902,3,0),IF(B52="","","Af. No Encontrado!")))</f>
        <v/>
      </c>
      <c r="H52" s="65">
        <f>+IFERROR(VLOOKUP(C52,materiales!$A$1:$D$2000,4,0),IFERROR(A52,""))</f>
        <v/>
      </c>
      <c r="I52" s="65">
        <f>+(IFERROR(+VLOOKUP(B52,padron!$A$1:$K$304,9,0),""))</f>
        <v/>
      </c>
      <c r="J52" s="65">
        <f>+(IFERROR(+VLOOKUP(B52,padron!$A$1:$K$304,10,0),""))</f>
        <v/>
      </c>
      <c r="K52" s="65">
        <f>+(IFERROR(+VLOOKUP(B52,padron!$A$1:$K$304,11,0),""))</f>
        <v/>
      </c>
      <c r="L52" s="50">
        <f>+(IFERROR(+VLOOKUP(B52,padron!$A$1:$K$304,8,0),""))</f>
        <v/>
      </c>
      <c r="M52" s="50">
        <f>+(IFERROR(+VLOOKUP(B52,padron!$A$1:$K$304,2,0),""))</f>
        <v/>
      </c>
      <c r="N52" s="50">
        <f>+IFERROR(VLOOKUP(C52,materiales!$A$1:$D$2000,2,0),IF(B52="","","99999"))</f>
        <v/>
      </c>
      <c r="O52">
        <f>IFERROR(IF(B52="","","001"),"")</f>
        <v/>
      </c>
      <c r="Q52" s="50">
        <f>IF(B52="","","ZTRA")</f>
        <v/>
      </c>
      <c r="R52" s="65">
        <f>IF(B52="","","ALMA")</f>
        <v/>
      </c>
      <c r="S52" s="50">
        <f>+IFERROR(VLOOKUP(B52,padron!A45:K347,4,0),"")</f>
        <v/>
      </c>
      <c r="T52" s="60">
        <f>+IF(L52="","",+DAY(TODAY())&amp;"."&amp;TEXT(+TODAY(),"MM")&amp;"."&amp;+YEAR(TODAY()))</f>
        <v/>
      </c>
      <c r="U52" s="65">
        <f>+IFERROR(VLOOKUP(B52,padron!$A$2:$K$304,6,0),"")</f>
        <v/>
      </c>
      <c r="V52" s="65">
        <f>+IFERROR(VLOOKUP(B52,padron!$A$2:$K$304,7,0),"")</f>
        <v/>
      </c>
      <c r="W52" s="50">
        <f>IFERROR(VLOOKUP(B52,padron!A44:M813,12,0),"")</f>
        <v/>
      </c>
      <c r="X52" s="65">
        <f>IFERROR(VLOOKUP(B52,padron!A44:M813,13,0),"")</f>
        <v/>
      </c>
    </row>
    <row r="53" ht="15" customHeight="1" s="70">
      <c r="F53" s="62">
        <f>IFERROR(IF(G53="Af. No Encontrado!","SI","NO"),"NO")</f>
        <v/>
      </c>
      <c r="G53" s="65">
        <f>+(IFERROR(+VLOOKUP(B53,padron!$A$1:$K$902,3,0),IF(B53="","","Af. No Encontrado!")))</f>
        <v/>
      </c>
      <c r="H53" s="65">
        <f>+IFERROR(VLOOKUP(C53,materiales!$A$1:$D$2000,4,0),IFERROR(A53,""))</f>
        <v/>
      </c>
      <c r="I53" s="65">
        <f>+(IFERROR(+VLOOKUP(B53,padron!$A$1:$K$304,9,0),""))</f>
        <v/>
      </c>
      <c r="J53" s="65">
        <f>+(IFERROR(+VLOOKUP(B53,padron!$A$1:$K$304,10,0),""))</f>
        <v/>
      </c>
      <c r="K53" s="65">
        <f>+(IFERROR(+VLOOKUP(B53,padron!$A$1:$K$304,11,0),""))</f>
        <v/>
      </c>
      <c r="L53" s="50">
        <f>+(IFERROR(+VLOOKUP(B53,padron!$A$1:$K$304,8,0),""))</f>
        <v/>
      </c>
      <c r="M53" s="50">
        <f>+(IFERROR(+VLOOKUP(B53,padron!$A$1:$K$304,2,0),""))</f>
        <v/>
      </c>
      <c r="N53" s="50">
        <f>+IFERROR(VLOOKUP(C53,materiales!$A$1:$D$2000,2,0),IF(B53="","","99999"))</f>
        <v/>
      </c>
      <c r="O53">
        <f>IFERROR(IF(B53="","","001"),"")</f>
        <v/>
      </c>
      <c r="Q53" s="50">
        <f>IF(B53="","","ZTRA")</f>
        <v/>
      </c>
      <c r="R53" s="65">
        <f>IF(B53="","","ALMA")</f>
        <v/>
      </c>
      <c r="S53" s="50">
        <f>+IFERROR(VLOOKUP(B53,padron!A46:K348,4,0),"")</f>
        <v/>
      </c>
      <c r="T53" s="60">
        <f>+IF(L53="","",+DAY(TODAY())&amp;"."&amp;TEXT(+TODAY(),"MM")&amp;"."&amp;+YEAR(TODAY()))</f>
        <v/>
      </c>
      <c r="U53" s="65">
        <f>+IFERROR(VLOOKUP(B53,padron!$A$2:$K$304,6,0),"")</f>
        <v/>
      </c>
      <c r="V53" s="65">
        <f>+IFERROR(VLOOKUP(B53,padron!$A$2:$K$304,7,0),"")</f>
        <v/>
      </c>
      <c r="W53" s="50">
        <f>IFERROR(VLOOKUP(B53,padron!A45:M814,12,0),"")</f>
        <v/>
      </c>
      <c r="X53" s="65">
        <f>IFERROR(VLOOKUP(B53,padron!A45:M814,13,0),"")</f>
        <v/>
      </c>
    </row>
    <row r="54" ht="15" customHeight="1" s="70">
      <c r="F54" s="62">
        <f>IFERROR(IF(G54="Af. No Encontrado!","SI","NO"),"NO")</f>
        <v/>
      </c>
      <c r="G54" s="65">
        <f>+(IFERROR(+VLOOKUP(B54,padron!$A$1:$K$902,3,0),IF(B54="","","Af. No Encontrado!")))</f>
        <v/>
      </c>
      <c r="H54" s="65">
        <f>+IFERROR(VLOOKUP(C54,materiales!$A$1:$D$2000,4,0),IFERROR(A54,""))</f>
        <v/>
      </c>
      <c r="I54" s="65">
        <f>+(IFERROR(+VLOOKUP(B54,padron!$A$1:$K$304,9,0),""))</f>
        <v/>
      </c>
      <c r="J54" s="65">
        <f>+(IFERROR(+VLOOKUP(B54,padron!$A$1:$K$304,10,0),""))</f>
        <v/>
      </c>
      <c r="K54" s="65">
        <f>+(IFERROR(+VLOOKUP(B54,padron!$A$1:$K$304,11,0),""))</f>
        <v/>
      </c>
      <c r="L54" s="50">
        <f>+(IFERROR(+VLOOKUP(B54,padron!$A$1:$K$304,8,0),""))</f>
        <v/>
      </c>
      <c r="M54" s="50">
        <f>+(IFERROR(+VLOOKUP(B54,padron!$A$1:$K$304,2,0),""))</f>
        <v/>
      </c>
      <c r="N54" s="50">
        <f>+IFERROR(VLOOKUP(C54,materiales!$A$1:$D$2000,2,0),IF(B54="","","99999"))</f>
        <v/>
      </c>
      <c r="O54">
        <f>IFERROR(IF(B54="","","001"),"")</f>
        <v/>
      </c>
      <c r="Q54" s="50">
        <f>IF(B54="","","ZTRA")</f>
        <v/>
      </c>
      <c r="R54" s="65">
        <f>IF(B54="","","ALMA")</f>
        <v/>
      </c>
      <c r="S54" s="50">
        <f>+IFERROR(VLOOKUP(B54,padron!A47:K349,4,0),"")</f>
        <v/>
      </c>
      <c r="T54" s="60">
        <f>+IF(L54="","",+DAY(TODAY())&amp;"."&amp;TEXT(+TODAY(),"MM")&amp;"."&amp;+YEAR(TODAY()))</f>
        <v/>
      </c>
      <c r="U54" s="65">
        <f>+IFERROR(VLOOKUP(B54,padron!$A$2:$K$304,6,0),"")</f>
        <v/>
      </c>
      <c r="V54" s="65">
        <f>+IFERROR(VLOOKUP(B54,padron!$A$2:$K$304,7,0),"")</f>
        <v/>
      </c>
      <c r="W54" s="50">
        <f>IFERROR(VLOOKUP(B54,padron!A46:M815,12,0),"")</f>
        <v/>
      </c>
      <c r="X54" s="65">
        <f>IFERROR(VLOOKUP(B54,padron!A46:M815,13,0),"")</f>
        <v/>
      </c>
    </row>
    <row r="55" ht="15" customHeight="1" s="70">
      <c r="F55" s="62">
        <f>IFERROR(IF(G55="Af. No Encontrado!","SI","NO"),"NO")</f>
        <v/>
      </c>
      <c r="G55" s="65">
        <f>+(IFERROR(+VLOOKUP(B55,padron!$A$1:$K$902,3,0),IF(B55="","","Af. No Encontrado!")))</f>
        <v/>
      </c>
      <c r="H55" s="65">
        <f>+IFERROR(VLOOKUP(C55,materiales!$A$1:$D$2000,4,0),IFERROR(A55,""))</f>
        <v/>
      </c>
      <c r="I55" s="65">
        <f>+(IFERROR(+VLOOKUP(B55,padron!$A$1:$K$304,9,0),""))</f>
        <v/>
      </c>
      <c r="J55" s="65">
        <f>+(IFERROR(+VLOOKUP(B55,padron!$A$1:$K$304,10,0),""))</f>
        <v/>
      </c>
      <c r="K55" s="65">
        <f>+(IFERROR(+VLOOKUP(B55,padron!$A$1:$K$304,11,0),""))</f>
        <v/>
      </c>
      <c r="L55" s="50">
        <f>+(IFERROR(+VLOOKUP(B55,padron!$A$1:$K$304,8,0),""))</f>
        <v/>
      </c>
      <c r="M55" s="50">
        <f>+(IFERROR(+VLOOKUP(B55,padron!$A$1:$K$304,2,0),""))</f>
        <v/>
      </c>
      <c r="N55" s="50">
        <f>+IFERROR(VLOOKUP(C55,materiales!$A$1:$D$2000,2,0),IF(B55="","","99999"))</f>
        <v/>
      </c>
      <c r="O55">
        <f>IFERROR(IF(B55="","","001"),"")</f>
        <v/>
      </c>
      <c r="Q55" s="50">
        <f>IF(B55="","","ZTRA")</f>
        <v/>
      </c>
      <c r="R55" s="65">
        <f>IF(B55="","","ALMA")</f>
        <v/>
      </c>
      <c r="S55" s="50">
        <f>+IFERROR(VLOOKUP(B55,padron!A48:K350,4,0),"")</f>
        <v/>
      </c>
      <c r="T55" s="60">
        <f>+IF(L55="","",+DAY(TODAY())&amp;"."&amp;TEXT(+TODAY(),"MM")&amp;"."&amp;+YEAR(TODAY()))</f>
        <v/>
      </c>
      <c r="U55" s="65">
        <f>+IFERROR(VLOOKUP(B55,padron!$A$2:$K$304,6,0),"")</f>
        <v/>
      </c>
      <c r="V55" s="65">
        <f>+IFERROR(VLOOKUP(B55,padron!$A$2:$K$304,7,0),"")</f>
        <v/>
      </c>
      <c r="W55" s="50">
        <f>IFERROR(VLOOKUP(B55,padron!A47:M816,12,0),"")</f>
        <v/>
      </c>
      <c r="X55" s="65">
        <f>IFERROR(VLOOKUP(B55,padron!A47:M816,13,0),"")</f>
        <v/>
      </c>
    </row>
    <row r="56" ht="15" customHeight="1" s="70">
      <c r="F56" s="62">
        <f>IFERROR(IF(G56="Af. No Encontrado!","SI","NO"),"NO")</f>
        <v/>
      </c>
      <c r="G56" s="65">
        <f>+(IFERROR(+VLOOKUP(B56,padron!$A$1:$K$902,3,0),IF(B56="","","Af. No Encontrado!")))</f>
        <v/>
      </c>
      <c r="H56" s="65">
        <f>+IFERROR(VLOOKUP(C56,materiales!$A$1:$D$2000,4,0),IFERROR(A56,""))</f>
        <v/>
      </c>
      <c r="I56" s="65">
        <f>+(IFERROR(+VLOOKUP(B56,padron!$A$1:$K$304,9,0),""))</f>
        <v/>
      </c>
      <c r="J56" s="65">
        <f>+(IFERROR(+VLOOKUP(B56,padron!$A$1:$K$304,10,0),""))</f>
        <v/>
      </c>
      <c r="K56" s="65">
        <f>+(IFERROR(+VLOOKUP(B56,padron!$A$1:$K$304,11,0),""))</f>
        <v/>
      </c>
      <c r="L56" s="50">
        <f>+(IFERROR(+VLOOKUP(B56,padron!$A$1:$K$304,8,0),""))</f>
        <v/>
      </c>
      <c r="M56" s="50">
        <f>+(IFERROR(+VLOOKUP(B56,padron!$A$1:$K$304,2,0),""))</f>
        <v/>
      </c>
      <c r="N56" s="50">
        <f>+IFERROR(VLOOKUP(C56,materiales!$A$1:$D$2000,2,0),IF(B56="","","99999"))</f>
        <v/>
      </c>
      <c r="O56">
        <f>IFERROR(IF(B56="","","001"),"")</f>
        <v/>
      </c>
      <c r="Q56" s="50">
        <f>IF(B56="","","ZTRA")</f>
        <v/>
      </c>
      <c r="R56" s="65">
        <f>IF(B56="","","ALMA")</f>
        <v/>
      </c>
      <c r="S56" s="50">
        <f>+IFERROR(VLOOKUP(B56,padron!A49:K351,4,0),"")</f>
        <v/>
      </c>
      <c r="T56" s="60">
        <f>+IF(L56="","",+DAY(TODAY())&amp;"."&amp;TEXT(+TODAY(),"MM")&amp;"."&amp;+YEAR(TODAY()))</f>
        <v/>
      </c>
      <c r="U56" s="65">
        <f>+IFERROR(VLOOKUP(B56,padron!$A$2:$K$304,6,0),"")</f>
        <v/>
      </c>
      <c r="V56" s="65">
        <f>+IFERROR(VLOOKUP(B56,padron!$A$2:$K$304,7,0),"")</f>
        <v/>
      </c>
      <c r="W56" s="50">
        <f>IFERROR(VLOOKUP(B56,padron!A48:M817,12,0),"")</f>
        <v/>
      </c>
      <c r="X56" s="65">
        <f>IFERROR(VLOOKUP(B56,padron!A48:M817,13,0),"")</f>
        <v/>
      </c>
    </row>
    <row r="57" ht="15" customHeight="1" s="70">
      <c r="F57" s="62">
        <f>IFERROR(IF(G57="Af. No Encontrado!","SI","NO"),"NO")</f>
        <v/>
      </c>
      <c r="G57" s="65">
        <f>+(IFERROR(+VLOOKUP(B57,padron!$A$1:$K$902,3,0),IF(B57="","","Af. No Encontrado!")))</f>
        <v/>
      </c>
      <c r="H57" s="65">
        <f>+IFERROR(VLOOKUP(C57,materiales!$A$1:$D$2000,4,0),IFERROR(A57,""))</f>
        <v/>
      </c>
      <c r="I57" s="65">
        <f>+(IFERROR(+VLOOKUP(B57,padron!$A$1:$K$304,9,0),""))</f>
        <v/>
      </c>
      <c r="J57" s="65">
        <f>+(IFERROR(+VLOOKUP(B57,padron!$A$1:$K$304,10,0),""))</f>
        <v/>
      </c>
      <c r="K57" s="65">
        <f>+(IFERROR(+VLOOKUP(B57,padron!$A$1:$K$304,11,0),""))</f>
        <v/>
      </c>
      <c r="L57" s="50">
        <f>+(IFERROR(+VLOOKUP(B57,padron!$A$1:$K$304,8,0),""))</f>
        <v/>
      </c>
      <c r="M57" s="50">
        <f>+(IFERROR(+VLOOKUP(B57,padron!$A$1:$K$304,2,0),""))</f>
        <v/>
      </c>
      <c r="N57" s="50">
        <f>+IFERROR(VLOOKUP(C57,materiales!$A$1:$D$2000,2,0),IF(B57="","","99999"))</f>
        <v/>
      </c>
      <c r="O57">
        <f>IFERROR(IF(B57="","","001"),"")</f>
        <v/>
      </c>
      <c r="Q57" s="50">
        <f>IF(B57="","","ZTRA")</f>
        <v/>
      </c>
      <c r="R57" s="65">
        <f>IF(B57="","","ALMA")</f>
        <v/>
      </c>
      <c r="S57" s="50">
        <f>+IFERROR(VLOOKUP(B57,padron!A50:K352,4,0),"")</f>
        <v/>
      </c>
      <c r="T57" s="60">
        <f>+IF(L57="","",+DAY(TODAY())&amp;"."&amp;TEXT(+TODAY(),"MM")&amp;"."&amp;+YEAR(TODAY()))</f>
        <v/>
      </c>
      <c r="U57" s="65">
        <f>+IFERROR(VLOOKUP(B57,padron!$A$2:$K$304,6,0),"")</f>
        <v/>
      </c>
      <c r="V57" s="65">
        <f>+IFERROR(VLOOKUP(B57,padron!$A$2:$K$304,7,0),"")</f>
        <v/>
      </c>
      <c r="W57" s="50">
        <f>IFERROR(VLOOKUP(B57,padron!A49:M818,12,0),"")</f>
        <v/>
      </c>
      <c r="X57" s="65">
        <f>IFERROR(VLOOKUP(B57,padron!A49:M818,13,0),"")</f>
        <v/>
      </c>
    </row>
    <row r="58" ht="15" customHeight="1" s="70">
      <c r="F58" s="62">
        <f>IFERROR(IF(G58="Af. No Encontrado!","SI","NO"),"NO")</f>
        <v/>
      </c>
      <c r="G58" s="65">
        <f>+(IFERROR(+VLOOKUP(B58,padron!$A$1:$K$902,3,0),IF(B58="","","Af. No Encontrado!")))</f>
        <v/>
      </c>
      <c r="H58" s="65">
        <f>+IFERROR(VLOOKUP(C58,materiales!$A$1:$D$2000,4,0),IFERROR(A58,""))</f>
        <v/>
      </c>
      <c r="I58" s="65">
        <f>+(IFERROR(+VLOOKUP(B58,padron!$A$1:$K$304,9,0),""))</f>
        <v/>
      </c>
      <c r="J58" s="65">
        <f>+(IFERROR(+VLOOKUP(B58,padron!$A$1:$K$304,10,0),""))</f>
        <v/>
      </c>
      <c r="K58" s="65">
        <f>+(IFERROR(+VLOOKUP(B58,padron!$A$1:$K$304,11,0),""))</f>
        <v/>
      </c>
      <c r="L58" s="50">
        <f>+(IFERROR(+VLOOKUP(B58,padron!$A$1:$K$304,8,0),""))</f>
        <v/>
      </c>
      <c r="M58" s="50">
        <f>+(IFERROR(+VLOOKUP(B58,padron!$A$1:$K$304,2,0),""))</f>
        <v/>
      </c>
      <c r="N58" s="50">
        <f>+IFERROR(VLOOKUP(C58,materiales!$A$1:$D$2000,2,0),IF(B58="","","99999"))</f>
        <v/>
      </c>
      <c r="O58">
        <f>IFERROR(IF(B58="","","001"),"")</f>
        <v/>
      </c>
      <c r="Q58" s="50">
        <f>IF(B58="","","ZTRA")</f>
        <v/>
      </c>
      <c r="R58" s="65">
        <f>IF(B58="","","ALMA")</f>
        <v/>
      </c>
      <c r="S58" s="50">
        <f>+IFERROR(VLOOKUP(B58,padron!A51:K353,4,0),"")</f>
        <v/>
      </c>
      <c r="T58" s="60">
        <f>+IF(L58="","",+DAY(TODAY())&amp;"."&amp;TEXT(+TODAY(),"MM")&amp;"."&amp;+YEAR(TODAY()))</f>
        <v/>
      </c>
      <c r="U58" s="65">
        <f>+IFERROR(VLOOKUP(B58,padron!$A$2:$K$304,6,0),"")</f>
        <v/>
      </c>
      <c r="V58" s="65">
        <f>+IFERROR(VLOOKUP(B58,padron!$A$2:$K$304,7,0),"")</f>
        <v/>
      </c>
      <c r="W58" s="50">
        <f>IFERROR(VLOOKUP(B58,padron!A50:M819,12,0),"")</f>
        <v/>
      </c>
      <c r="X58" s="65">
        <f>IFERROR(VLOOKUP(B58,padron!A50:M819,13,0),"")</f>
        <v/>
      </c>
    </row>
    <row r="59" ht="15" customHeight="1" s="70">
      <c r="F59" s="62">
        <f>IFERROR(IF(G59="Af. No Encontrado!","SI","NO"),"NO")</f>
        <v/>
      </c>
      <c r="G59" s="65">
        <f>+(IFERROR(+VLOOKUP(B59,padron!$A$1:$K$902,3,0),IF(B59="","","Af. No Encontrado!")))</f>
        <v/>
      </c>
      <c r="H59" s="65">
        <f>+IFERROR(VLOOKUP(C59,materiales!$A$1:$D$2000,4,0),IFERROR(A59,""))</f>
        <v/>
      </c>
      <c r="I59" s="65">
        <f>+(IFERROR(+VLOOKUP(B59,padron!$A$1:$K$304,9,0),""))</f>
        <v/>
      </c>
      <c r="J59" s="65">
        <f>+(IFERROR(+VLOOKUP(B59,padron!$A$1:$K$304,10,0),""))</f>
        <v/>
      </c>
      <c r="K59" s="65">
        <f>+(IFERROR(+VLOOKUP(B59,padron!$A$1:$K$304,11,0),""))</f>
        <v/>
      </c>
      <c r="L59" s="50">
        <f>+(IFERROR(+VLOOKUP(B59,padron!$A$1:$K$304,8,0),""))</f>
        <v/>
      </c>
      <c r="M59" s="50">
        <f>+(IFERROR(+VLOOKUP(B59,padron!$A$1:$K$304,2,0),""))</f>
        <v/>
      </c>
      <c r="N59" s="50">
        <f>+IFERROR(VLOOKUP(C59,materiales!$A$1:$D$2000,2,0),IF(B59="","","99999"))</f>
        <v/>
      </c>
      <c r="O59">
        <f>IFERROR(IF(B59="","","001"),"")</f>
        <v/>
      </c>
      <c r="Q59" s="50">
        <f>IF(B59="","","ZTRA")</f>
        <v/>
      </c>
      <c r="R59" s="65">
        <f>IF(B59="","","ALMA")</f>
        <v/>
      </c>
      <c r="S59" s="50">
        <f>+IFERROR(VLOOKUP(B59,padron!A52:K354,4,0),"")</f>
        <v/>
      </c>
      <c r="T59" s="60">
        <f>+IF(L59="","",+DAY(TODAY())&amp;"."&amp;TEXT(+TODAY(),"MM")&amp;"."&amp;+YEAR(TODAY()))</f>
        <v/>
      </c>
      <c r="U59" s="65">
        <f>+IFERROR(VLOOKUP(B59,padron!$A$2:$K$304,6,0),"")</f>
        <v/>
      </c>
      <c r="V59" s="65">
        <f>+IFERROR(VLOOKUP(B59,padron!$A$2:$K$304,7,0),"")</f>
        <v/>
      </c>
      <c r="W59" s="50">
        <f>IFERROR(VLOOKUP(B59,padron!A51:M820,12,0),"")</f>
        <v/>
      </c>
      <c r="X59" s="65">
        <f>IFERROR(VLOOKUP(B59,padron!A51:M820,13,0),"")</f>
        <v/>
      </c>
    </row>
    <row r="60" ht="15" customHeight="1" s="70">
      <c r="F60" s="62">
        <f>IFERROR(IF(G60="Af. No Encontrado!","SI","NO"),"NO")</f>
        <v/>
      </c>
      <c r="G60" s="65">
        <f>+(IFERROR(+VLOOKUP(B60,padron!$A$1:$K$902,3,0),IF(B60="","","Af. No Encontrado!")))</f>
        <v/>
      </c>
      <c r="H60" s="65">
        <f>+IFERROR(VLOOKUP(C60,materiales!$A$1:$D$2000,4,0),IFERROR(A60,""))</f>
        <v/>
      </c>
      <c r="I60" s="65">
        <f>+(IFERROR(+VLOOKUP(B60,padron!$A$1:$K$304,9,0),""))</f>
        <v/>
      </c>
      <c r="J60" s="65">
        <f>+(IFERROR(+VLOOKUP(B60,padron!$A$1:$K$304,10,0),""))</f>
        <v/>
      </c>
      <c r="K60" s="65">
        <f>+(IFERROR(+VLOOKUP(B60,padron!$A$1:$K$304,11,0),""))</f>
        <v/>
      </c>
      <c r="L60" s="50">
        <f>+(IFERROR(+VLOOKUP(B60,padron!$A$1:$K$304,8,0),""))</f>
        <v/>
      </c>
      <c r="M60" s="50">
        <f>+(IFERROR(+VLOOKUP(B60,padron!$A$1:$K$304,2,0),""))</f>
        <v/>
      </c>
      <c r="N60" s="50">
        <f>+IFERROR(VLOOKUP(C60,materiales!$A$1:$D$2000,2,0),IF(B60="","","99999"))</f>
        <v/>
      </c>
      <c r="O60">
        <f>IFERROR(IF(B60="","","001"),"")</f>
        <v/>
      </c>
      <c r="Q60" s="50">
        <f>IF(B60="","","ZTRA")</f>
        <v/>
      </c>
      <c r="R60" s="65">
        <f>IF(B60="","","ALMA")</f>
        <v/>
      </c>
      <c r="S60" s="50">
        <f>+IFERROR(VLOOKUP(B60,padron!A53:K355,4,0),"")</f>
        <v/>
      </c>
      <c r="T60" s="60">
        <f>+IF(L60="","",+DAY(TODAY())&amp;"."&amp;TEXT(+TODAY(),"MM")&amp;"."&amp;+YEAR(TODAY()))</f>
        <v/>
      </c>
      <c r="U60" s="65">
        <f>+IFERROR(VLOOKUP(B60,padron!$A$2:$K$304,6,0),"")</f>
        <v/>
      </c>
      <c r="V60" s="65">
        <f>+IFERROR(VLOOKUP(B60,padron!$A$2:$K$304,7,0),"")</f>
        <v/>
      </c>
      <c r="W60" s="50">
        <f>IFERROR(VLOOKUP(B60,padron!A52:M821,12,0),"")</f>
        <v/>
      </c>
      <c r="X60" s="65">
        <f>IFERROR(VLOOKUP(B60,padron!A52:M821,13,0),"")</f>
        <v/>
      </c>
    </row>
    <row r="61" ht="15" customHeight="1" s="70">
      <c r="F61" s="62">
        <f>IFERROR(IF(G61="Af. No Encontrado!","SI","NO"),"NO")</f>
        <v/>
      </c>
      <c r="G61" s="65">
        <f>+(IFERROR(+VLOOKUP(B61,padron!$A$1:$K$902,3,0),IF(B61="","","Af. No Encontrado!")))</f>
        <v/>
      </c>
      <c r="H61" s="65">
        <f>+IFERROR(VLOOKUP(C61,materiales!$A$1:$D$2000,4,0),IFERROR(A61,""))</f>
        <v/>
      </c>
      <c r="I61" s="65">
        <f>+(IFERROR(+VLOOKUP(B61,padron!$A$1:$K$304,9,0),""))</f>
        <v/>
      </c>
      <c r="J61" s="65">
        <f>+(IFERROR(+VLOOKUP(B61,padron!$A$1:$K$304,10,0),""))</f>
        <v/>
      </c>
      <c r="K61" s="65">
        <f>+(IFERROR(+VLOOKUP(B61,padron!$A$1:$K$304,11,0),""))</f>
        <v/>
      </c>
      <c r="L61" s="50">
        <f>+(IFERROR(+VLOOKUP(B61,padron!$A$1:$K$304,8,0),""))</f>
        <v/>
      </c>
      <c r="M61" s="50">
        <f>+(IFERROR(+VLOOKUP(B61,padron!$A$1:$K$304,2,0),""))</f>
        <v/>
      </c>
      <c r="N61" s="50">
        <f>+IFERROR(VLOOKUP(C61,materiales!$A$1:$D$2000,2,0),IF(B61="","","99999"))</f>
        <v/>
      </c>
      <c r="O61">
        <f>IFERROR(IF(B61="","","001"),"")</f>
        <v/>
      </c>
      <c r="Q61" s="50">
        <f>IF(B61="","","ZTRA")</f>
        <v/>
      </c>
      <c r="R61" s="65">
        <f>IF(B61="","","ALMA")</f>
        <v/>
      </c>
      <c r="S61" s="50">
        <f>+IFERROR(VLOOKUP(B61,padron!A54:K356,4,0),"")</f>
        <v/>
      </c>
      <c r="T61" s="60">
        <f>+IF(L61="","",+DAY(TODAY())&amp;"."&amp;TEXT(+TODAY(),"MM")&amp;"."&amp;+YEAR(TODAY()))</f>
        <v/>
      </c>
      <c r="U61" s="65">
        <f>+IFERROR(VLOOKUP(B61,padron!$A$2:$K$304,6,0),"")</f>
        <v/>
      </c>
      <c r="V61" s="65">
        <f>+IFERROR(VLOOKUP(B61,padron!$A$2:$K$304,7,0),"")</f>
        <v/>
      </c>
      <c r="W61" s="50">
        <f>IFERROR(VLOOKUP(B61,padron!A53:M822,12,0),"")</f>
        <v/>
      </c>
      <c r="X61" s="65">
        <f>IFERROR(VLOOKUP(B61,padron!A53:M822,13,0),"")</f>
        <v/>
      </c>
    </row>
    <row r="62" ht="15" customHeight="1" s="70">
      <c r="F62" s="62">
        <f>IFERROR(IF(G62="Af. No Encontrado!","SI","NO"),"NO")</f>
        <v/>
      </c>
      <c r="G62" s="65">
        <f>+(IFERROR(+VLOOKUP(B62,padron!$A$1:$K$902,3,0),IF(B62="","","Af. No Encontrado!")))</f>
        <v/>
      </c>
      <c r="H62" s="65">
        <f>+IFERROR(VLOOKUP(C62,materiales!$A$1:$D$2000,4,0),IFERROR(A62,""))</f>
        <v/>
      </c>
      <c r="I62" s="65">
        <f>+(IFERROR(+VLOOKUP(B62,padron!$A$1:$K$304,9,0),""))</f>
        <v/>
      </c>
      <c r="J62" s="65">
        <f>+(IFERROR(+VLOOKUP(B62,padron!$A$1:$K$304,10,0),""))</f>
        <v/>
      </c>
      <c r="K62" s="65">
        <f>+(IFERROR(+VLOOKUP(B62,padron!$A$1:$K$304,11,0),""))</f>
        <v/>
      </c>
      <c r="L62" s="50">
        <f>+(IFERROR(+VLOOKUP(B62,padron!$A$1:$K$304,8,0),""))</f>
        <v/>
      </c>
      <c r="M62" s="50">
        <f>+(IFERROR(+VLOOKUP(B62,padron!$A$1:$K$304,2,0),""))</f>
        <v/>
      </c>
      <c r="N62" s="50">
        <f>+IFERROR(VLOOKUP(C62,materiales!$A$1:$D$2000,2,0),IF(B62="","","99999"))</f>
        <v/>
      </c>
      <c r="O62">
        <f>IFERROR(IF(B62="","","001"),"")</f>
        <v/>
      </c>
      <c r="Q62" s="50">
        <f>IF(B62="","","ZTRA")</f>
        <v/>
      </c>
      <c r="R62" s="65">
        <f>IF(B62="","","ALMA")</f>
        <v/>
      </c>
      <c r="S62" s="50">
        <f>+IFERROR(VLOOKUP(B62,padron!A55:K357,4,0),"")</f>
        <v/>
      </c>
      <c r="T62" s="60">
        <f>+IF(L62="","",+DAY(TODAY())&amp;"."&amp;TEXT(+TODAY(),"MM")&amp;"."&amp;+YEAR(TODAY()))</f>
        <v/>
      </c>
      <c r="U62" s="65">
        <f>+IFERROR(VLOOKUP(B62,padron!$A$2:$K$304,6,0),"")</f>
        <v/>
      </c>
      <c r="V62" s="65">
        <f>+IFERROR(VLOOKUP(B62,padron!$A$2:$K$304,7,0),"")</f>
        <v/>
      </c>
      <c r="W62" s="50">
        <f>IFERROR(VLOOKUP(B62,padron!A54:M823,12,0),"")</f>
        <v/>
      </c>
      <c r="X62" s="65">
        <f>IFERROR(VLOOKUP(B62,padron!A54:M823,13,0),"")</f>
        <v/>
      </c>
    </row>
    <row r="63" ht="15" customHeight="1" s="70">
      <c r="F63" s="62">
        <f>IFERROR(IF(G63="Af. No Encontrado!","SI","NO"),"NO")</f>
        <v/>
      </c>
      <c r="G63" s="65">
        <f>+(IFERROR(+VLOOKUP(B63,padron!$A$1:$K$902,3,0),IF(B63="","","Af. No Encontrado!")))</f>
        <v/>
      </c>
      <c r="H63" s="65">
        <f>+IFERROR(VLOOKUP(C63,materiales!$A$1:$D$2000,4,0),IFERROR(A63,""))</f>
        <v/>
      </c>
      <c r="I63" s="65">
        <f>+(IFERROR(+VLOOKUP(B63,padron!$A$1:$K$304,9,0),""))</f>
        <v/>
      </c>
      <c r="J63" s="65">
        <f>+(IFERROR(+VLOOKUP(B63,padron!$A$1:$K$304,10,0),""))</f>
        <v/>
      </c>
      <c r="K63" s="65">
        <f>+(IFERROR(+VLOOKUP(B63,padron!$A$1:$K$304,11,0),""))</f>
        <v/>
      </c>
      <c r="L63" s="50">
        <f>+(IFERROR(+VLOOKUP(B63,padron!$A$1:$K$304,8,0),""))</f>
        <v/>
      </c>
      <c r="M63" s="50">
        <f>+(IFERROR(+VLOOKUP(B63,padron!$A$1:$K$304,2,0),""))</f>
        <v/>
      </c>
      <c r="N63" s="50">
        <f>+IFERROR(VLOOKUP(C63,materiales!$A$1:$D$2000,2,0),IF(B63="","","99999"))</f>
        <v/>
      </c>
      <c r="O63">
        <f>IFERROR(IF(B63="","","001"),"")</f>
        <v/>
      </c>
      <c r="Q63" s="50">
        <f>IF(B63="","","ZTRA")</f>
        <v/>
      </c>
      <c r="R63" s="65">
        <f>IF(B63="","","ALMA")</f>
        <v/>
      </c>
      <c r="S63" s="50">
        <f>+IFERROR(VLOOKUP(B63,padron!A56:K358,4,0),"")</f>
        <v/>
      </c>
      <c r="T63" s="60">
        <f>+IF(L63="","",+DAY(TODAY())&amp;"."&amp;TEXT(+TODAY(),"MM")&amp;"."&amp;+YEAR(TODAY()))</f>
        <v/>
      </c>
      <c r="U63" s="65">
        <f>+IFERROR(VLOOKUP(B63,padron!$A$2:$K$304,6,0),"")</f>
        <v/>
      </c>
      <c r="V63" s="65">
        <f>+IFERROR(VLOOKUP(B63,padron!$A$2:$K$304,7,0),"")</f>
        <v/>
      </c>
      <c r="W63" s="50">
        <f>IFERROR(VLOOKUP(B63,padron!A55:M824,12,0),"")</f>
        <v/>
      </c>
      <c r="X63" s="65">
        <f>IFERROR(VLOOKUP(B63,padron!A55:M824,13,0),"")</f>
        <v/>
      </c>
    </row>
    <row r="64" ht="15" customHeight="1" s="70">
      <c r="F64" s="62">
        <f>IFERROR(IF(G64="Af. No Encontrado!","SI","NO"),"NO")</f>
        <v/>
      </c>
      <c r="G64" s="65">
        <f>+(IFERROR(+VLOOKUP(B64,padron!$A$1:$K$902,3,0),IF(B64="","","Af. No Encontrado!")))</f>
        <v/>
      </c>
      <c r="H64" s="65">
        <f>+IFERROR(VLOOKUP(C64,materiales!$A$1:$D$2000,4,0),IFERROR(A64,""))</f>
        <v/>
      </c>
      <c r="I64" s="65">
        <f>+(IFERROR(+VLOOKUP(B64,padron!$A$1:$K$304,9,0),""))</f>
        <v/>
      </c>
      <c r="J64" s="65">
        <f>+(IFERROR(+VLOOKUP(B64,padron!$A$1:$K$304,10,0),""))</f>
        <v/>
      </c>
      <c r="K64" s="65">
        <f>+(IFERROR(+VLOOKUP(B64,padron!$A$1:$K$304,11,0),""))</f>
        <v/>
      </c>
      <c r="L64" s="50">
        <f>+(IFERROR(+VLOOKUP(B64,padron!$A$1:$K$304,8,0),""))</f>
        <v/>
      </c>
      <c r="M64" s="50">
        <f>+(IFERROR(+VLOOKUP(B64,padron!$A$1:$K$304,2,0),""))</f>
        <v/>
      </c>
      <c r="N64" s="50">
        <f>+IFERROR(VLOOKUP(C64,materiales!$A$1:$D$2000,2,0),IF(B64="","","99999"))</f>
        <v/>
      </c>
      <c r="O64">
        <f>IFERROR(IF(B64="","","001"),"")</f>
        <v/>
      </c>
      <c r="Q64" s="50">
        <f>IF(B64="","","ZTRA")</f>
        <v/>
      </c>
      <c r="R64" s="65">
        <f>IF(B64="","","ALMA")</f>
        <v/>
      </c>
      <c r="S64" s="50">
        <f>+IFERROR(VLOOKUP(B64,padron!A57:K359,4,0),"")</f>
        <v/>
      </c>
      <c r="T64" s="60">
        <f>+IF(L64="","",+DAY(TODAY())&amp;"."&amp;TEXT(+TODAY(),"MM")&amp;"."&amp;+YEAR(TODAY()))</f>
        <v/>
      </c>
      <c r="U64" s="65">
        <f>+IFERROR(VLOOKUP(B64,padron!$A$2:$K$304,6,0),"")</f>
        <v/>
      </c>
      <c r="V64" s="65">
        <f>+IFERROR(VLOOKUP(B64,padron!$A$2:$K$304,7,0),"")</f>
        <v/>
      </c>
      <c r="W64" s="50">
        <f>IFERROR(VLOOKUP(B64,padron!A56:M825,12,0),"")</f>
        <v/>
      </c>
      <c r="X64" s="65">
        <f>IFERROR(VLOOKUP(B64,padron!A56:M825,13,0),"")</f>
        <v/>
      </c>
    </row>
    <row r="65" ht="15" customHeight="1" s="70">
      <c r="F65" s="62">
        <f>IFERROR(IF(G65="Af. No Encontrado!","SI","NO"),"NO")</f>
        <v/>
      </c>
      <c r="G65" s="65">
        <f>+(IFERROR(+VLOOKUP(B65,padron!$A$1:$K$902,3,0),IF(B65="","","Af. No Encontrado!")))</f>
        <v/>
      </c>
      <c r="H65" s="65">
        <f>+IFERROR(VLOOKUP(C65,materiales!$A$1:$D$2000,4,0),IFERROR(A65,""))</f>
        <v/>
      </c>
      <c r="I65" s="65">
        <f>+(IFERROR(+VLOOKUP(B65,padron!$A$1:$K$304,9,0),""))</f>
        <v/>
      </c>
      <c r="J65" s="65">
        <f>+(IFERROR(+VLOOKUP(B65,padron!$A$1:$K$304,10,0),""))</f>
        <v/>
      </c>
      <c r="K65" s="65">
        <f>+(IFERROR(+VLOOKUP(B65,padron!$A$1:$K$304,11,0),""))</f>
        <v/>
      </c>
      <c r="L65" s="50">
        <f>+(IFERROR(+VLOOKUP(B65,padron!$A$1:$K$304,8,0),""))</f>
        <v/>
      </c>
      <c r="M65" s="50">
        <f>+(IFERROR(+VLOOKUP(B65,padron!$A$1:$K$304,2,0),""))</f>
        <v/>
      </c>
      <c r="N65" s="50">
        <f>+IFERROR(VLOOKUP(C65,materiales!$A$1:$D$2000,2,0),IF(B65="","","99999"))</f>
        <v/>
      </c>
      <c r="O65">
        <f>IFERROR(IF(B65="","","001"),"")</f>
        <v/>
      </c>
      <c r="Q65" s="50">
        <f>IF(B65="","","ZTRA")</f>
        <v/>
      </c>
      <c r="R65" s="65">
        <f>IF(B65="","","ALMA")</f>
        <v/>
      </c>
      <c r="S65" s="50">
        <f>+IFERROR(VLOOKUP(B65,padron!A58:K360,4,0),"")</f>
        <v/>
      </c>
      <c r="T65" s="60">
        <f>+IF(L65="","",+DAY(TODAY())&amp;"."&amp;TEXT(+TODAY(),"MM")&amp;"."&amp;+YEAR(TODAY()))</f>
        <v/>
      </c>
      <c r="U65" s="65">
        <f>+IFERROR(VLOOKUP(B65,padron!$A$2:$K$304,6,0),"")</f>
        <v/>
      </c>
      <c r="V65" s="65">
        <f>+IFERROR(VLOOKUP(B65,padron!$A$2:$K$304,7,0),"")</f>
        <v/>
      </c>
      <c r="W65" s="50">
        <f>IFERROR(VLOOKUP(B65,padron!A57:M826,12,0),"")</f>
        <v/>
      </c>
      <c r="X65" s="65">
        <f>IFERROR(VLOOKUP(B65,padron!A57:M826,13,0),"")</f>
        <v/>
      </c>
    </row>
    <row r="66" ht="15" customHeight="1" s="70">
      <c r="F66" s="62">
        <f>IFERROR(IF(G66="Af. No Encontrado!","SI","NO"),"NO")</f>
        <v/>
      </c>
      <c r="G66" s="65">
        <f>+(IFERROR(+VLOOKUP(B66,padron!$A$1:$K$902,3,0),IF(B66="","","Af. No Encontrado!")))</f>
        <v/>
      </c>
      <c r="H66" s="65">
        <f>+IFERROR(VLOOKUP(C66,materiales!$A$1:$D$2000,4,0),IFERROR(A66,""))</f>
        <v/>
      </c>
      <c r="I66" s="65">
        <f>+(IFERROR(+VLOOKUP(B66,padron!$A$1:$K$304,9,0),""))</f>
        <v/>
      </c>
      <c r="J66" s="65">
        <f>+(IFERROR(+VLOOKUP(B66,padron!$A$1:$K$304,10,0),""))</f>
        <v/>
      </c>
      <c r="K66" s="65">
        <f>+(IFERROR(+VLOOKUP(B66,padron!$A$1:$K$304,11,0),""))</f>
        <v/>
      </c>
      <c r="L66" s="50">
        <f>+(IFERROR(+VLOOKUP(B66,padron!$A$1:$K$304,8,0),""))</f>
        <v/>
      </c>
      <c r="M66" s="50">
        <f>+(IFERROR(+VLOOKUP(B66,padron!$A$1:$K$304,2,0),""))</f>
        <v/>
      </c>
      <c r="N66" s="50">
        <f>+IFERROR(VLOOKUP(C66,materiales!$A$1:$D$2000,2,0),IF(B66="","","99999"))</f>
        <v/>
      </c>
      <c r="O66">
        <f>IFERROR(IF(B66="","","001"),"")</f>
        <v/>
      </c>
      <c r="Q66" s="50">
        <f>IF(B66="","","ZTRA")</f>
        <v/>
      </c>
      <c r="R66" s="65">
        <f>IF(B66="","","ALMA")</f>
        <v/>
      </c>
      <c r="S66" s="50">
        <f>+IFERROR(VLOOKUP(B66,padron!A59:K361,4,0),"")</f>
        <v/>
      </c>
      <c r="T66" s="60">
        <f>+IF(L66="","",+DAY(TODAY())&amp;"."&amp;TEXT(+TODAY(),"MM")&amp;"."&amp;+YEAR(TODAY()))</f>
        <v/>
      </c>
      <c r="U66" s="65">
        <f>+IFERROR(VLOOKUP(B66,padron!$A$2:$K$304,6,0),"")</f>
        <v/>
      </c>
      <c r="V66" s="65">
        <f>+IFERROR(VLOOKUP(B66,padron!$A$2:$K$304,7,0),"")</f>
        <v/>
      </c>
      <c r="W66" s="50">
        <f>IFERROR(VLOOKUP(B66,padron!A58:M827,12,0),"")</f>
        <v/>
      </c>
      <c r="X66" s="65">
        <f>IFERROR(VLOOKUP(B66,padron!A58:M827,13,0),"")</f>
        <v/>
      </c>
    </row>
    <row r="67" ht="15" customHeight="1" s="70">
      <c r="F67" s="62">
        <f>IFERROR(IF(G67="Af. No Encontrado!","SI","NO"),"NO")</f>
        <v/>
      </c>
      <c r="G67" s="65">
        <f>+(IFERROR(+VLOOKUP(B67,padron!$A$1:$K$902,3,0),IF(B67="","","Af. No Encontrado!")))</f>
        <v/>
      </c>
      <c r="H67" s="65">
        <f>+IFERROR(VLOOKUP(C67,materiales!$A$1:$D$2000,4,0),IFERROR(A67,""))</f>
        <v/>
      </c>
      <c r="I67" s="65">
        <f>+(IFERROR(+VLOOKUP(B67,padron!$A$1:$K$304,9,0),""))</f>
        <v/>
      </c>
      <c r="J67" s="65">
        <f>+(IFERROR(+VLOOKUP(B67,padron!$A$1:$K$304,10,0),""))</f>
        <v/>
      </c>
      <c r="K67" s="65">
        <f>+(IFERROR(+VLOOKUP(B67,padron!$A$1:$K$304,11,0),""))</f>
        <v/>
      </c>
      <c r="L67" s="50">
        <f>+(IFERROR(+VLOOKUP(B67,padron!$A$1:$K$304,8,0),""))</f>
        <v/>
      </c>
      <c r="M67" s="50">
        <f>+(IFERROR(+VLOOKUP(B67,padron!$A$1:$K$304,2,0),""))</f>
        <v/>
      </c>
      <c r="N67" s="50">
        <f>+IFERROR(VLOOKUP(C67,materiales!$A$1:$D$2000,2,0),IF(B67="","","99999"))</f>
        <v/>
      </c>
      <c r="O67">
        <f>IFERROR(IF(B67="","","001"),"")</f>
        <v/>
      </c>
      <c r="Q67" s="50">
        <f>IF(B67="","","ZTRA")</f>
        <v/>
      </c>
      <c r="R67" s="65">
        <f>IF(B67="","","ALMA")</f>
        <v/>
      </c>
      <c r="S67" s="50">
        <f>+IFERROR(VLOOKUP(B67,padron!A60:K362,4,0),"")</f>
        <v/>
      </c>
      <c r="T67" s="60">
        <f>+IF(L67="","",+DAY(TODAY())&amp;"."&amp;TEXT(+TODAY(),"MM")&amp;"."&amp;+YEAR(TODAY()))</f>
        <v/>
      </c>
      <c r="U67" s="65">
        <f>+IFERROR(VLOOKUP(B67,padron!$A$2:$K$304,6,0),"")</f>
        <v/>
      </c>
      <c r="V67" s="65">
        <f>+IFERROR(VLOOKUP(B67,padron!$A$2:$K$304,7,0),"")</f>
        <v/>
      </c>
      <c r="W67" s="50">
        <f>IFERROR(VLOOKUP(B67,padron!A59:M828,12,0),"")</f>
        <v/>
      </c>
      <c r="X67" s="65">
        <f>IFERROR(VLOOKUP(B67,padron!A59:M828,13,0),"")</f>
        <v/>
      </c>
    </row>
    <row r="68" ht="15" customHeight="1" s="70">
      <c r="F68" s="62">
        <f>IFERROR(IF(G68="Af. No Encontrado!","SI","NO"),"NO")</f>
        <v/>
      </c>
      <c r="G68" s="65">
        <f>+(IFERROR(+VLOOKUP(B68,padron!$A$1:$K$902,3,0),IF(B68="","","Af. No Encontrado!")))</f>
        <v/>
      </c>
      <c r="H68" s="65">
        <f>+IFERROR(VLOOKUP(C68,materiales!$A$1:$D$2000,4,0),IFERROR(A68,""))</f>
        <v/>
      </c>
      <c r="I68" s="65">
        <f>+(IFERROR(+VLOOKUP(B68,padron!$A$1:$K$304,9,0),""))</f>
        <v/>
      </c>
      <c r="J68" s="65">
        <f>+(IFERROR(+VLOOKUP(B68,padron!$A$1:$K$304,10,0),""))</f>
        <v/>
      </c>
      <c r="K68" s="65">
        <f>+(IFERROR(+VLOOKUP(B68,padron!$A$1:$K$304,11,0),""))</f>
        <v/>
      </c>
      <c r="L68" s="50">
        <f>+(IFERROR(+VLOOKUP(B68,padron!$A$1:$K$304,8,0),""))</f>
        <v/>
      </c>
      <c r="M68" s="50">
        <f>+(IFERROR(+VLOOKUP(B68,padron!$A$1:$K$304,2,0),""))</f>
        <v/>
      </c>
      <c r="N68" s="50">
        <f>+IFERROR(VLOOKUP(C68,materiales!$A$1:$D$2000,2,0),IF(B68="","","99999"))</f>
        <v/>
      </c>
      <c r="O68">
        <f>IFERROR(IF(B68="","","001"),"")</f>
        <v/>
      </c>
      <c r="Q68" s="50">
        <f>IF(B68="","","ZTRA")</f>
        <v/>
      </c>
      <c r="R68" s="65">
        <f>IF(B68="","","ALMA")</f>
        <v/>
      </c>
      <c r="S68" s="50">
        <f>+IFERROR(VLOOKUP(B68,padron!A61:K363,4,0),"")</f>
        <v/>
      </c>
      <c r="T68" s="60">
        <f>+IF(L68="","",+DAY(TODAY())&amp;"."&amp;TEXT(+TODAY(),"MM")&amp;"."&amp;+YEAR(TODAY()))</f>
        <v/>
      </c>
      <c r="U68" s="65">
        <f>+IFERROR(VLOOKUP(B68,padron!$A$2:$K$304,6,0),"")</f>
        <v/>
      </c>
      <c r="V68" s="65">
        <f>+IFERROR(VLOOKUP(B68,padron!$A$2:$K$304,7,0),"")</f>
        <v/>
      </c>
      <c r="W68" s="50">
        <f>IFERROR(VLOOKUP(B68,padron!A60:M829,12,0),"")</f>
        <v/>
      </c>
      <c r="X68" s="65">
        <f>IFERROR(VLOOKUP(B68,padron!A60:M829,13,0),"")</f>
        <v/>
      </c>
    </row>
    <row r="69" ht="15" customHeight="1" s="70">
      <c r="F69" s="62">
        <f>IFERROR(IF(G69="Af. No Encontrado!","SI","NO"),"NO")</f>
        <v/>
      </c>
      <c r="G69" s="65">
        <f>+(IFERROR(+VLOOKUP(B69,padron!$A$1:$K$902,3,0),IF(B69="","","Af. No Encontrado!")))</f>
        <v/>
      </c>
      <c r="H69" s="65">
        <f>+IFERROR(VLOOKUP(C69,materiales!$A$1:$D$2000,4,0),IFERROR(A69,""))</f>
        <v/>
      </c>
      <c r="I69" s="65">
        <f>+(IFERROR(+VLOOKUP(B69,padron!$A$1:$K$304,9,0),""))</f>
        <v/>
      </c>
      <c r="J69" s="65">
        <f>+(IFERROR(+VLOOKUP(B69,padron!$A$1:$K$304,10,0),""))</f>
        <v/>
      </c>
      <c r="K69" s="65">
        <f>+(IFERROR(+VLOOKUP(B69,padron!$A$1:$K$304,11,0),""))</f>
        <v/>
      </c>
      <c r="L69" s="50">
        <f>+(IFERROR(+VLOOKUP(B69,padron!$A$1:$K$304,8,0),""))</f>
        <v/>
      </c>
      <c r="M69" s="50">
        <f>+(IFERROR(+VLOOKUP(B69,padron!$A$1:$K$304,2,0),""))</f>
        <v/>
      </c>
      <c r="N69" s="50">
        <f>+IFERROR(VLOOKUP(C69,materiales!$A$1:$D$2000,2,0),IF(B69="","","99999"))</f>
        <v/>
      </c>
      <c r="O69">
        <f>IFERROR(IF(B69="","","001"),"")</f>
        <v/>
      </c>
      <c r="Q69" s="50">
        <f>IF(B69="","","ZTRA")</f>
        <v/>
      </c>
      <c r="R69" s="65">
        <f>IF(B69="","","ALMA")</f>
        <v/>
      </c>
      <c r="S69" s="50">
        <f>+IFERROR(VLOOKUP(B69,padron!A62:K364,4,0),"")</f>
        <v/>
      </c>
      <c r="T69" s="60">
        <f>+IF(L69="","",+DAY(TODAY())&amp;"."&amp;TEXT(+TODAY(),"MM")&amp;"."&amp;+YEAR(TODAY()))</f>
        <v/>
      </c>
      <c r="U69" s="65">
        <f>+IFERROR(VLOOKUP(B69,padron!$A$2:$K$304,6,0),"")</f>
        <v/>
      </c>
      <c r="V69" s="65">
        <f>+IFERROR(VLOOKUP(B69,padron!$A$2:$K$304,7,0),"")</f>
        <v/>
      </c>
      <c r="W69" s="50">
        <f>IFERROR(VLOOKUP(B69,padron!A61:M830,12,0),"")</f>
        <v/>
      </c>
      <c r="X69" s="65">
        <f>IFERROR(VLOOKUP(B69,padron!A61:M830,13,0),"")</f>
        <v/>
      </c>
    </row>
    <row r="70" ht="15" customHeight="1" s="70">
      <c r="F70" s="62">
        <f>IFERROR(IF(G70="Af. No Encontrado!","SI","NO"),"NO")</f>
        <v/>
      </c>
      <c r="G70" s="65">
        <f>+(IFERROR(+VLOOKUP(B70,padron!$A$1:$K$902,3,0),IF(B70="","","Af. No Encontrado!")))</f>
        <v/>
      </c>
      <c r="H70" s="65">
        <f>+IFERROR(VLOOKUP(C70,materiales!$A$1:$D$2000,4,0),IFERROR(A70,""))</f>
        <v/>
      </c>
      <c r="I70" s="65">
        <f>+(IFERROR(+VLOOKUP(B70,padron!$A$1:$K$304,9,0),""))</f>
        <v/>
      </c>
      <c r="J70" s="65">
        <f>+(IFERROR(+VLOOKUP(B70,padron!$A$1:$K$304,10,0),""))</f>
        <v/>
      </c>
      <c r="K70" s="65">
        <f>+(IFERROR(+VLOOKUP(B70,padron!$A$1:$K$304,11,0),""))</f>
        <v/>
      </c>
      <c r="L70" s="50">
        <f>+(IFERROR(+VLOOKUP(B70,padron!$A$1:$K$304,8,0),""))</f>
        <v/>
      </c>
      <c r="M70" s="50">
        <f>+(IFERROR(+VLOOKUP(B70,padron!$A$1:$K$304,2,0),""))</f>
        <v/>
      </c>
      <c r="N70" s="50">
        <f>+IFERROR(VLOOKUP(C70,materiales!$A$1:$D$2000,2,0),IF(B70="","","99999"))</f>
        <v/>
      </c>
      <c r="O70">
        <f>IFERROR(IF(B70="","","001"),"")</f>
        <v/>
      </c>
      <c r="Q70" s="50">
        <f>IF(B70="","","ZTRA")</f>
        <v/>
      </c>
      <c r="R70" s="65">
        <f>IF(B70="","","ALMA")</f>
        <v/>
      </c>
      <c r="S70" s="50">
        <f>+IFERROR(VLOOKUP(B70,padron!A63:K365,4,0),"")</f>
        <v/>
      </c>
      <c r="T70" s="60">
        <f>+IF(L70="","",+DAY(TODAY())&amp;"."&amp;TEXT(+TODAY(),"MM")&amp;"."&amp;+YEAR(TODAY()))</f>
        <v/>
      </c>
      <c r="U70" s="65">
        <f>+IFERROR(VLOOKUP(B70,padron!$A$2:$K$304,6,0),"")</f>
        <v/>
      </c>
      <c r="V70" s="65">
        <f>+IFERROR(VLOOKUP(B70,padron!$A$2:$K$304,7,0),"")</f>
        <v/>
      </c>
      <c r="W70" s="50">
        <f>IFERROR(VLOOKUP(B70,padron!A62:M831,12,0),"")</f>
        <v/>
      </c>
      <c r="X70" s="65">
        <f>IFERROR(VLOOKUP(B70,padron!A62:M831,13,0),"")</f>
        <v/>
      </c>
    </row>
    <row r="71" ht="15" customHeight="1" s="70">
      <c r="F71" s="62">
        <f>IFERROR(IF(G71="Af. No Encontrado!","SI","NO"),"NO")</f>
        <v/>
      </c>
      <c r="G71" s="65">
        <f>+(IFERROR(+VLOOKUP(B71,padron!$A$1:$K$902,3,0),IF(B71="","","Af. No Encontrado!")))</f>
        <v/>
      </c>
      <c r="H71" s="65">
        <f>+IFERROR(VLOOKUP(C71,materiales!$A$1:$D$2000,4,0),IFERROR(A71,""))</f>
        <v/>
      </c>
      <c r="I71" s="65">
        <f>+(IFERROR(+VLOOKUP(B71,padron!$A$1:$K$304,9,0),""))</f>
        <v/>
      </c>
      <c r="J71" s="65">
        <f>+(IFERROR(+VLOOKUP(B71,padron!$A$1:$K$304,10,0),""))</f>
        <v/>
      </c>
      <c r="K71" s="65">
        <f>+(IFERROR(+VLOOKUP(B71,padron!$A$1:$K$304,11,0),""))</f>
        <v/>
      </c>
      <c r="L71" s="50">
        <f>+(IFERROR(+VLOOKUP(B71,padron!$A$1:$K$304,8,0),""))</f>
        <v/>
      </c>
      <c r="M71" s="50">
        <f>+(IFERROR(+VLOOKUP(B71,padron!$A$1:$K$304,2,0),""))</f>
        <v/>
      </c>
      <c r="N71" s="50">
        <f>+IFERROR(VLOOKUP(C71,materiales!$A$1:$D$2000,2,0),IF(B71="","","99999"))</f>
        <v/>
      </c>
      <c r="O71">
        <f>IFERROR(IF(B71="","","001"),"")</f>
        <v/>
      </c>
      <c r="Q71" s="50">
        <f>IF(B71="","","ZTRA")</f>
        <v/>
      </c>
      <c r="R71" s="65">
        <f>IF(B71="","","ALMA")</f>
        <v/>
      </c>
      <c r="S71" s="50">
        <f>+IFERROR(VLOOKUP(B71,padron!A64:K366,4,0),"")</f>
        <v/>
      </c>
      <c r="T71" s="60">
        <f>+IF(L71="","",+DAY(TODAY())&amp;"."&amp;TEXT(+TODAY(),"MM")&amp;"."&amp;+YEAR(TODAY()))</f>
        <v/>
      </c>
      <c r="U71" s="65">
        <f>+IFERROR(VLOOKUP(B71,padron!$A$2:$K$304,6,0),"")</f>
        <v/>
      </c>
      <c r="V71" s="65">
        <f>+IFERROR(VLOOKUP(B71,padron!$A$2:$K$304,7,0),"")</f>
        <v/>
      </c>
      <c r="W71" s="50">
        <f>IFERROR(VLOOKUP(B71,padron!A63:M832,12,0),"")</f>
        <v/>
      </c>
      <c r="X71" s="65">
        <f>IFERROR(VLOOKUP(B71,padron!A63:M832,13,0),"")</f>
        <v/>
      </c>
    </row>
    <row r="72" ht="15" customHeight="1" s="70">
      <c r="F72" s="62">
        <f>IFERROR(IF(G72="Af. No Encontrado!","SI","NO"),"NO")</f>
        <v/>
      </c>
      <c r="G72" s="65">
        <f>+(IFERROR(+VLOOKUP(B72,padron!$A$1:$K$902,3,0),IF(B72="","","Af. No Encontrado!")))</f>
        <v/>
      </c>
      <c r="H72" s="65">
        <f>+IFERROR(VLOOKUP(C72,materiales!$A$1:$D$2000,4,0),IFERROR(A72,""))</f>
        <v/>
      </c>
      <c r="I72" s="65">
        <f>+(IFERROR(+VLOOKUP(B72,padron!$A$1:$K$304,9,0),""))</f>
        <v/>
      </c>
      <c r="J72" s="65">
        <f>+(IFERROR(+VLOOKUP(B72,padron!$A$1:$K$304,10,0),""))</f>
        <v/>
      </c>
      <c r="K72" s="65">
        <f>+(IFERROR(+VLOOKUP(B72,padron!$A$1:$K$304,11,0),""))</f>
        <v/>
      </c>
      <c r="L72" s="50">
        <f>+(IFERROR(+VLOOKUP(B72,padron!$A$1:$K$304,8,0),""))</f>
        <v/>
      </c>
      <c r="M72" s="50">
        <f>+(IFERROR(+VLOOKUP(B72,padron!$A$1:$K$304,2,0),""))</f>
        <v/>
      </c>
      <c r="N72" s="50">
        <f>+IFERROR(VLOOKUP(C72,materiales!$A$1:$D$2000,2,0),IF(B72="","","99999"))</f>
        <v/>
      </c>
      <c r="O72">
        <f>IFERROR(IF(B72="","","001"),"")</f>
        <v/>
      </c>
      <c r="Q72" s="50">
        <f>IF(B72="","","ZTRA")</f>
        <v/>
      </c>
      <c r="R72" s="65">
        <f>IF(B72="","","ALMA")</f>
        <v/>
      </c>
      <c r="S72" s="50">
        <f>+IFERROR(VLOOKUP(B72,padron!A65:K367,4,0),"")</f>
        <v/>
      </c>
      <c r="T72" s="60">
        <f>+IF(L72="","",+DAY(TODAY())&amp;"."&amp;TEXT(+TODAY(),"MM")&amp;"."&amp;+YEAR(TODAY()))</f>
        <v/>
      </c>
      <c r="U72" s="65">
        <f>+IFERROR(VLOOKUP(B72,padron!$A$2:$K$304,6,0),"")</f>
        <v/>
      </c>
      <c r="V72" s="65">
        <f>+IFERROR(VLOOKUP(B72,padron!$A$2:$K$304,7,0),"")</f>
        <v/>
      </c>
      <c r="W72" s="50">
        <f>IFERROR(VLOOKUP(B72,padron!A64:M833,12,0),"")</f>
        <v/>
      </c>
      <c r="X72" s="65">
        <f>IFERROR(VLOOKUP(B72,padron!A64:M833,13,0),"")</f>
        <v/>
      </c>
    </row>
    <row r="73" ht="15" customHeight="1" s="70">
      <c r="F73" s="62">
        <f>IFERROR(IF(G73="Af. No Encontrado!","SI","NO"),"NO")</f>
        <v/>
      </c>
      <c r="G73" s="65">
        <f>+(IFERROR(+VLOOKUP(B73,padron!$A$1:$K$902,3,0),IF(B73="","","Af. No Encontrado!")))</f>
        <v/>
      </c>
      <c r="H73" s="65">
        <f>+IFERROR(VLOOKUP(C73,materiales!$A$1:$D$2000,4,0),IFERROR(A73,""))</f>
        <v/>
      </c>
      <c r="I73" s="65">
        <f>+(IFERROR(+VLOOKUP(B73,padron!$A$1:$K$304,9,0),""))</f>
        <v/>
      </c>
      <c r="J73" s="65">
        <f>+(IFERROR(+VLOOKUP(B73,padron!$A$1:$K$304,10,0),""))</f>
        <v/>
      </c>
      <c r="K73" s="65">
        <f>+(IFERROR(+VLOOKUP(B73,padron!$A$1:$K$304,11,0),""))</f>
        <v/>
      </c>
      <c r="L73" s="50">
        <f>+(IFERROR(+VLOOKUP(B73,padron!$A$1:$K$304,8,0),""))</f>
        <v/>
      </c>
      <c r="M73" s="50">
        <f>+(IFERROR(+VLOOKUP(B73,padron!$A$1:$K$304,2,0),""))</f>
        <v/>
      </c>
      <c r="N73" s="50">
        <f>+IFERROR(VLOOKUP(C73,materiales!$A$1:$D$2000,2,0),IF(B73="","","99999"))</f>
        <v/>
      </c>
      <c r="O73">
        <f>IFERROR(IF(B73="","","001"),"")</f>
        <v/>
      </c>
      <c r="Q73" s="50">
        <f>IF(B73="","","ZTRA")</f>
        <v/>
      </c>
      <c r="R73" s="65">
        <f>IF(B73="","","ALMA")</f>
        <v/>
      </c>
      <c r="S73" s="50">
        <f>+IFERROR(VLOOKUP(B73,padron!A66:K368,4,0),"")</f>
        <v/>
      </c>
      <c r="T73" s="60">
        <f>+IF(L73="","",+DAY(TODAY())&amp;"."&amp;TEXT(+TODAY(),"MM")&amp;"."&amp;+YEAR(TODAY()))</f>
        <v/>
      </c>
      <c r="U73" s="65">
        <f>+IFERROR(VLOOKUP(B73,padron!$A$2:$K$304,6,0),"")</f>
        <v/>
      </c>
      <c r="V73" s="65">
        <f>+IFERROR(VLOOKUP(B73,padron!$A$2:$K$304,7,0),"")</f>
        <v/>
      </c>
      <c r="W73" s="50">
        <f>IFERROR(VLOOKUP(B73,padron!A65:M834,12,0),"")</f>
        <v/>
      </c>
      <c r="X73" s="65">
        <f>IFERROR(VLOOKUP(B73,padron!A65:M834,13,0),"")</f>
        <v/>
      </c>
    </row>
    <row r="74" ht="15" customHeight="1" s="70">
      <c r="F74" s="62">
        <f>IFERROR(IF(G74="Af. No Encontrado!","SI","NO"),"NO")</f>
        <v/>
      </c>
      <c r="G74" s="65">
        <f>+(IFERROR(+VLOOKUP(B74,padron!$A$1:$K$902,3,0),IF(B74="","","Af. No Encontrado!")))</f>
        <v/>
      </c>
      <c r="H74" s="65">
        <f>+IFERROR(VLOOKUP(C74,materiales!$A$1:$D$2000,4,0),IFERROR(A74,""))</f>
        <v/>
      </c>
      <c r="I74" s="65">
        <f>+(IFERROR(+VLOOKUP(B74,padron!$A$1:$K$304,9,0),""))</f>
        <v/>
      </c>
      <c r="J74" s="65">
        <f>+(IFERROR(+VLOOKUP(B74,padron!$A$1:$K$304,10,0),""))</f>
        <v/>
      </c>
      <c r="K74" s="65">
        <f>+(IFERROR(+VLOOKUP(B74,padron!$A$1:$K$304,11,0),""))</f>
        <v/>
      </c>
      <c r="L74" s="50">
        <f>+(IFERROR(+VLOOKUP(B74,padron!$A$1:$K$304,8,0),""))</f>
        <v/>
      </c>
      <c r="M74" s="50">
        <f>+(IFERROR(+VLOOKUP(B74,padron!$A$1:$K$304,2,0),""))</f>
        <v/>
      </c>
      <c r="N74" s="50">
        <f>+IFERROR(VLOOKUP(C74,materiales!$A$1:$D$2000,2,0),IF(B74="","","99999"))</f>
        <v/>
      </c>
      <c r="O74">
        <f>IFERROR(IF(B74="","","001"),"")</f>
        <v/>
      </c>
      <c r="Q74" s="50">
        <f>IF(B74="","","ZTRA")</f>
        <v/>
      </c>
      <c r="R74" s="65">
        <f>IF(B74="","","ALMA")</f>
        <v/>
      </c>
      <c r="S74" s="50">
        <f>+IFERROR(VLOOKUP(B74,padron!A67:K369,4,0),"")</f>
        <v/>
      </c>
      <c r="T74" s="60">
        <f>+IF(L74="","",+DAY(TODAY())&amp;"."&amp;TEXT(+TODAY(),"MM")&amp;"."&amp;+YEAR(TODAY()))</f>
        <v/>
      </c>
      <c r="U74" s="65">
        <f>+IFERROR(VLOOKUP(B74,padron!$A$2:$K$304,6,0),"")</f>
        <v/>
      </c>
      <c r="V74" s="65">
        <f>+IFERROR(VLOOKUP(B74,padron!$A$2:$K$304,7,0),"")</f>
        <v/>
      </c>
      <c r="W74" s="50">
        <f>IFERROR(VLOOKUP(B74,padron!A66:M835,12,0),"")</f>
        <v/>
      </c>
      <c r="X74" s="65">
        <f>IFERROR(VLOOKUP(B74,padron!A66:M835,13,0),"")</f>
        <v/>
      </c>
    </row>
    <row r="75" ht="15" customHeight="1" s="70">
      <c r="F75" s="62">
        <f>IFERROR(IF(G75="Af. No Encontrado!","SI","NO"),"NO")</f>
        <v/>
      </c>
      <c r="G75" s="65">
        <f>+(IFERROR(+VLOOKUP(B75,padron!$A$1:$K$902,3,0),IF(B75="","","Af. No Encontrado!")))</f>
        <v/>
      </c>
      <c r="H75" s="65">
        <f>+IFERROR(VLOOKUP(C75,materiales!$A$1:$D$2000,4,0),IFERROR(A75,""))</f>
        <v/>
      </c>
      <c r="I75" s="65">
        <f>+(IFERROR(+VLOOKUP(B75,padron!$A$1:$K$304,9,0),""))</f>
        <v/>
      </c>
      <c r="J75" s="65">
        <f>+(IFERROR(+VLOOKUP(B75,padron!$A$1:$K$304,10,0),""))</f>
        <v/>
      </c>
      <c r="K75" s="65">
        <f>+(IFERROR(+VLOOKUP(B75,padron!$A$1:$K$304,11,0),""))</f>
        <v/>
      </c>
      <c r="L75" s="50">
        <f>+(IFERROR(+VLOOKUP(B75,padron!$A$1:$K$304,8,0),""))</f>
        <v/>
      </c>
      <c r="M75" s="50">
        <f>+(IFERROR(+VLOOKUP(B75,padron!$A$1:$K$304,2,0),""))</f>
        <v/>
      </c>
      <c r="N75" s="50">
        <f>+IFERROR(VLOOKUP(C75,materiales!$A$1:$D$2000,2,0),IF(B75="","","99999"))</f>
        <v/>
      </c>
      <c r="O75">
        <f>IFERROR(IF(B75="","","001"),"")</f>
        <v/>
      </c>
      <c r="Q75" s="50">
        <f>IF(B75="","","ZTRA")</f>
        <v/>
      </c>
      <c r="R75" s="65">
        <f>IF(B75="","","ALMA")</f>
        <v/>
      </c>
      <c r="S75" s="50">
        <f>+IFERROR(VLOOKUP(B75,padron!A68:K370,4,0),"")</f>
        <v/>
      </c>
      <c r="T75" s="60">
        <f>+IF(L75="","",+DAY(TODAY())&amp;"."&amp;TEXT(+TODAY(),"MM")&amp;"."&amp;+YEAR(TODAY()))</f>
        <v/>
      </c>
      <c r="U75" s="65">
        <f>+IFERROR(VLOOKUP(B75,padron!$A$2:$K$304,6,0),"")</f>
        <v/>
      </c>
      <c r="V75" s="65">
        <f>+IFERROR(VLOOKUP(B75,padron!$A$2:$K$304,7,0),"")</f>
        <v/>
      </c>
      <c r="W75" s="50">
        <f>IFERROR(VLOOKUP(B75,padron!A67:M836,12,0),"")</f>
        <v/>
      </c>
      <c r="X75" s="65">
        <f>IFERROR(VLOOKUP(B75,padron!A67:M836,13,0),"")</f>
        <v/>
      </c>
    </row>
    <row r="76" ht="15" customHeight="1" s="70">
      <c r="F76" s="62">
        <f>IFERROR(IF(G76="Af. No Encontrado!","SI","NO"),"NO")</f>
        <v/>
      </c>
      <c r="G76" s="65">
        <f>+(IFERROR(+VLOOKUP(B76,padron!$A$1:$K$902,3,0),IF(B76="","","Af. No Encontrado!")))</f>
        <v/>
      </c>
      <c r="H76" s="65">
        <f>+IFERROR(VLOOKUP(C76,materiales!$A$1:$D$2000,4,0),IFERROR(A76,""))</f>
        <v/>
      </c>
      <c r="I76" s="65">
        <f>+(IFERROR(+VLOOKUP(B76,padron!$A$1:$K$304,9,0),""))</f>
        <v/>
      </c>
      <c r="J76" s="65">
        <f>+(IFERROR(+VLOOKUP(B76,padron!$A$1:$K$304,10,0),""))</f>
        <v/>
      </c>
      <c r="K76" s="65">
        <f>+(IFERROR(+VLOOKUP(B76,padron!$A$1:$K$304,11,0),""))</f>
        <v/>
      </c>
      <c r="L76" s="50">
        <f>+(IFERROR(+VLOOKUP(B76,padron!$A$1:$K$304,8,0),""))</f>
        <v/>
      </c>
      <c r="M76" s="50">
        <f>+(IFERROR(+VLOOKUP(B76,padron!$A$1:$K$304,2,0),""))</f>
        <v/>
      </c>
      <c r="N76" s="50">
        <f>+IFERROR(VLOOKUP(C76,materiales!$A$1:$D$2000,2,0),IF(B76="","","99999"))</f>
        <v/>
      </c>
      <c r="O76">
        <f>IFERROR(IF(B76="","","001"),"")</f>
        <v/>
      </c>
      <c r="Q76" s="50">
        <f>IF(B76="","","ZTRA")</f>
        <v/>
      </c>
      <c r="R76" s="65">
        <f>IF(B76="","","ALMA")</f>
        <v/>
      </c>
      <c r="S76" s="50">
        <f>+IFERROR(VLOOKUP(B76,padron!A69:K371,4,0),"")</f>
        <v/>
      </c>
      <c r="T76" s="60">
        <f>+IF(L76="","",+DAY(TODAY())&amp;"."&amp;TEXT(+TODAY(),"MM")&amp;"."&amp;+YEAR(TODAY()))</f>
        <v/>
      </c>
      <c r="U76" s="65">
        <f>+IFERROR(VLOOKUP(B76,padron!$A$2:$K$304,6,0),"")</f>
        <v/>
      </c>
      <c r="V76" s="65">
        <f>+IFERROR(VLOOKUP(B76,padron!$A$2:$K$304,7,0),"")</f>
        <v/>
      </c>
      <c r="W76" s="50">
        <f>IFERROR(VLOOKUP(B76,padron!A68:M837,12,0),"")</f>
        <v/>
      </c>
      <c r="X76" s="65">
        <f>IFERROR(VLOOKUP(B76,padron!A68:M837,13,0),"")</f>
        <v/>
      </c>
    </row>
    <row r="77" ht="15" customHeight="1" s="70">
      <c r="F77" s="62">
        <f>IFERROR(IF(G77="Af. No Encontrado!","SI","NO"),"NO")</f>
        <v/>
      </c>
      <c r="G77" s="65">
        <f>+(IFERROR(+VLOOKUP(B77,padron!$A$1:$K$902,3,0),IF(B77="","","Af. No Encontrado!")))</f>
        <v/>
      </c>
      <c r="H77" s="65">
        <f>+IFERROR(VLOOKUP(C77,materiales!$A$1:$D$2000,4,0),IFERROR(A77,""))</f>
        <v/>
      </c>
      <c r="I77" s="65">
        <f>+(IFERROR(+VLOOKUP(B77,padron!$A$1:$K$304,9,0),""))</f>
        <v/>
      </c>
      <c r="J77" s="65">
        <f>+(IFERROR(+VLOOKUP(B77,padron!$A$1:$K$304,10,0),""))</f>
        <v/>
      </c>
      <c r="K77" s="65">
        <f>+(IFERROR(+VLOOKUP(B77,padron!$A$1:$K$304,11,0),""))</f>
        <v/>
      </c>
      <c r="L77" s="50">
        <f>+(IFERROR(+VLOOKUP(B77,padron!$A$1:$K$304,8,0),""))</f>
        <v/>
      </c>
      <c r="M77" s="50">
        <f>+(IFERROR(+VLOOKUP(B77,padron!$A$1:$K$304,2,0),""))</f>
        <v/>
      </c>
      <c r="N77" s="50">
        <f>+IFERROR(VLOOKUP(C77,materiales!$A$1:$D$2000,2,0),IF(B77="","","99999"))</f>
        <v/>
      </c>
      <c r="O77">
        <f>IFERROR(IF(B77="","","001"),"")</f>
        <v/>
      </c>
      <c r="Q77" s="50">
        <f>IF(B77="","","ZTRA")</f>
        <v/>
      </c>
      <c r="R77" s="65">
        <f>IF(B77="","","ALMA")</f>
        <v/>
      </c>
      <c r="S77" s="50">
        <f>+IFERROR(VLOOKUP(B77,padron!A70:K372,4,0),"")</f>
        <v/>
      </c>
      <c r="T77" s="60">
        <f>+IF(L77="","",+DAY(TODAY())&amp;"."&amp;TEXT(+TODAY(),"MM")&amp;"."&amp;+YEAR(TODAY()))</f>
        <v/>
      </c>
      <c r="U77" s="65">
        <f>+IFERROR(VLOOKUP(B77,padron!$A$2:$K$304,6,0),"")</f>
        <v/>
      </c>
      <c r="V77" s="65">
        <f>+IFERROR(VLOOKUP(B77,padron!$A$2:$K$304,7,0),"")</f>
        <v/>
      </c>
      <c r="W77" s="50">
        <f>IFERROR(VLOOKUP(B77,padron!A69:M838,12,0),"")</f>
        <v/>
      </c>
      <c r="X77" s="65">
        <f>IFERROR(VLOOKUP(B77,padron!A69:M838,13,0),"")</f>
        <v/>
      </c>
    </row>
    <row r="78" ht="15" customHeight="1" s="70">
      <c r="F78" s="62">
        <f>IFERROR(IF(G78="Af. No Encontrado!","SI","NO"),"NO")</f>
        <v/>
      </c>
      <c r="G78" s="65">
        <f>+(IFERROR(+VLOOKUP(B78,padron!$A$1:$K$902,3,0),IF(B78="","","Af. No Encontrado!")))</f>
        <v/>
      </c>
      <c r="H78" s="65">
        <f>+IFERROR(VLOOKUP(C78,materiales!$A$1:$D$2000,4,0),IFERROR(A78,""))</f>
        <v/>
      </c>
      <c r="I78" s="65">
        <f>+(IFERROR(+VLOOKUP(B78,padron!$A$1:$K$304,9,0),""))</f>
        <v/>
      </c>
      <c r="J78" s="65">
        <f>+(IFERROR(+VLOOKUP(B78,padron!$A$1:$K$304,10,0),""))</f>
        <v/>
      </c>
      <c r="K78" s="65">
        <f>+(IFERROR(+VLOOKUP(B78,padron!$A$1:$K$304,11,0),""))</f>
        <v/>
      </c>
      <c r="L78" s="50">
        <f>+(IFERROR(+VLOOKUP(B78,padron!$A$1:$K$304,8,0),""))</f>
        <v/>
      </c>
      <c r="M78" s="50">
        <f>+(IFERROR(+VLOOKUP(B78,padron!$A$1:$K$304,2,0),""))</f>
        <v/>
      </c>
      <c r="N78" s="50">
        <f>+IFERROR(VLOOKUP(C78,materiales!$A$1:$D$2000,2,0),IF(B78="","","99999"))</f>
        <v/>
      </c>
      <c r="O78">
        <f>IFERROR(IF(B78="","","001"),"")</f>
        <v/>
      </c>
      <c r="Q78" s="50">
        <f>IF(B78="","","ZTRA")</f>
        <v/>
      </c>
      <c r="R78" s="65">
        <f>IF(B78="","","ALMA")</f>
        <v/>
      </c>
      <c r="S78" s="50">
        <f>+IFERROR(VLOOKUP(B78,padron!A71:K373,4,0),"")</f>
        <v/>
      </c>
      <c r="T78" s="60">
        <f>+IF(L78="","",+DAY(TODAY())&amp;"."&amp;TEXT(+TODAY(),"MM")&amp;"."&amp;+YEAR(TODAY()))</f>
        <v/>
      </c>
      <c r="U78" s="65">
        <f>+IFERROR(VLOOKUP(B78,padron!$A$2:$K$304,6,0),"")</f>
        <v/>
      </c>
      <c r="V78" s="65">
        <f>+IFERROR(VLOOKUP(B78,padron!$A$2:$K$304,7,0),"")</f>
        <v/>
      </c>
      <c r="W78" s="50">
        <f>IFERROR(VLOOKUP(B78,padron!A70:M839,12,0),"")</f>
        <v/>
      </c>
      <c r="X78" s="65">
        <f>IFERROR(VLOOKUP(B78,padron!A70:M839,13,0),"")</f>
        <v/>
      </c>
    </row>
    <row r="79" ht="15" customHeight="1" s="70">
      <c r="F79" s="62">
        <f>IFERROR(IF(G79="Af. No Encontrado!","SI","NO"),"NO")</f>
        <v/>
      </c>
      <c r="G79" s="65">
        <f>+(IFERROR(+VLOOKUP(B79,padron!$A$1:$K$902,3,0),IF(B79="","","Af. No Encontrado!")))</f>
        <v/>
      </c>
      <c r="H79" s="65">
        <f>+IFERROR(VLOOKUP(C79,materiales!$A$1:$D$2000,4,0),IFERROR(A79,""))</f>
        <v/>
      </c>
      <c r="I79" s="65">
        <f>+(IFERROR(+VLOOKUP(B79,padron!$A$1:$K$304,9,0),""))</f>
        <v/>
      </c>
      <c r="J79" s="65">
        <f>+(IFERROR(+VLOOKUP(B79,padron!$A$1:$K$304,10,0),""))</f>
        <v/>
      </c>
      <c r="K79" s="65">
        <f>+(IFERROR(+VLOOKUP(B79,padron!$A$1:$K$304,11,0),""))</f>
        <v/>
      </c>
      <c r="L79" s="50">
        <f>+(IFERROR(+VLOOKUP(B79,padron!$A$1:$K$304,8,0),""))</f>
        <v/>
      </c>
      <c r="M79" s="50">
        <f>+(IFERROR(+VLOOKUP(B79,padron!$A$1:$K$304,2,0),""))</f>
        <v/>
      </c>
      <c r="N79" s="50">
        <f>+IFERROR(VLOOKUP(C79,materiales!$A$1:$D$2000,2,0),IF(B79="","","99999"))</f>
        <v/>
      </c>
      <c r="O79">
        <f>IFERROR(IF(B79="","","001"),"")</f>
        <v/>
      </c>
      <c r="Q79" s="50">
        <f>IF(B79="","","ZTRA")</f>
        <v/>
      </c>
      <c r="R79" s="65">
        <f>IF(B79="","","ALMA")</f>
        <v/>
      </c>
      <c r="S79" s="50">
        <f>+IFERROR(VLOOKUP(B79,padron!A72:K374,4,0),"")</f>
        <v/>
      </c>
      <c r="T79" s="60">
        <f>+IF(L79="","",+DAY(TODAY())&amp;"."&amp;TEXT(+TODAY(),"MM")&amp;"."&amp;+YEAR(TODAY()))</f>
        <v/>
      </c>
      <c r="U79" s="65">
        <f>+IFERROR(VLOOKUP(B79,padron!$A$2:$K$304,6,0),"")</f>
        <v/>
      </c>
      <c r="V79" s="65">
        <f>+IFERROR(VLOOKUP(B79,padron!$A$2:$K$304,7,0),"")</f>
        <v/>
      </c>
      <c r="W79" s="50">
        <f>IFERROR(VLOOKUP(B79,padron!A71:M840,12,0),"")</f>
        <v/>
      </c>
      <c r="X79" s="65">
        <f>IFERROR(VLOOKUP(B79,padron!A71:M840,13,0),"")</f>
        <v/>
      </c>
    </row>
    <row r="80" ht="15" customHeight="1" s="70">
      <c r="F80" s="62">
        <f>IFERROR(IF(G80="Af. No Encontrado!","SI","NO"),"NO")</f>
        <v/>
      </c>
      <c r="G80" s="65">
        <f>+(IFERROR(+VLOOKUP(B80,padron!$A$1:$K$902,3,0),IF(B80="","","Af. No Encontrado!")))</f>
        <v/>
      </c>
      <c r="H80" s="65">
        <f>+IFERROR(VLOOKUP(C80,materiales!$A$1:$D$2000,4,0),IFERROR(A80,""))</f>
        <v/>
      </c>
      <c r="I80" s="65">
        <f>+(IFERROR(+VLOOKUP(B80,padron!$A$1:$K$304,9,0),""))</f>
        <v/>
      </c>
      <c r="J80" s="65">
        <f>+(IFERROR(+VLOOKUP(B80,padron!$A$1:$K$304,10,0),""))</f>
        <v/>
      </c>
      <c r="K80" s="65">
        <f>+(IFERROR(+VLOOKUP(B80,padron!$A$1:$K$304,11,0),""))</f>
        <v/>
      </c>
      <c r="L80" s="50">
        <f>+(IFERROR(+VLOOKUP(B80,padron!$A$1:$K$304,8,0),""))</f>
        <v/>
      </c>
      <c r="M80" s="50">
        <f>+(IFERROR(+VLOOKUP(B80,padron!$A$1:$K$304,2,0),""))</f>
        <v/>
      </c>
      <c r="N80" s="50">
        <f>+IFERROR(VLOOKUP(C80,materiales!$A$1:$D$2000,2,0),IF(B80="","","99999"))</f>
        <v/>
      </c>
      <c r="O80">
        <f>IFERROR(IF(B80="","","001"),"")</f>
        <v/>
      </c>
      <c r="Q80" s="50">
        <f>IF(B80="","","ZTRA")</f>
        <v/>
      </c>
      <c r="R80" s="65">
        <f>IF(B80="","","ALMA")</f>
        <v/>
      </c>
      <c r="S80" s="50">
        <f>+IFERROR(VLOOKUP(B80,padron!A73:K375,4,0),"")</f>
        <v/>
      </c>
      <c r="T80" s="60">
        <f>+IF(L80="","",+DAY(TODAY())&amp;"."&amp;TEXT(+TODAY(),"MM")&amp;"."&amp;+YEAR(TODAY()))</f>
        <v/>
      </c>
      <c r="U80" s="65">
        <f>+IFERROR(VLOOKUP(B80,padron!$A$2:$K$304,6,0),"")</f>
        <v/>
      </c>
      <c r="V80" s="65">
        <f>+IFERROR(VLOOKUP(B80,padron!$A$2:$K$304,7,0),"")</f>
        <v/>
      </c>
      <c r="W80" s="50">
        <f>IFERROR(VLOOKUP(B80,padron!A72:M841,12,0),"")</f>
        <v/>
      </c>
      <c r="X80" s="65">
        <f>IFERROR(VLOOKUP(B80,padron!A72:M841,13,0),"")</f>
        <v/>
      </c>
    </row>
    <row r="81" ht="15" customHeight="1" s="70">
      <c r="F81" s="62">
        <f>IFERROR(IF(G81="Af. No Encontrado!","SI","NO"),"NO")</f>
        <v/>
      </c>
      <c r="G81" s="65">
        <f>+(IFERROR(+VLOOKUP(B81,padron!$A$1:$K$902,3,0),IF(B81="","","Af. No Encontrado!")))</f>
        <v/>
      </c>
      <c r="H81" s="65">
        <f>+IFERROR(VLOOKUP(C81,materiales!$A$1:$D$2000,4,0),IFERROR(A81,""))</f>
        <v/>
      </c>
      <c r="I81" s="65">
        <f>+(IFERROR(+VLOOKUP(B81,padron!$A$1:$K$304,9,0),""))</f>
        <v/>
      </c>
      <c r="J81" s="65">
        <f>+(IFERROR(+VLOOKUP(B81,padron!$A$1:$K$304,10,0),""))</f>
        <v/>
      </c>
      <c r="K81" s="65">
        <f>+(IFERROR(+VLOOKUP(B81,padron!$A$1:$K$304,11,0),""))</f>
        <v/>
      </c>
      <c r="L81" s="50">
        <f>+(IFERROR(+VLOOKUP(B81,padron!$A$1:$K$304,8,0),""))</f>
        <v/>
      </c>
      <c r="M81" s="50">
        <f>+(IFERROR(+VLOOKUP(B81,padron!$A$1:$K$304,2,0),""))</f>
        <v/>
      </c>
      <c r="N81" s="50">
        <f>+IFERROR(VLOOKUP(C81,materiales!$A$1:$D$2000,2,0),IF(B81="","","99999"))</f>
        <v/>
      </c>
      <c r="O81">
        <f>IFERROR(IF(B81="","","001"),"")</f>
        <v/>
      </c>
      <c r="Q81" s="50">
        <f>IF(B81="","","ZTRA")</f>
        <v/>
      </c>
      <c r="R81" s="65">
        <f>IF(B81="","","ALMA")</f>
        <v/>
      </c>
      <c r="S81" s="50">
        <f>+IFERROR(VLOOKUP(B81,padron!A74:K376,4,0),"")</f>
        <v/>
      </c>
      <c r="T81" s="60">
        <f>+IF(L81="","",+DAY(TODAY())&amp;"."&amp;TEXT(+TODAY(),"MM")&amp;"."&amp;+YEAR(TODAY()))</f>
        <v/>
      </c>
      <c r="U81" s="65">
        <f>+IFERROR(VLOOKUP(B81,padron!$A$2:$K$304,6,0),"")</f>
        <v/>
      </c>
      <c r="V81" s="65">
        <f>+IFERROR(VLOOKUP(B81,padron!$A$2:$K$304,7,0),"")</f>
        <v/>
      </c>
      <c r="W81" s="50">
        <f>IFERROR(VLOOKUP(B81,padron!A73:M842,12,0),"")</f>
        <v/>
      </c>
      <c r="X81" s="65">
        <f>IFERROR(VLOOKUP(B81,padron!A73:M842,13,0),"")</f>
        <v/>
      </c>
    </row>
    <row r="82" ht="15" customHeight="1" s="70">
      <c r="F82" s="62">
        <f>IFERROR(IF(G82="Af. No Encontrado!","SI","NO"),"NO")</f>
        <v/>
      </c>
      <c r="G82" s="65">
        <f>+(IFERROR(+VLOOKUP(B82,padron!$A$1:$K$902,3,0),IF(B82="","","Af. No Encontrado!")))</f>
        <v/>
      </c>
      <c r="H82" s="65">
        <f>+IFERROR(VLOOKUP(C82,materiales!$A$1:$D$2000,4,0),IFERROR(A82,""))</f>
        <v/>
      </c>
      <c r="I82" s="65">
        <f>+(IFERROR(+VLOOKUP(B82,padron!$A$1:$K$304,9,0),""))</f>
        <v/>
      </c>
      <c r="J82" s="65">
        <f>+(IFERROR(+VLOOKUP(B82,padron!$A$1:$K$304,10,0),""))</f>
        <v/>
      </c>
      <c r="K82" s="65">
        <f>+(IFERROR(+VLOOKUP(B82,padron!$A$1:$K$304,11,0),""))</f>
        <v/>
      </c>
      <c r="L82" s="50">
        <f>+(IFERROR(+VLOOKUP(B82,padron!$A$1:$K$304,8,0),""))</f>
        <v/>
      </c>
      <c r="M82" s="50">
        <f>+(IFERROR(+VLOOKUP(B82,padron!$A$1:$K$304,2,0),""))</f>
        <v/>
      </c>
      <c r="N82" s="50">
        <f>+IFERROR(VLOOKUP(C82,materiales!$A$1:$D$2000,2,0),IF(B82="","","99999"))</f>
        <v/>
      </c>
      <c r="O82">
        <f>IFERROR(IF(B82="","","001"),"")</f>
        <v/>
      </c>
      <c r="Q82" s="50">
        <f>IF(B82="","","ZTRA")</f>
        <v/>
      </c>
      <c r="R82" s="65">
        <f>IF(B82="","","ALMA")</f>
        <v/>
      </c>
      <c r="S82" s="50">
        <f>+IFERROR(VLOOKUP(B82,padron!A75:K377,4,0),"")</f>
        <v/>
      </c>
      <c r="T82" s="60">
        <f>+IF(L82="","",+DAY(TODAY())&amp;"."&amp;TEXT(+TODAY(),"MM")&amp;"."&amp;+YEAR(TODAY()))</f>
        <v/>
      </c>
      <c r="U82" s="65">
        <f>+IFERROR(VLOOKUP(B82,padron!$A$2:$K$304,6,0),"")</f>
        <v/>
      </c>
      <c r="V82" s="65">
        <f>+IFERROR(VLOOKUP(B82,padron!$A$2:$K$304,7,0),"")</f>
        <v/>
      </c>
      <c r="W82" s="50">
        <f>IFERROR(VLOOKUP(B82,padron!A74:M843,12,0),"")</f>
        <v/>
      </c>
      <c r="X82" s="65">
        <f>IFERROR(VLOOKUP(B82,padron!A74:M843,13,0),"")</f>
        <v/>
      </c>
    </row>
    <row r="83" ht="15" customHeight="1" s="70">
      <c r="F83" s="62">
        <f>IFERROR(IF(G83="Af. No Encontrado!","SI","NO"),"NO")</f>
        <v/>
      </c>
      <c r="G83" s="65">
        <f>+(IFERROR(+VLOOKUP(B83,padron!$A$1:$K$902,3,0),IF(B83="","","Af. No Encontrado!")))</f>
        <v/>
      </c>
      <c r="H83" s="65">
        <f>+IFERROR(VLOOKUP(C83,materiales!$A$1:$D$2000,4,0),IFERROR(A83,""))</f>
        <v/>
      </c>
      <c r="I83" s="65">
        <f>+(IFERROR(+VLOOKUP(B83,padron!$A$1:$K$304,9,0),""))</f>
        <v/>
      </c>
      <c r="J83" s="65">
        <f>+(IFERROR(+VLOOKUP(B83,padron!$A$1:$K$304,10,0),""))</f>
        <v/>
      </c>
      <c r="K83" s="65">
        <f>+(IFERROR(+VLOOKUP(B83,padron!$A$1:$K$304,11,0),""))</f>
        <v/>
      </c>
      <c r="L83" s="50">
        <f>+(IFERROR(+VLOOKUP(B83,padron!$A$1:$K$304,8,0),""))</f>
        <v/>
      </c>
      <c r="M83" s="50">
        <f>+(IFERROR(+VLOOKUP(B83,padron!$A$1:$K$304,2,0),""))</f>
        <v/>
      </c>
      <c r="N83" s="50">
        <f>+IFERROR(VLOOKUP(C83,materiales!$A$1:$D$2000,2,0),IF(B83="","","99999"))</f>
        <v/>
      </c>
      <c r="O83">
        <f>IFERROR(IF(B83="","","001"),"")</f>
        <v/>
      </c>
      <c r="Q83" s="50">
        <f>IF(B83="","","ZTRA")</f>
        <v/>
      </c>
      <c r="R83" s="65">
        <f>IF(B83="","","ALMA")</f>
        <v/>
      </c>
      <c r="S83" s="50">
        <f>+IFERROR(VLOOKUP(B83,padron!A76:K378,4,0),"")</f>
        <v/>
      </c>
      <c r="T83" s="60">
        <f>+IF(L83="","",+DAY(TODAY())&amp;"."&amp;TEXT(+TODAY(),"MM")&amp;"."&amp;+YEAR(TODAY()))</f>
        <v/>
      </c>
      <c r="U83" s="65">
        <f>+IFERROR(VLOOKUP(B83,padron!$A$2:$K$304,6,0),"")</f>
        <v/>
      </c>
      <c r="V83" s="65">
        <f>+IFERROR(VLOOKUP(B83,padron!$A$2:$K$304,7,0),"")</f>
        <v/>
      </c>
      <c r="W83" s="50">
        <f>IFERROR(VLOOKUP(B83,padron!A75:M844,12,0),"")</f>
        <v/>
      </c>
      <c r="X83" s="65">
        <f>IFERROR(VLOOKUP(B83,padron!A75:M844,13,0),"")</f>
        <v/>
      </c>
    </row>
    <row r="84" ht="15" customHeight="1" s="70">
      <c r="F84" s="62">
        <f>IFERROR(IF(G84="Af. No Encontrado!","SI","NO"),"NO")</f>
        <v/>
      </c>
      <c r="G84" s="65">
        <f>+(IFERROR(+VLOOKUP(B84,padron!$A$1:$K$902,3,0),IF(B84="","","Af. No Encontrado!")))</f>
        <v/>
      </c>
      <c r="H84" s="65">
        <f>+IFERROR(VLOOKUP(C84,materiales!$A$1:$D$2000,4,0),IFERROR(A84,""))</f>
        <v/>
      </c>
      <c r="I84" s="65">
        <f>+(IFERROR(+VLOOKUP(B84,padron!$A$1:$K$304,9,0),""))</f>
        <v/>
      </c>
      <c r="J84" s="65">
        <f>+(IFERROR(+VLOOKUP(B84,padron!$A$1:$K$304,10,0),""))</f>
        <v/>
      </c>
      <c r="K84" s="65">
        <f>+(IFERROR(+VLOOKUP(B84,padron!$A$1:$K$304,11,0),""))</f>
        <v/>
      </c>
      <c r="L84" s="50">
        <f>+(IFERROR(+VLOOKUP(B84,padron!$A$1:$K$304,8,0),""))</f>
        <v/>
      </c>
      <c r="M84" s="50">
        <f>+(IFERROR(+VLOOKUP(B84,padron!$A$1:$K$304,2,0),""))</f>
        <v/>
      </c>
      <c r="N84" s="50">
        <f>+IFERROR(VLOOKUP(C84,materiales!$A$1:$D$2000,2,0),IF(B84="","","99999"))</f>
        <v/>
      </c>
      <c r="O84">
        <f>IFERROR(IF(B84="","","001"),"")</f>
        <v/>
      </c>
      <c r="Q84" s="50">
        <f>IF(B84="","","ZTRA")</f>
        <v/>
      </c>
      <c r="R84" s="65">
        <f>IF(B84="","","ALMA")</f>
        <v/>
      </c>
      <c r="S84" s="50">
        <f>+IFERROR(VLOOKUP(B84,padron!A77:K379,4,0),"")</f>
        <v/>
      </c>
      <c r="T84" s="60">
        <f>+IF(L84="","",+DAY(TODAY())&amp;"."&amp;TEXT(+TODAY(),"MM")&amp;"."&amp;+YEAR(TODAY()))</f>
        <v/>
      </c>
      <c r="U84" s="65">
        <f>+IFERROR(VLOOKUP(B84,padron!$A$2:$K$304,6,0),"")</f>
        <v/>
      </c>
      <c r="V84" s="65">
        <f>+IFERROR(VLOOKUP(B84,padron!$A$2:$K$304,7,0),"")</f>
        <v/>
      </c>
      <c r="W84" s="50">
        <f>IFERROR(VLOOKUP(B84,padron!A76:M845,12,0),"")</f>
        <v/>
      </c>
      <c r="X84" s="65">
        <f>IFERROR(VLOOKUP(B84,padron!A76:M845,13,0),"")</f>
        <v/>
      </c>
    </row>
    <row r="85" ht="15" customHeight="1" s="70">
      <c r="F85" s="62">
        <f>IFERROR(IF(G85="Af. No Encontrado!","SI","NO"),"NO")</f>
        <v/>
      </c>
      <c r="G85" s="65">
        <f>+(IFERROR(+VLOOKUP(B85,padron!$A$1:$K$902,3,0),IF(B85="","","Af. No Encontrado!")))</f>
        <v/>
      </c>
      <c r="H85" s="65">
        <f>+IFERROR(VLOOKUP(C85,materiales!$A$1:$D$2000,4,0),IFERROR(A85,""))</f>
        <v/>
      </c>
      <c r="I85" s="65">
        <f>+(IFERROR(+VLOOKUP(B85,padron!$A$1:$K$304,9,0),""))</f>
        <v/>
      </c>
      <c r="J85" s="65">
        <f>+(IFERROR(+VLOOKUP(B85,padron!$A$1:$K$304,10,0),""))</f>
        <v/>
      </c>
      <c r="K85" s="65">
        <f>+(IFERROR(+VLOOKUP(B85,padron!$A$1:$K$304,11,0),""))</f>
        <v/>
      </c>
      <c r="L85" s="50">
        <f>+(IFERROR(+VLOOKUP(B85,padron!$A$1:$K$304,8,0),""))</f>
        <v/>
      </c>
      <c r="M85" s="50">
        <f>+(IFERROR(+VLOOKUP(B85,padron!$A$1:$K$304,2,0),""))</f>
        <v/>
      </c>
      <c r="N85" s="50">
        <f>+IFERROR(VLOOKUP(C85,materiales!$A$1:$D$2000,2,0),IF(B85="","","99999"))</f>
        <v/>
      </c>
      <c r="O85">
        <f>IFERROR(IF(B85="","","001"),"")</f>
        <v/>
      </c>
      <c r="Q85" s="50">
        <f>IF(B85="","","ZTRA")</f>
        <v/>
      </c>
      <c r="R85" s="65">
        <f>IF(B85="","","ALMA")</f>
        <v/>
      </c>
      <c r="S85" s="50">
        <f>+IFERROR(VLOOKUP(B85,padron!A78:K380,4,0),"")</f>
        <v/>
      </c>
      <c r="T85" s="60">
        <f>+IF(L85="","",+DAY(TODAY())&amp;"."&amp;TEXT(+TODAY(),"MM")&amp;"."&amp;+YEAR(TODAY()))</f>
        <v/>
      </c>
      <c r="U85" s="65">
        <f>+IFERROR(VLOOKUP(B85,padron!$A$2:$K$304,6,0),"")</f>
        <v/>
      </c>
      <c r="V85" s="65">
        <f>+IFERROR(VLOOKUP(B85,padron!$A$2:$K$304,7,0),"")</f>
        <v/>
      </c>
      <c r="W85" s="50">
        <f>IFERROR(VLOOKUP(B85,padron!A77:M846,12,0),"")</f>
        <v/>
      </c>
      <c r="X85" s="65">
        <f>IFERROR(VLOOKUP(B85,padron!A77:M846,13,0),"")</f>
        <v/>
      </c>
    </row>
    <row r="86" ht="15" customHeight="1" s="70">
      <c r="F86" s="62">
        <f>IFERROR(IF(G86="Af. No Encontrado!","SI","NO"),"NO")</f>
        <v/>
      </c>
      <c r="G86" s="65">
        <f>+(IFERROR(+VLOOKUP(B86,padron!$A$1:$K$902,3,0),IF(B86="","","Af. No Encontrado!")))</f>
        <v/>
      </c>
      <c r="H86" s="65">
        <f>+IFERROR(VLOOKUP(C86,materiales!$A$1:$D$2000,4,0),IFERROR(A86,""))</f>
        <v/>
      </c>
      <c r="I86" s="65">
        <f>+(IFERROR(+VLOOKUP(B86,padron!$A$1:$K$304,9,0),""))</f>
        <v/>
      </c>
      <c r="J86" s="65">
        <f>+(IFERROR(+VLOOKUP(B86,padron!$A$1:$K$304,10,0),""))</f>
        <v/>
      </c>
      <c r="K86" s="65">
        <f>+(IFERROR(+VLOOKUP(B86,padron!$A$1:$K$304,11,0),""))</f>
        <v/>
      </c>
      <c r="L86" s="50">
        <f>+(IFERROR(+VLOOKUP(B86,padron!$A$1:$K$304,8,0),""))</f>
        <v/>
      </c>
      <c r="M86" s="50">
        <f>+(IFERROR(+VLOOKUP(B86,padron!$A$1:$K$304,2,0),""))</f>
        <v/>
      </c>
      <c r="N86" s="50">
        <f>+IFERROR(VLOOKUP(C86,materiales!$A$1:$D$2000,2,0),IF(B86="","","99999"))</f>
        <v/>
      </c>
      <c r="O86">
        <f>IFERROR(IF(B86="","","001"),"")</f>
        <v/>
      </c>
      <c r="Q86" s="50">
        <f>IF(B86="","","ZTRA")</f>
        <v/>
      </c>
      <c r="R86" s="65">
        <f>IF(B86="","","ALMA")</f>
        <v/>
      </c>
      <c r="S86" s="50">
        <f>+IFERROR(VLOOKUP(B86,padron!A79:K381,4,0),"")</f>
        <v/>
      </c>
      <c r="T86" s="60">
        <f>+IF(L86="","",+DAY(TODAY())&amp;"."&amp;TEXT(+TODAY(),"MM")&amp;"."&amp;+YEAR(TODAY()))</f>
        <v/>
      </c>
      <c r="U86" s="65">
        <f>+IFERROR(VLOOKUP(B86,padron!$A$2:$K$304,6,0),"")</f>
        <v/>
      </c>
      <c r="V86" s="65">
        <f>+IFERROR(VLOOKUP(B86,padron!$A$2:$K$304,7,0),"")</f>
        <v/>
      </c>
      <c r="W86" s="50">
        <f>IFERROR(VLOOKUP(B86,padron!A78:M847,12,0),"")</f>
        <v/>
      </c>
      <c r="X86" s="65">
        <f>IFERROR(VLOOKUP(B86,padron!A78:M847,13,0),"")</f>
        <v/>
      </c>
    </row>
    <row r="87" ht="15" customHeight="1" s="70">
      <c r="F87" s="62">
        <f>IFERROR(IF(G87="Af. No Encontrado!","SI","NO"),"NO")</f>
        <v/>
      </c>
      <c r="G87" s="65">
        <f>+(IFERROR(+VLOOKUP(B87,padron!$A$1:$K$902,3,0),IF(B87="","","Af. No Encontrado!")))</f>
        <v/>
      </c>
      <c r="H87" s="65">
        <f>+IFERROR(VLOOKUP(C87,materiales!$A$1:$D$2000,4,0),IFERROR(A87,""))</f>
        <v/>
      </c>
      <c r="I87" s="65">
        <f>+(IFERROR(+VLOOKUP(B87,padron!$A$1:$K$304,9,0),""))</f>
        <v/>
      </c>
      <c r="J87" s="65">
        <f>+(IFERROR(+VLOOKUP(B87,padron!$A$1:$K$304,10,0),""))</f>
        <v/>
      </c>
      <c r="K87" s="65">
        <f>+(IFERROR(+VLOOKUP(B87,padron!$A$1:$K$304,11,0),""))</f>
        <v/>
      </c>
      <c r="L87" s="50">
        <f>+(IFERROR(+VLOOKUP(B87,padron!$A$1:$K$304,8,0),""))</f>
        <v/>
      </c>
      <c r="M87" s="50">
        <f>+(IFERROR(+VLOOKUP(B87,padron!$A$1:$K$304,2,0),""))</f>
        <v/>
      </c>
      <c r="N87" s="50">
        <f>+IFERROR(VLOOKUP(C87,materiales!$A$1:$D$2000,2,0),IF(B87="","","99999"))</f>
        <v/>
      </c>
      <c r="O87">
        <f>IFERROR(IF(B87="","","001"),"")</f>
        <v/>
      </c>
      <c r="Q87" s="50">
        <f>IF(B87="","","ZTRA")</f>
        <v/>
      </c>
      <c r="R87" s="65">
        <f>IF(B87="","","ALMA")</f>
        <v/>
      </c>
      <c r="S87" s="50">
        <f>+IFERROR(VLOOKUP(B87,padron!A80:K382,4,0),"")</f>
        <v/>
      </c>
      <c r="T87" s="60">
        <f>+IF(L87="","",+DAY(TODAY())&amp;"."&amp;TEXT(+TODAY(),"MM")&amp;"."&amp;+YEAR(TODAY()))</f>
        <v/>
      </c>
      <c r="U87" s="65">
        <f>+IFERROR(VLOOKUP(B87,padron!$A$2:$K$304,6,0),"")</f>
        <v/>
      </c>
      <c r="V87" s="65">
        <f>+IFERROR(VLOOKUP(B87,padron!$A$2:$K$304,7,0),"")</f>
        <v/>
      </c>
      <c r="W87" s="50">
        <f>IFERROR(VLOOKUP(B87,padron!A79:M848,12,0),"")</f>
        <v/>
      </c>
      <c r="X87" s="65">
        <f>IFERROR(VLOOKUP(B87,padron!A79:M848,13,0),"")</f>
        <v/>
      </c>
    </row>
    <row r="88" ht="15" customHeight="1" s="70">
      <c r="F88" s="62">
        <f>IFERROR(IF(G88="Af. No Encontrado!","SI","NO"),"NO")</f>
        <v/>
      </c>
      <c r="G88" s="65">
        <f>+(IFERROR(+VLOOKUP(B88,padron!$A$1:$K$902,3,0),IF(B88="","","Af. No Encontrado!")))</f>
        <v/>
      </c>
      <c r="H88" s="65">
        <f>+IFERROR(VLOOKUP(C88,materiales!$A$1:$D$2000,4,0),IFERROR(A88,""))</f>
        <v/>
      </c>
      <c r="I88" s="65">
        <f>+(IFERROR(+VLOOKUP(B88,padron!$A$1:$K$304,9,0),""))</f>
        <v/>
      </c>
      <c r="J88" s="65">
        <f>+(IFERROR(+VLOOKUP(B88,padron!$A$1:$K$304,10,0),""))</f>
        <v/>
      </c>
      <c r="K88" s="65">
        <f>+(IFERROR(+VLOOKUP(B88,padron!$A$1:$K$304,11,0),""))</f>
        <v/>
      </c>
      <c r="L88" s="50">
        <f>+(IFERROR(+VLOOKUP(B88,padron!$A$1:$K$304,8,0),""))</f>
        <v/>
      </c>
      <c r="M88" s="50">
        <f>+(IFERROR(+VLOOKUP(B88,padron!$A$1:$K$304,2,0),""))</f>
        <v/>
      </c>
      <c r="N88" s="50">
        <f>+IFERROR(VLOOKUP(C88,materiales!$A$1:$D$2000,2,0),IF(B88="","","99999"))</f>
        <v/>
      </c>
      <c r="O88">
        <f>IFERROR(IF(B88="","","001"),"")</f>
        <v/>
      </c>
      <c r="Q88" s="50">
        <f>IF(B88="","","ZTRA")</f>
        <v/>
      </c>
      <c r="R88" s="65">
        <f>IF(B88="","","ALMA")</f>
        <v/>
      </c>
      <c r="S88" s="50">
        <f>+IFERROR(VLOOKUP(B88,padron!A81:K383,4,0),"")</f>
        <v/>
      </c>
      <c r="T88" s="60">
        <f>+IF(L88="","",+DAY(TODAY())&amp;"."&amp;TEXT(+TODAY(),"MM")&amp;"."&amp;+YEAR(TODAY()))</f>
        <v/>
      </c>
      <c r="U88" s="65">
        <f>+IFERROR(VLOOKUP(B88,padron!$A$2:$K$304,6,0),"")</f>
        <v/>
      </c>
      <c r="V88" s="65">
        <f>+IFERROR(VLOOKUP(B88,padron!$A$2:$K$304,7,0),"")</f>
        <v/>
      </c>
      <c r="W88" s="50">
        <f>IFERROR(VLOOKUP(B88,padron!A80:M849,12,0),"")</f>
        <v/>
      </c>
      <c r="X88" s="65">
        <f>IFERROR(VLOOKUP(B88,padron!A80:M849,13,0),"")</f>
        <v/>
      </c>
    </row>
    <row r="89" ht="15" customHeight="1" s="70">
      <c r="F89" s="62">
        <f>IFERROR(IF(G89="Af. No Encontrado!","SI","NO"),"NO")</f>
        <v/>
      </c>
      <c r="G89" s="65">
        <f>+(IFERROR(+VLOOKUP(B89,padron!$A$1:$K$902,3,0),IF(B89="","","Af. No Encontrado!")))</f>
        <v/>
      </c>
      <c r="H89" s="65">
        <f>+IFERROR(VLOOKUP(C89,materiales!$A$1:$D$2000,4,0),IFERROR(A89,""))</f>
        <v/>
      </c>
      <c r="I89" s="65">
        <f>+(IFERROR(+VLOOKUP(B89,padron!$A$1:$K$304,9,0),""))</f>
        <v/>
      </c>
      <c r="J89" s="65">
        <f>+(IFERROR(+VLOOKUP(B89,padron!$A$1:$K$304,10,0),""))</f>
        <v/>
      </c>
      <c r="K89" s="65">
        <f>+(IFERROR(+VLOOKUP(B89,padron!$A$1:$K$304,11,0),""))</f>
        <v/>
      </c>
      <c r="L89" s="50">
        <f>+(IFERROR(+VLOOKUP(B89,padron!$A$1:$K$304,8,0),""))</f>
        <v/>
      </c>
      <c r="M89" s="50">
        <f>+(IFERROR(+VLOOKUP(B89,padron!$A$1:$K$304,2,0),""))</f>
        <v/>
      </c>
      <c r="N89" s="50">
        <f>+IFERROR(VLOOKUP(C89,materiales!$A$1:$D$2000,2,0),IF(B89="","","99999"))</f>
        <v/>
      </c>
      <c r="O89">
        <f>IFERROR(IF(B89="","","001"),"")</f>
        <v/>
      </c>
      <c r="Q89" s="50">
        <f>IF(B89="","","ZTRA")</f>
        <v/>
      </c>
      <c r="R89" s="65">
        <f>IF(B89="","","ALMA")</f>
        <v/>
      </c>
      <c r="S89" s="50">
        <f>+IFERROR(VLOOKUP(B89,padron!A82:K384,4,0),"")</f>
        <v/>
      </c>
      <c r="T89" s="60">
        <f>+IF(L89="","",+DAY(TODAY())&amp;"."&amp;TEXT(+TODAY(),"MM")&amp;"."&amp;+YEAR(TODAY()))</f>
        <v/>
      </c>
      <c r="U89" s="65">
        <f>+IFERROR(VLOOKUP(B89,padron!$A$2:$K$304,6,0),"")</f>
        <v/>
      </c>
      <c r="V89" s="65">
        <f>+IFERROR(VLOOKUP(B89,padron!$A$2:$K$304,7,0),"")</f>
        <v/>
      </c>
      <c r="W89" s="50">
        <f>IFERROR(VLOOKUP(B89,padron!A81:M850,12,0),"")</f>
        <v/>
      </c>
      <c r="X89" s="65">
        <f>IFERROR(VLOOKUP(B89,padron!A81:M850,13,0),"")</f>
        <v/>
      </c>
    </row>
    <row r="90" ht="15" customHeight="1" s="70">
      <c r="F90" s="62">
        <f>IFERROR(IF(G90="Af. No Encontrado!","SI","NO"),"NO")</f>
        <v/>
      </c>
      <c r="G90" s="65">
        <f>+(IFERROR(+VLOOKUP(B90,padron!$A$1:$K$902,3,0),IF(B90="","","Af. No Encontrado!")))</f>
        <v/>
      </c>
      <c r="H90" s="65">
        <f>+IFERROR(VLOOKUP(C90,materiales!$A$1:$D$2000,4,0),IFERROR(A90,""))</f>
        <v/>
      </c>
      <c r="I90" s="65">
        <f>+(IFERROR(+VLOOKUP(B90,padron!$A$1:$K$304,9,0),""))</f>
        <v/>
      </c>
      <c r="J90" s="65">
        <f>+(IFERROR(+VLOOKUP(B90,padron!$A$1:$K$304,10,0),""))</f>
        <v/>
      </c>
      <c r="K90" s="65">
        <f>+(IFERROR(+VLOOKUP(B90,padron!$A$1:$K$304,11,0),""))</f>
        <v/>
      </c>
      <c r="L90" s="50">
        <f>+(IFERROR(+VLOOKUP(B90,padron!$A$1:$K$304,8,0),""))</f>
        <v/>
      </c>
      <c r="M90" s="50">
        <f>+(IFERROR(+VLOOKUP(B90,padron!$A$1:$K$304,2,0),""))</f>
        <v/>
      </c>
      <c r="N90" s="50">
        <f>+IFERROR(VLOOKUP(C90,materiales!$A$1:$D$2000,2,0),IF(B90="","","99999"))</f>
        <v/>
      </c>
      <c r="O90">
        <f>IFERROR(IF(B90="","","001"),"")</f>
        <v/>
      </c>
      <c r="Q90" s="50">
        <f>IF(B90="","","ZTRA")</f>
        <v/>
      </c>
      <c r="R90" s="65">
        <f>IF(B90="","","ALMA")</f>
        <v/>
      </c>
      <c r="S90" s="50">
        <f>+IFERROR(VLOOKUP(B90,padron!A83:K385,4,0),"")</f>
        <v/>
      </c>
      <c r="T90" s="60">
        <f>+IF(L90="","",+DAY(TODAY())&amp;"."&amp;TEXT(+TODAY(),"MM")&amp;"."&amp;+YEAR(TODAY()))</f>
        <v/>
      </c>
      <c r="U90" s="65">
        <f>+IFERROR(VLOOKUP(B90,padron!$A$2:$K$304,6,0),"")</f>
        <v/>
      </c>
      <c r="V90" s="65">
        <f>+IFERROR(VLOOKUP(B90,padron!$A$2:$K$304,7,0),"")</f>
        <v/>
      </c>
      <c r="W90" s="50">
        <f>IFERROR(VLOOKUP(B90,padron!A82:M851,12,0),"")</f>
        <v/>
      </c>
      <c r="X90" s="65">
        <f>IFERROR(VLOOKUP(B90,padron!A82:M851,13,0),"")</f>
        <v/>
      </c>
    </row>
    <row r="91" ht="15" customHeight="1" s="70">
      <c r="F91" s="62">
        <f>IFERROR(IF(G91="Af. No Encontrado!","SI","NO"),"NO")</f>
        <v/>
      </c>
      <c r="G91" s="65">
        <f>+(IFERROR(+VLOOKUP(B91,padron!$A$1:$K$902,3,0),IF(B91="","","Af. No Encontrado!")))</f>
        <v/>
      </c>
      <c r="H91" s="65">
        <f>+IFERROR(VLOOKUP(C91,materiales!$A$1:$D$2000,4,0),IFERROR(A91,""))</f>
        <v/>
      </c>
      <c r="I91" s="65">
        <f>+(IFERROR(+VLOOKUP(B91,padron!$A$1:$K$304,9,0),""))</f>
        <v/>
      </c>
      <c r="J91" s="65">
        <f>+(IFERROR(+VLOOKUP(B91,padron!$A$1:$K$304,10,0),""))</f>
        <v/>
      </c>
      <c r="K91" s="65">
        <f>+(IFERROR(+VLOOKUP(B91,padron!$A$1:$K$304,11,0),""))</f>
        <v/>
      </c>
      <c r="L91" s="50">
        <f>+(IFERROR(+VLOOKUP(B91,padron!$A$1:$K$304,8,0),""))</f>
        <v/>
      </c>
      <c r="M91" s="50">
        <f>+(IFERROR(+VLOOKUP(B91,padron!$A$1:$K$304,2,0),""))</f>
        <v/>
      </c>
      <c r="N91" s="50">
        <f>+IFERROR(VLOOKUP(C91,materiales!$A$1:$D$2000,2,0),IF(B91="","","99999"))</f>
        <v/>
      </c>
      <c r="O91">
        <f>IFERROR(IF(B91="","","001"),"")</f>
        <v/>
      </c>
      <c r="Q91" s="50">
        <f>IF(B91="","","ZTRA")</f>
        <v/>
      </c>
      <c r="R91" s="65">
        <f>IF(B91="","","ALMA")</f>
        <v/>
      </c>
      <c r="S91" s="50">
        <f>+IFERROR(VLOOKUP(B91,padron!A84:K386,4,0),"")</f>
        <v/>
      </c>
      <c r="T91" s="60">
        <f>+IF(L91="","",+DAY(TODAY())&amp;"."&amp;TEXT(+TODAY(),"MM")&amp;"."&amp;+YEAR(TODAY()))</f>
        <v/>
      </c>
      <c r="U91" s="65">
        <f>+IFERROR(VLOOKUP(B91,padron!$A$2:$K$304,6,0),"")</f>
        <v/>
      </c>
      <c r="V91" s="65">
        <f>+IFERROR(VLOOKUP(B91,padron!$A$2:$K$304,7,0),"")</f>
        <v/>
      </c>
      <c r="W91" s="50">
        <f>IFERROR(VLOOKUP(B91,padron!A83:M852,12,0),"")</f>
        <v/>
      </c>
      <c r="X91" s="65">
        <f>IFERROR(VLOOKUP(B91,padron!A83:M852,13,0),"")</f>
        <v/>
      </c>
    </row>
    <row r="92" ht="15" customHeight="1" s="70">
      <c r="F92" s="62">
        <f>IFERROR(IF(G92="Af. No Encontrado!","SI","NO"),"NO")</f>
        <v/>
      </c>
      <c r="G92" s="65">
        <f>+(IFERROR(+VLOOKUP(B92,padron!$A$1:$K$902,3,0),IF(B92="","","Af. No Encontrado!")))</f>
        <v/>
      </c>
      <c r="H92" s="65">
        <f>+IFERROR(VLOOKUP(C92,materiales!$A$1:$D$2000,4,0),IFERROR(A92,""))</f>
        <v/>
      </c>
      <c r="I92" s="65">
        <f>+(IFERROR(+VLOOKUP(B92,padron!$A$1:$K$304,9,0),""))</f>
        <v/>
      </c>
      <c r="J92" s="65">
        <f>+(IFERROR(+VLOOKUP(B92,padron!$A$1:$K$304,10,0),""))</f>
        <v/>
      </c>
      <c r="K92" s="65">
        <f>+(IFERROR(+VLOOKUP(B92,padron!$A$1:$K$304,11,0),""))</f>
        <v/>
      </c>
      <c r="L92" s="50">
        <f>+(IFERROR(+VLOOKUP(B92,padron!$A$1:$K$304,8,0),""))</f>
        <v/>
      </c>
      <c r="M92" s="50">
        <f>+(IFERROR(+VLOOKUP(B92,padron!$A$1:$K$304,2,0),""))</f>
        <v/>
      </c>
      <c r="N92" s="50">
        <f>+IFERROR(VLOOKUP(C92,materiales!$A$1:$D$2000,2,0),IF(B92="","","99999"))</f>
        <v/>
      </c>
      <c r="O92">
        <f>IFERROR(IF(B92="","","001"),"")</f>
        <v/>
      </c>
      <c r="Q92" s="50">
        <f>IF(B92="","","ZTRA")</f>
        <v/>
      </c>
      <c r="R92" s="65">
        <f>IF(B92="","","ALMA")</f>
        <v/>
      </c>
      <c r="S92" s="50">
        <f>+IFERROR(VLOOKUP(B92,padron!A85:K387,4,0),"")</f>
        <v/>
      </c>
      <c r="T92" s="60">
        <f>+IF(L92="","",+DAY(TODAY())&amp;"."&amp;TEXT(+TODAY(),"MM")&amp;"."&amp;+YEAR(TODAY()))</f>
        <v/>
      </c>
      <c r="U92" s="65">
        <f>+IFERROR(VLOOKUP(B92,padron!$A$2:$K$304,6,0),"")</f>
        <v/>
      </c>
      <c r="V92" s="65">
        <f>+IFERROR(VLOOKUP(B92,padron!$A$2:$K$304,7,0),"")</f>
        <v/>
      </c>
      <c r="W92" s="50">
        <f>IFERROR(VLOOKUP(B92,padron!A84:M853,12,0),"")</f>
        <v/>
      </c>
      <c r="X92" s="65">
        <f>IFERROR(VLOOKUP(B92,padron!A84:M853,13,0),"")</f>
        <v/>
      </c>
    </row>
    <row r="93" ht="15" customHeight="1" s="70">
      <c r="F93" s="62">
        <f>IFERROR(IF(G93="Af. No Encontrado!","SI","NO"),"NO")</f>
        <v/>
      </c>
      <c r="G93" s="65">
        <f>+(IFERROR(+VLOOKUP(B93,padron!$A$1:$K$902,3,0),IF(B93="","","Af. No Encontrado!")))</f>
        <v/>
      </c>
      <c r="H93" s="65">
        <f>+IFERROR(VLOOKUP(C93,materiales!$A$1:$D$2000,4,0),IFERROR(A93,""))</f>
        <v/>
      </c>
      <c r="I93" s="65">
        <f>+(IFERROR(+VLOOKUP(B93,padron!$A$1:$K$304,9,0),""))</f>
        <v/>
      </c>
      <c r="J93" s="65">
        <f>+(IFERROR(+VLOOKUP(B93,padron!$A$1:$K$304,10,0),""))</f>
        <v/>
      </c>
      <c r="K93" s="65">
        <f>+(IFERROR(+VLOOKUP(B93,padron!$A$1:$K$304,11,0),""))</f>
        <v/>
      </c>
      <c r="L93" s="50">
        <f>+(IFERROR(+VLOOKUP(B93,padron!$A$1:$K$304,8,0),""))</f>
        <v/>
      </c>
      <c r="M93" s="50">
        <f>+(IFERROR(+VLOOKUP(B93,padron!$A$1:$K$304,2,0),""))</f>
        <v/>
      </c>
      <c r="N93" s="50">
        <f>+IFERROR(VLOOKUP(C93,materiales!$A$1:$D$2000,2,0),IF(B93="","","99999"))</f>
        <v/>
      </c>
      <c r="O93">
        <f>IFERROR(IF(B93="","","001"),"")</f>
        <v/>
      </c>
      <c r="Q93" s="50">
        <f>IF(B93="","","ZTRA")</f>
        <v/>
      </c>
      <c r="R93" s="65">
        <f>IF(B93="","","ALMA")</f>
        <v/>
      </c>
      <c r="S93" s="50">
        <f>+IFERROR(VLOOKUP(B93,padron!A86:K388,4,0),"")</f>
        <v/>
      </c>
      <c r="T93" s="60">
        <f>+IF(L93="","",+DAY(TODAY())&amp;"."&amp;TEXT(+TODAY(),"MM")&amp;"."&amp;+YEAR(TODAY()))</f>
        <v/>
      </c>
      <c r="U93" s="65">
        <f>+IFERROR(VLOOKUP(B93,padron!$A$2:$K$304,6,0),"")</f>
        <v/>
      </c>
      <c r="V93" s="65">
        <f>+IFERROR(VLOOKUP(B93,padron!$A$2:$K$304,7,0),"")</f>
        <v/>
      </c>
      <c r="W93" s="50">
        <f>IFERROR(VLOOKUP(B93,padron!A85:M854,12,0),"")</f>
        <v/>
      </c>
      <c r="X93" s="65">
        <f>IFERROR(VLOOKUP(B93,padron!A85:M854,13,0),"")</f>
        <v/>
      </c>
    </row>
    <row r="94" ht="15" customHeight="1" s="70">
      <c r="F94" s="62">
        <f>IFERROR(IF(G94="Af. No Encontrado!","SI","NO"),"NO")</f>
        <v/>
      </c>
      <c r="G94" s="65">
        <f>+(IFERROR(+VLOOKUP(B94,padron!$A$1:$K$902,3,0),IF(B94="","","Af. No Encontrado!")))</f>
        <v/>
      </c>
      <c r="H94" s="65">
        <f>+IFERROR(VLOOKUP(C94,materiales!$A$1:$D$2000,4,0),IFERROR(A94,""))</f>
        <v/>
      </c>
      <c r="I94" s="65">
        <f>+(IFERROR(+VLOOKUP(B94,padron!$A$1:$K$304,9,0),""))</f>
        <v/>
      </c>
      <c r="J94" s="65">
        <f>+(IFERROR(+VLOOKUP(B94,padron!$A$1:$K$304,10,0),""))</f>
        <v/>
      </c>
      <c r="K94" s="65">
        <f>+(IFERROR(+VLOOKUP(B94,padron!$A$1:$K$304,11,0),""))</f>
        <v/>
      </c>
      <c r="L94" s="50">
        <f>+(IFERROR(+VLOOKUP(B94,padron!$A$1:$K$304,8,0),""))</f>
        <v/>
      </c>
      <c r="M94" s="50">
        <f>+(IFERROR(+VLOOKUP(B94,padron!$A$1:$K$304,2,0),""))</f>
        <v/>
      </c>
      <c r="N94" s="50">
        <f>+IFERROR(VLOOKUP(C94,materiales!$A$1:$D$2000,2,0),IF(B94="","","99999"))</f>
        <v/>
      </c>
      <c r="O94">
        <f>IFERROR(IF(B94="","","001"),"")</f>
        <v/>
      </c>
      <c r="Q94" s="50">
        <f>IF(B94="","","ZTRA")</f>
        <v/>
      </c>
      <c r="R94" s="65">
        <f>IF(B94="","","ALMA")</f>
        <v/>
      </c>
      <c r="S94" s="50">
        <f>+IFERROR(VLOOKUP(B94,padron!A87:K389,4,0),"")</f>
        <v/>
      </c>
      <c r="T94" s="60">
        <f>+IF(L94="","",+DAY(TODAY())&amp;"."&amp;TEXT(+TODAY(),"MM")&amp;"."&amp;+YEAR(TODAY()))</f>
        <v/>
      </c>
      <c r="U94" s="65">
        <f>+IFERROR(VLOOKUP(B94,padron!$A$2:$K$304,6,0),"")</f>
        <v/>
      </c>
      <c r="V94" s="65">
        <f>+IFERROR(VLOOKUP(B94,padron!$A$2:$K$304,7,0),"")</f>
        <v/>
      </c>
      <c r="W94" s="50">
        <f>IFERROR(VLOOKUP(B94,padron!A86:M855,12,0),"")</f>
        <v/>
      </c>
      <c r="X94" s="65">
        <f>IFERROR(VLOOKUP(B94,padron!A86:M855,13,0),"")</f>
        <v/>
      </c>
    </row>
    <row r="95" ht="15" customHeight="1" s="70">
      <c r="F95" s="62">
        <f>IFERROR(IF(G95="Af. No Encontrado!","SI","NO"),"NO")</f>
        <v/>
      </c>
      <c r="G95" s="65">
        <f>+(IFERROR(+VLOOKUP(B95,padron!$A$1:$K$902,3,0),IF(B95="","","Af. No Encontrado!")))</f>
        <v/>
      </c>
      <c r="H95" s="65">
        <f>+IFERROR(VLOOKUP(C95,materiales!$A$1:$D$2000,4,0),IFERROR(A95,""))</f>
        <v/>
      </c>
      <c r="I95" s="65">
        <f>+(IFERROR(+VLOOKUP(B95,padron!$A$1:$K$304,9,0),""))</f>
        <v/>
      </c>
      <c r="J95" s="65">
        <f>+(IFERROR(+VLOOKUP(B95,padron!$A$1:$K$304,10,0),""))</f>
        <v/>
      </c>
      <c r="K95" s="65">
        <f>+(IFERROR(+VLOOKUP(B95,padron!$A$1:$K$304,11,0),""))</f>
        <v/>
      </c>
      <c r="L95" s="50">
        <f>+(IFERROR(+VLOOKUP(B95,padron!$A$1:$K$304,8,0),""))</f>
        <v/>
      </c>
      <c r="M95" s="50">
        <f>+(IFERROR(+VLOOKUP(B95,padron!$A$1:$K$304,2,0),""))</f>
        <v/>
      </c>
      <c r="N95" s="50">
        <f>+IFERROR(VLOOKUP(C95,materiales!$A$1:$D$2000,2,0),IF(B95="","","99999"))</f>
        <v/>
      </c>
      <c r="O95">
        <f>IFERROR(IF(B95="","","001"),"")</f>
        <v/>
      </c>
      <c r="Q95" s="50">
        <f>IF(B95="","","ZTRA")</f>
        <v/>
      </c>
      <c r="R95" s="65">
        <f>IF(B95="","","ALMA")</f>
        <v/>
      </c>
      <c r="S95" s="50">
        <f>+IFERROR(VLOOKUP(B95,padron!A88:K390,4,0),"")</f>
        <v/>
      </c>
      <c r="T95" s="60">
        <f>+IF(L95="","",+DAY(TODAY())&amp;"."&amp;TEXT(+TODAY(),"MM")&amp;"."&amp;+YEAR(TODAY()))</f>
        <v/>
      </c>
      <c r="U95" s="65">
        <f>+IFERROR(VLOOKUP(B95,padron!$A$2:$K$304,6,0),"")</f>
        <v/>
      </c>
      <c r="V95" s="65">
        <f>+IFERROR(VLOOKUP(B95,padron!$A$2:$K$304,7,0),"")</f>
        <v/>
      </c>
      <c r="W95" s="50">
        <f>IFERROR(VLOOKUP(B95,padron!A87:M856,12,0),"")</f>
        <v/>
      </c>
      <c r="X95" s="65">
        <f>IFERROR(VLOOKUP(B95,padron!A87:M856,13,0),"")</f>
        <v/>
      </c>
    </row>
    <row r="96" ht="15" customHeight="1" s="70">
      <c r="F96" s="62">
        <f>IFERROR(IF(G96="Af. No Encontrado!","SI","NO"),"NO")</f>
        <v/>
      </c>
      <c r="G96" s="65">
        <f>+(IFERROR(+VLOOKUP(B96,padron!$A$1:$K$902,3,0),IF(B96="","","Af. No Encontrado!")))</f>
        <v/>
      </c>
      <c r="H96" s="65">
        <f>+IFERROR(VLOOKUP(C96,materiales!$A$1:$D$2000,4,0),IFERROR(A96,""))</f>
        <v/>
      </c>
      <c r="I96" s="65">
        <f>+(IFERROR(+VLOOKUP(B96,padron!$A$1:$K$304,9,0),""))</f>
        <v/>
      </c>
      <c r="J96" s="65">
        <f>+(IFERROR(+VLOOKUP(B96,padron!$A$1:$K$304,10,0),""))</f>
        <v/>
      </c>
      <c r="K96" s="65">
        <f>+(IFERROR(+VLOOKUP(B96,padron!$A$1:$K$304,11,0),""))</f>
        <v/>
      </c>
      <c r="L96" s="50">
        <f>+(IFERROR(+VLOOKUP(B96,padron!$A$1:$K$304,8,0),""))</f>
        <v/>
      </c>
      <c r="M96" s="50">
        <f>+(IFERROR(+VLOOKUP(B96,padron!$A$1:$K$304,2,0),""))</f>
        <v/>
      </c>
      <c r="N96" s="50">
        <f>+IFERROR(VLOOKUP(C96,materiales!$A$1:$D$2000,2,0),IF(B96="","","99999"))</f>
        <v/>
      </c>
      <c r="O96">
        <f>IFERROR(IF(B96="","","001"),"")</f>
        <v/>
      </c>
      <c r="Q96" s="50">
        <f>IF(B96="","","ZTRA")</f>
        <v/>
      </c>
      <c r="R96" s="65">
        <f>IF(B96="","","ALMA")</f>
        <v/>
      </c>
      <c r="S96" s="50">
        <f>+IFERROR(VLOOKUP(B96,padron!A89:K391,4,0),"")</f>
        <v/>
      </c>
      <c r="T96" s="60">
        <f>+IF(L96="","",+DAY(TODAY())&amp;"."&amp;TEXT(+TODAY(),"MM")&amp;"."&amp;+YEAR(TODAY()))</f>
        <v/>
      </c>
      <c r="U96" s="65">
        <f>+IFERROR(VLOOKUP(B96,padron!$A$2:$K$304,6,0),"")</f>
        <v/>
      </c>
      <c r="V96" s="65">
        <f>+IFERROR(VLOOKUP(B96,padron!$A$2:$K$304,7,0),"")</f>
        <v/>
      </c>
      <c r="W96" s="50">
        <f>IFERROR(VLOOKUP(B96,padron!A88:M857,12,0),"")</f>
        <v/>
      </c>
      <c r="X96" s="65">
        <f>IFERROR(VLOOKUP(B96,padron!A88:M857,13,0),"")</f>
        <v/>
      </c>
    </row>
    <row r="97" ht="15" customHeight="1" s="70">
      <c r="F97" s="62">
        <f>IFERROR(IF(G97="Af. No Encontrado!","SI","NO"),"NO")</f>
        <v/>
      </c>
      <c r="G97" s="65">
        <f>+(IFERROR(+VLOOKUP(B97,padron!$A$1:$K$902,3,0),IF(B97="","","Af. No Encontrado!")))</f>
        <v/>
      </c>
      <c r="H97" s="65">
        <f>+IFERROR(VLOOKUP(C97,materiales!$A$1:$D$2000,4,0),IFERROR(A97,""))</f>
        <v/>
      </c>
      <c r="I97" s="65">
        <f>+(IFERROR(+VLOOKUP(B97,padron!$A$1:$K$304,9,0),""))</f>
        <v/>
      </c>
      <c r="J97" s="65">
        <f>+(IFERROR(+VLOOKUP(B97,padron!$A$1:$K$304,10,0),""))</f>
        <v/>
      </c>
      <c r="K97" s="65">
        <f>+(IFERROR(+VLOOKUP(B97,padron!$A$1:$K$304,11,0),""))</f>
        <v/>
      </c>
      <c r="L97" s="50">
        <f>+(IFERROR(+VLOOKUP(B97,padron!$A$1:$K$304,8,0),""))</f>
        <v/>
      </c>
      <c r="M97" s="50">
        <f>+(IFERROR(+VLOOKUP(B97,padron!$A$1:$K$304,2,0),""))</f>
        <v/>
      </c>
      <c r="N97" s="50">
        <f>+IFERROR(VLOOKUP(C97,materiales!$A$1:$D$2000,2,0),IF(B97="","","99999"))</f>
        <v/>
      </c>
      <c r="O97">
        <f>IFERROR(IF(B97="","","001"),"")</f>
        <v/>
      </c>
      <c r="Q97" s="50">
        <f>IF(B97="","","ZTRA")</f>
        <v/>
      </c>
      <c r="R97" s="65">
        <f>IF(B97="","","ALMA")</f>
        <v/>
      </c>
      <c r="S97" s="50">
        <f>+IFERROR(VLOOKUP(B97,padron!A90:K392,4,0),"")</f>
        <v/>
      </c>
      <c r="T97" s="60">
        <f>+IF(L97="","",+DAY(TODAY())&amp;"."&amp;TEXT(+TODAY(),"MM")&amp;"."&amp;+YEAR(TODAY()))</f>
        <v/>
      </c>
      <c r="U97" s="65">
        <f>+IFERROR(VLOOKUP(B97,padron!$A$2:$K$304,6,0),"")</f>
        <v/>
      </c>
      <c r="V97" s="65">
        <f>+IFERROR(VLOOKUP(B97,padron!$A$2:$K$304,7,0),"")</f>
        <v/>
      </c>
      <c r="W97" s="50">
        <f>IFERROR(VLOOKUP(B97,padron!A89:M858,12,0),"")</f>
        <v/>
      </c>
      <c r="X97" s="65">
        <f>IFERROR(VLOOKUP(B97,padron!A89:M858,13,0),"")</f>
        <v/>
      </c>
    </row>
    <row r="98" ht="15" customHeight="1" s="70">
      <c r="F98" s="62">
        <f>IFERROR(IF(G98="Af. No Encontrado!","SI","NO"),"NO")</f>
        <v/>
      </c>
      <c r="G98" s="65">
        <f>+(IFERROR(+VLOOKUP(B98,padron!$A$1:$K$902,3,0),IF(B98="","","Af. No Encontrado!")))</f>
        <v/>
      </c>
      <c r="H98" s="65">
        <f>+IFERROR(VLOOKUP(C98,materiales!$A$1:$D$2000,4,0),IFERROR(A98,""))</f>
        <v/>
      </c>
      <c r="I98" s="65">
        <f>+(IFERROR(+VLOOKUP(B98,padron!$A$1:$K$304,9,0),""))</f>
        <v/>
      </c>
      <c r="J98" s="65">
        <f>+(IFERROR(+VLOOKUP(B98,padron!$A$1:$K$304,10,0),""))</f>
        <v/>
      </c>
      <c r="K98" s="65">
        <f>+(IFERROR(+VLOOKUP(B98,padron!$A$1:$K$304,11,0),""))</f>
        <v/>
      </c>
      <c r="L98" s="50">
        <f>+(IFERROR(+VLOOKUP(B98,padron!$A$1:$K$304,8,0),""))</f>
        <v/>
      </c>
      <c r="M98" s="50">
        <f>+(IFERROR(+VLOOKUP(B98,padron!$A$1:$K$304,2,0),""))</f>
        <v/>
      </c>
      <c r="N98" s="50">
        <f>+IFERROR(VLOOKUP(C98,materiales!$A$1:$D$2000,2,0),IF(B98="","","99999"))</f>
        <v/>
      </c>
      <c r="O98">
        <f>IFERROR(IF(B98="","","001"),"")</f>
        <v/>
      </c>
      <c r="Q98" s="50">
        <f>IF(B98="","","ZTRA")</f>
        <v/>
      </c>
      <c r="R98" s="65">
        <f>IF(B98="","","ALMA")</f>
        <v/>
      </c>
      <c r="S98" s="50">
        <f>+IFERROR(VLOOKUP(B98,padron!A91:K393,4,0),"")</f>
        <v/>
      </c>
      <c r="T98" s="60">
        <f>+IF(L98="","",+DAY(TODAY())&amp;"."&amp;TEXT(+TODAY(),"MM")&amp;"."&amp;+YEAR(TODAY()))</f>
        <v/>
      </c>
      <c r="U98" s="65">
        <f>+IFERROR(VLOOKUP(B98,padron!$A$2:$K$304,6,0),"")</f>
        <v/>
      </c>
      <c r="V98" s="65">
        <f>+IFERROR(VLOOKUP(B98,padron!$A$2:$K$304,7,0),"")</f>
        <v/>
      </c>
      <c r="W98" s="50">
        <f>IFERROR(VLOOKUP(B98,padron!A90:M859,12,0),"")</f>
        <v/>
      </c>
      <c r="X98" s="65">
        <f>IFERROR(VLOOKUP(B98,padron!A90:M859,13,0),"")</f>
        <v/>
      </c>
    </row>
    <row r="99" ht="15" customHeight="1" s="70">
      <c r="F99" s="62">
        <f>IFERROR(IF(G99="Af. No Encontrado!","SI","NO"),"NO")</f>
        <v/>
      </c>
      <c r="G99" s="65">
        <f>+(IFERROR(+VLOOKUP(B99,padron!$A$1:$K$902,3,0),IF(B99="","","Af. No Encontrado!")))</f>
        <v/>
      </c>
      <c r="H99" s="65">
        <f>+IFERROR(VLOOKUP(C99,materiales!$A$1:$D$2000,4,0),IFERROR(A99,""))</f>
        <v/>
      </c>
      <c r="I99" s="65">
        <f>+(IFERROR(+VLOOKUP(B99,padron!$A$1:$K$304,9,0),""))</f>
        <v/>
      </c>
      <c r="J99" s="65">
        <f>+(IFERROR(+VLOOKUP(B99,padron!$A$1:$K$304,10,0),""))</f>
        <v/>
      </c>
      <c r="K99" s="65">
        <f>+(IFERROR(+VLOOKUP(B99,padron!$A$1:$K$304,11,0),""))</f>
        <v/>
      </c>
      <c r="L99" s="50">
        <f>+(IFERROR(+VLOOKUP(B99,padron!$A$1:$K$304,8,0),""))</f>
        <v/>
      </c>
      <c r="M99" s="50">
        <f>+(IFERROR(+VLOOKUP(B99,padron!$A$1:$K$304,2,0),""))</f>
        <v/>
      </c>
      <c r="N99" s="50">
        <f>+IFERROR(VLOOKUP(C99,materiales!$A$1:$D$2000,2,0),IF(B99="","","99999"))</f>
        <v/>
      </c>
      <c r="O99">
        <f>IFERROR(IF(B99="","","001"),"")</f>
        <v/>
      </c>
      <c r="Q99" s="50">
        <f>IF(B99="","","ZTRA")</f>
        <v/>
      </c>
      <c r="R99" s="65">
        <f>IF(B99="","","ALMA")</f>
        <v/>
      </c>
      <c r="S99" s="50">
        <f>+IFERROR(VLOOKUP(B99,padron!A92:K394,4,0),"")</f>
        <v/>
      </c>
      <c r="T99" s="60">
        <f>+IF(L99="","",+DAY(TODAY())&amp;"."&amp;TEXT(+TODAY(),"MM")&amp;"."&amp;+YEAR(TODAY()))</f>
        <v/>
      </c>
      <c r="U99" s="65">
        <f>+IFERROR(VLOOKUP(B99,padron!$A$2:$K$304,6,0),"")</f>
        <v/>
      </c>
      <c r="V99" s="65">
        <f>+IFERROR(VLOOKUP(B99,padron!$A$2:$K$304,7,0),"")</f>
        <v/>
      </c>
      <c r="W99" s="50">
        <f>IFERROR(VLOOKUP(B99,padron!A91:M860,12,0),"")</f>
        <v/>
      </c>
      <c r="X99" s="65">
        <f>IFERROR(VLOOKUP(B99,padron!A91:M860,13,0),"")</f>
        <v/>
      </c>
    </row>
    <row r="100" ht="15" customHeight="1" s="70">
      <c r="F100" s="62">
        <f>IFERROR(IF(G100="Af. No Encontrado!","SI","NO"),"NO")</f>
        <v/>
      </c>
      <c r="G100" s="65">
        <f>+(IFERROR(+VLOOKUP(B100,padron!$A$1:$K$902,3,0),IF(B100="","","Af. No Encontrado!")))</f>
        <v/>
      </c>
      <c r="H100" s="65">
        <f>+IFERROR(VLOOKUP(C100,materiales!$A$1:$D$2000,4,0),IFERROR(A100,""))</f>
        <v/>
      </c>
      <c r="I100" s="65">
        <f>+(IFERROR(+VLOOKUP(B100,padron!$A$1:$K$304,9,0),""))</f>
        <v/>
      </c>
      <c r="J100" s="65">
        <f>+(IFERROR(+VLOOKUP(B100,padron!$A$1:$K$304,10,0),""))</f>
        <v/>
      </c>
      <c r="K100" s="65">
        <f>+(IFERROR(+VLOOKUP(B100,padron!$A$1:$K$304,11,0),""))</f>
        <v/>
      </c>
      <c r="L100" s="50">
        <f>+(IFERROR(+VLOOKUP(B100,padron!$A$1:$K$304,8,0),""))</f>
        <v/>
      </c>
      <c r="M100" s="50">
        <f>+(IFERROR(+VLOOKUP(B100,padron!$A$1:$K$304,2,0),""))</f>
        <v/>
      </c>
      <c r="N100" s="50">
        <f>+IFERROR(VLOOKUP(C100,materiales!$A$1:$D$2000,2,0),IF(B100="","","99999"))</f>
        <v/>
      </c>
      <c r="O100">
        <f>IFERROR(IF(B100="","","001"),"")</f>
        <v/>
      </c>
      <c r="Q100" s="50">
        <f>IF(B100="","","ZTRA")</f>
        <v/>
      </c>
      <c r="R100" s="65">
        <f>IF(B100="","","ALMA")</f>
        <v/>
      </c>
      <c r="S100" s="50">
        <f>+IFERROR(VLOOKUP(B100,padron!A93:K395,4,0),"")</f>
        <v/>
      </c>
      <c r="T100" s="60">
        <f>+IF(L100="","",+DAY(TODAY())&amp;"."&amp;TEXT(+TODAY(),"MM")&amp;"."&amp;+YEAR(TODAY()))</f>
        <v/>
      </c>
      <c r="U100" s="65">
        <f>+IFERROR(VLOOKUP(B100,padron!$A$2:$K$304,6,0),"")</f>
        <v/>
      </c>
      <c r="V100" s="65">
        <f>+IFERROR(VLOOKUP(B100,padron!$A$2:$K$304,7,0),"")</f>
        <v/>
      </c>
      <c r="W100" s="50">
        <f>IFERROR(VLOOKUP(B100,padron!A92:M861,12,0),"")</f>
        <v/>
      </c>
      <c r="X100" s="65">
        <f>IFERROR(VLOOKUP(B100,padron!A92:M861,13,0),"")</f>
        <v/>
      </c>
    </row>
    <row r="101" ht="15" customHeight="1" s="70">
      <c r="F101" s="62">
        <f>IFERROR(IF(G101="Af. No Encontrado!","SI","NO"),"NO")</f>
        <v/>
      </c>
      <c r="G101" s="65">
        <f>+(IFERROR(+VLOOKUP(B101,padron!$A$1:$K$902,3,0),IF(B101="","","Af. No Encontrado!")))</f>
        <v/>
      </c>
      <c r="H101" s="65">
        <f>+IFERROR(VLOOKUP(C101,materiales!$A$1:$D$2000,4,0),IFERROR(A101,""))</f>
        <v/>
      </c>
      <c r="I101" s="65">
        <f>+(IFERROR(+VLOOKUP(B101,padron!$A$1:$K$304,9,0),""))</f>
        <v/>
      </c>
      <c r="J101" s="65">
        <f>+(IFERROR(+VLOOKUP(B101,padron!$A$1:$K$304,10,0),""))</f>
        <v/>
      </c>
      <c r="K101" s="65">
        <f>+(IFERROR(+VLOOKUP(B101,padron!$A$1:$K$304,11,0),""))</f>
        <v/>
      </c>
      <c r="L101" s="50">
        <f>+(IFERROR(+VLOOKUP(B101,padron!$A$1:$K$304,8,0),""))</f>
        <v/>
      </c>
      <c r="M101" s="50">
        <f>+(IFERROR(+VLOOKUP(B101,padron!$A$1:$K$304,2,0),""))</f>
        <v/>
      </c>
      <c r="N101" s="50">
        <f>+IFERROR(VLOOKUP(C101,materiales!$A$1:$D$2000,2,0),IF(B101="","","99999"))</f>
        <v/>
      </c>
      <c r="O101">
        <f>IFERROR(IF(B101="","","001"),"")</f>
        <v/>
      </c>
      <c r="Q101" s="50">
        <f>IF(B101="","","ZTRA")</f>
        <v/>
      </c>
      <c r="R101" s="65">
        <f>IF(B101="","","ALMA")</f>
        <v/>
      </c>
      <c r="S101" s="50">
        <f>+IFERROR(VLOOKUP(B101,padron!A94:K396,4,0),"")</f>
        <v/>
      </c>
      <c r="T101" s="60">
        <f>+IF(L101="","",+DAY(TODAY())&amp;"."&amp;TEXT(+TODAY(),"MM")&amp;"."&amp;+YEAR(TODAY()))</f>
        <v/>
      </c>
      <c r="U101" s="65">
        <f>+IFERROR(VLOOKUP(B101,padron!$A$2:$K$304,6,0),"")</f>
        <v/>
      </c>
      <c r="V101" s="65">
        <f>+IFERROR(VLOOKUP(B101,padron!$A$2:$K$304,7,0),"")</f>
        <v/>
      </c>
      <c r="W101" s="50">
        <f>IFERROR(VLOOKUP(B101,padron!A93:M862,12,0),"")</f>
        <v/>
      </c>
      <c r="X101" s="65">
        <f>IFERROR(VLOOKUP(B101,padron!A93:M862,13,0),"")</f>
        <v/>
      </c>
    </row>
    <row r="102" ht="15" customHeight="1" s="70">
      <c r="F102" s="62">
        <f>IFERROR(IF(G102="Af. No Encontrado!","SI","NO"),"NO")</f>
        <v/>
      </c>
      <c r="G102" s="65">
        <f>+(IFERROR(+VLOOKUP(B102,padron!$A$1:$K$902,3,0),IF(B102="","","Af. No Encontrado!")))</f>
        <v/>
      </c>
      <c r="H102" s="65">
        <f>+IFERROR(VLOOKUP(C102,materiales!$A$1:$D$2000,4,0),IFERROR(A102,""))</f>
        <v/>
      </c>
      <c r="I102" s="65">
        <f>+(IFERROR(+VLOOKUP(B102,padron!$A$1:$K$304,9,0),""))</f>
        <v/>
      </c>
      <c r="J102" s="65">
        <f>+(IFERROR(+VLOOKUP(B102,padron!$A$1:$K$304,10,0),""))</f>
        <v/>
      </c>
      <c r="K102" s="65">
        <f>+(IFERROR(+VLOOKUP(B102,padron!$A$1:$K$304,11,0),""))</f>
        <v/>
      </c>
      <c r="L102" s="50">
        <f>+(IFERROR(+VLOOKUP(B102,padron!$A$1:$K$304,8,0),""))</f>
        <v/>
      </c>
      <c r="M102" s="50">
        <f>+(IFERROR(+VLOOKUP(B102,padron!$A$1:$K$304,2,0),""))</f>
        <v/>
      </c>
      <c r="N102" s="50">
        <f>+IFERROR(VLOOKUP(C102,materiales!$A$1:$D$2000,2,0),IF(B102="","","99999"))</f>
        <v/>
      </c>
      <c r="O102">
        <f>IFERROR(IF(B102="","","001"),"")</f>
        <v/>
      </c>
      <c r="Q102" s="50">
        <f>IF(B102="","","ZTRA")</f>
        <v/>
      </c>
      <c r="R102" s="65">
        <f>IF(B102="","","ALMA")</f>
        <v/>
      </c>
      <c r="S102" s="50">
        <f>+IFERROR(VLOOKUP(B102,padron!A95:K397,4,0),"")</f>
        <v/>
      </c>
      <c r="T102" s="60">
        <f>+IF(L102="","",+DAY(TODAY())&amp;"."&amp;TEXT(+TODAY(),"MM")&amp;"."&amp;+YEAR(TODAY()))</f>
        <v/>
      </c>
      <c r="U102" s="65">
        <f>+IFERROR(VLOOKUP(B102,padron!$A$2:$K$304,6,0),"")</f>
        <v/>
      </c>
      <c r="V102" s="65">
        <f>+IFERROR(VLOOKUP(B102,padron!$A$2:$K$304,7,0),"")</f>
        <v/>
      </c>
      <c r="W102" s="50">
        <f>IFERROR(VLOOKUP(B102,padron!A94:M863,12,0),"")</f>
        <v/>
      </c>
      <c r="X102" s="65">
        <f>IFERROR(VLOOKUP(B102,padron!A94:M863,13,0),"")</f>
        <v/>
      </c>
    </row>
    <row r="103" ht="15" customHeight="1" s="70">
      <c r="F103" s="62">
        <f>IFERROR(IF(G103="Af. No Encontrado!","SI","NO"),"NO")</f>
        <v/>
      </c>
      <c r="G103" s="65">
        <f>+(IFERROR(+VLOOKUP(B103,padron!$A$1:$K$902,3,0),IF(B103="","","Af. No Encontrado!")))</f>
        <v/>
      </c>
      <c r="H103" s="65">
        <f>+IFERROR(VLOOKUP(C103,materiales!$A$1:$D$2000,4,0),IFERROR(A103,""))</f>
        <v/>
      </c>
      <c r="I103" s="65">
        <f>+(IFERROR(+VLOOKUP(B103,padron!$A$1:$K$304,9,0),""))</f>
        <v/>
      </c>
      <c r="J103" s="65">
        <f>+(IFERROR(+VLOOKUP(B103,padron!$A$1:$K$304,10,0),""))</f>
        <v/>
      </c>
      <c r="K103" s="65">
        <f>+(IFERROR(+VLOOKUP(B103,padron!$A$1:$K$304,11,0),""))</f>
        <v/>
      </c>
      <c r="L103" s="50">
        <f>+(IFERROR(+VLOOKUP(B103,padron!$A$1:$K$304,8,0),""))</f>
        <v/>
      </c>
      <c r="M103" s="50">
        <f>+(IFERROR(+VLOOKUP(B103,padron!$A$1:$K$304,2,0),""))</f>
        <v/>
      </c>
      <c r="N103" s="50">
        <f>+IFERROR(VLOOKUP(C103,materiales!$A$1:$D$2000,2,0),IF(B103="","","99999"))</f>
        <v/>
      </c>
      <c r="O103">
        <f>IFERROR(IF(B103="","","001"),"")</f>
        <v/>
      </c>
      <c r="Q103" s="50">
        <f>IF(B103="","","ZTRA")</f>
        <v/>
      </c>
      <c r="R103" s="65">
        <f>IF(B103="","","ALMA")</f>
        <v/>
      </c>
      <c r="S103" s="50">
        <f>+IFERROR(VLOOKUP(B103,padron!A96:K398,4,0),"")</f>
        <v/>
      </c>
      <c r="T103" s="60">
        <f>+IF(L103="","",+DAY(TODAY())&amp;"."&amp;TEXT(+TODAY(),"MM")&amp;"."&amp;+YEAR(TODAY()))</f>
        <v/>
      </c>
      <c r="U103" s="65">
        <f>+IFERROR(VLOOKUP(B103,padron!$A$2:$K$304,6,0),"")</f>
        <v/>
      </c>
      <c r="V103" s="65">
        <f>+IFERROR(VLOOKUP(B103,padron!$A$2:$K$304,7,0),"")</f>
        <v/>
      </c>
      <c r="W103" s="50">
        <f>IFERROR(VLOOKUP(B103,padron!A95:M864,12,0),"")</f>
        <v/>
      </c>
      <c r="X103" s="65">
        <f>IFERROR(VLOOKUP(B103,padron!A95:M864,13,0),"")</f>
        <v/>
      </c>
    </row>
    <row r="104" ht="15" customHeight="1" s="70">
      <c r="F104" s="62">
        <f>IFERROR(IF(G104="Af. No Encontrado!","SI","NO"),"NO")</f>
        <v/>
      </c>
      <c r="G104" s="65">
        <f>+(IFERROR(+VLOOKUP(B104,padron!$A$1:$K$902,3,0),IF(B104="","","Af. No Encontrado!")))</f>
        <v/>
      </c>
      <c r="H104" s="65">
        <f>+IFERROR(VLOOKUP(C104,materiales!$A$1:$D$2000,4,0),IFERROR(A104,""))</f>
        <v/>
      </c>
      <c r="I104" s="65">
        <f>+(IFERROR(+VLOOKUP(B104,padron!$A$1:$K$304,9,0),""))</f>
        <v/>
      </c>
      <c r="J104" s="65">
        <f>+(IFERROR(+VLOOKUP(B104,padron!$A$1:$K$304,10,0),""))</f>
        <v/>
      </c>
      <c r="K104" s="65">
        <f>+(IFERROR(+VLOOKUP(B104,padron!$A$1:$K$304,11,0),""))</f>
        <v/>
      </c>
      <c r="L104" s="50">
        <f>+(IFERROR(+VLOOKUP(B104,padron!$A$1:$K$304,8,0),""))</f>
        <v/>
      </c>
      <c r="M104" s="50">
        <f>+(IFERROR(+VLOOKUP(B104,padron!$A$1:$K$304,2,0),""))</f>
        <v/>
      </c>
      <c r="N104" s="50">
        <f>+IFERROR(VLOOKUP(C104,materiales!$A$1:$D$2000,2,0),IF(B104="","","99999"))</f>
        <v/>
      </c>
      <c r="O104">
        <f>IFERROR(IF(B104="","","001"),"")</f>
        <v/>
      </c>
      <c r="Q104" s="50">
        <f>IF(B104="","","ZTRA")</f>
        <v/>
      </c>
      <c r="R104" s="65">
        <f>IF(B104="","","ALMA")</f>
        <v/>
      </c>
      <c r="S104" s="50">
        <f>+IFERROR(VLOOKUP(B104,padron!A97:K399,4,0),"")</f>
        <v/>
      </c>
      <c r="T104" s="60">
        <f>+IF(L104="","",+DAY(TODAY())&amp;"."&amp;TEXT(+TODAY(),"MM")&amp;"."&amp;+YEAR(TODAY()))</f>
        <v/>
      </c>
      <c r="U104" s="65">
        <f>+IFERROR(VLOOKUP(B104,padron!$A$2:$K$304,6,0),"")</f>
        <v/>
      </c>
      <c r="V104" s="65">
        <f>+IFERROR(VLOOKUP(B104,padron!$A$2:$K$304,7,0),"")</f>
        <v/>
      </c>
      <c r="W104" s="50">
        <f>IFERROR(VLOOKUP(B104,padron!A96:M865,12,0),"")</f>
        <v/>
      </c>
      <c r="X104" s="65">
        <f>IFERROR(VLOOKUP(B104,padron!A96:M865,13,0),"")</f>
        <v/>
      </c>
    </row>
    <row r="105" ht="15" customHeight="1" s="70">
      <c r="F105" s="62">
        <f>IFERROR(IF(G105="Af. No Encontrado!","SI","NO"),"NO")</f>
        <v/>
      </c>
      <c r="G105" s="65">
        <f>+(IFERROR(+VLOOKUP(B105,padron!$A$1:$K$902,3,0),IF(B105="","","Af. No Encontrado!")))</f>
        <v/>
      </c>
      <c r="H105" s="65">
        <f>+IFERROR(VLOOKUP(C105,materiales!$A$1:$D$2000,4,0),IFERROR(A105,""))</f>
        <v/>
      </c>
      <c r="I105" s="65">
        <f>+(IFERROR(+VLOOKUP(B105,padron!$A$1:$K$304,9,0),""))</f>
        <v/>
      </c>
      <c r="J105" s="65">
        <f>+(IFERROR(+VLOOKUP(B105,padron!$A$1:$K$304,10,0),""))</f>
        <v/>
      </c>
      <c r="K105" s="65">
        <f>+(IFERROR(+VLOOKUP(B105,padron!$A$1:$K$304,11,0),""))</f>
        <v/>
      </c>
      <c r="L105" s="50">
        <f>+(IFERROR(+VLOOKUP(B105,padron!$A$1:$K$304,8,0),""))</f>
        <v/>
      </c>
      <c r="M105" s="50">
        <f>+(IFERROR(+VLOOKUP(B105,padron!$A$1:$K$304,2,0),""))</f>
        <v/>
      </c>
      <c r="N105" s="50">
        <f>+IFERROR(VLOOKUP(C105,materiales!$A$1:$D$2000,2,0),IF(B105="","","99999"))</f>
        <v/>
      </c>
      <c r="O105">
        <f>IFERROR(IF(B105="","","001"),"")</f>
        <v/>
      </c>
      <c r="Q105" s="50">
        <f>IF(B105="","","ZTRA")</f>
        <v/>
      </c>
      <c r="R105" s="65">
        <f>IF(B105="","","ALMA")</f>
        <v/>
      </c>
      <c r="S105" s="50">
        <f>+IFERROR(VLOOKUP(B105,padron!A98:K400,4,0),"")</f>
        <v/>
      </c>
      <c r="T105" s="60">
        <f>+IF(L105="","",+DAY(TODAY())&amp;"."&amp;TEXT(+TODAY(),"MM")&amp;"."&amp;+YEAR(TODAY()))</f>
        <v/>
      </c>
      <c r="U105" s="65">
        <f>+IFERROR(VLOOKUP(B105,padron!$A$2:$K$304,6,0),"")</f>
        <v/>
      </c>
      <c r="V105" s="65">
        <f>+IFERROR(VLOOKUP(B105,padron!$A$2:$K$304,7,0),"")</f>
        <v/>
      </c>
      <c r="W105" s="50">
        <f>IFERROR(VLOOKUP(B105,padron!A97:M866,12,0),"")</f>
        <v/>
      </c>
      <c r="X105" s="65">
        <f>IFERROR(VLOOKUP(B105,padron!A97:M866,13,0),"")</f>
        <v/>
      </c>
    </row>
    <row r="106" ht="15" customHeight="1" s="70">
      <c r="F106" s="62">
        <f>IFERROR(IF(G106="Af. No Encontrado!","SI","NO"),"NO")</f>
        <v/>
      </c>
      <c r="G106" s="65">
        <f>+(IFERROR(+VLOOKUP(B106,padron!$A$1:$K$902,3,0),IF(B106="","","Af. No Encontrado!")))</f>
        <v/>
      </c>
      <c r="H106" s="65">
        <f>+IFERROR(VLOOKUP(C106,materiales!$A$1:$D$2000,4,0),IFERROR(A106,""))</f>
        <v/>
      </c>
      <c r="I106" s="65">
        <f>+(IFERROR(+VLOOKUP(B106,padron!$A$1:$K$304,9,0),""))</f>
        <v/>
      </c>
      <c r="J106" s="65">
        <f>+(IFERROR(+VLOOKUP(B106,padron!$A$1:$K$304,10,0),""))</f>
        <v/>
      </c>
      <c r="K106" s="65">
        <f>+(IFERROR(+VLOOKUP(B106,padron!$A$1:$K$304,11,0),""))</f>
        <v/>
      </c>
      <c r="L106" s="50">
        <f>+(IFERROR(+VLOOKUP(B106,padron!$A$1:$K$304,8,0),""))</f>
        <v/>
      </c>
      <c r="M106" s="50">
        <f>+(IFERROR(+VLOOKUP(B106,padron!$A$1:$K$304,2,0),""))</f>
        <v/>
      </c>
      <c r="N106" s="50">
        <f>+IFERROR(VLOOKUP(C106,materiales!$A$1:$D$2000,2,0),IF(B106="","","99999"))</f>
        <v/>
      </c>
      <c r="O106">
        <f>IFERROR(IF(B106="","","001"),"")</f>
        <v/>
      </c>
      <c r="Q106" s="50">
        <f>IF(B106="","","ZTRA")</f>
        <v/>
      </c>
      <c r="R106" s="65">
        <f>IF(B106="","","ALMA")</f>
        <v/>
      </c>
      <c r="S106" s="50">
        <f>+IFERROR(VLOOKUP(B106,padron!A99:K401,4,0),"")</f>
        <v/>
      </c>
      <c r="T106" s="60">
        <f>+IF(L106="","",+DAY(TODAY())&amp;"."&amp;TEXT(+TODAY(),"MM")&amp;"."&amp;+YEAR(TODAY()))</f>
        <v/>
      </c>
      <c r="U106" s="65">
        <f>+IFERROR(VLOOKUP(B106,padron!$A$2:$K$304,6,0),"")</f>
        <v/>
      </c>
      <c r="V106" s="65">
        <f>+IFERROR(VLOOKUP(B106,padron!$A$2:$K$304,7,0),"")</f>
        <v/>
      </c>
      <c r="W106" s="50">
        <f>IFERROR(VLOOKUP(B106,padron!A98:M867,12,0),"")</f>
        <v/>
      </c>
      <c r="X106" s="65">
        <f>IFERROR(VLOOKUP(B106,padron!A98:M867,13,0),"")</f>
        <v/>
      </c>
    </row>
    <row r="107" ht="15" customHeight="1" s="70">
      <c r="F107" s="62">
        <f>IFERROR(IF(G107="Af. No Encontrado!","SI","NO"),"NO")</f>
        <v/>
      </c>
      <c r="G107" s="65">
        <f>+(IFERROR(+VLOOKUP(B107,padron!$A$1:$K$902,3,0),IF(B107="","","Af. No Encontrado!")))</f>
        <v/>
      </c>
      <c r="H107" s="65">
        <f>+IFERROR(VLOOKUP(C107,materiales!$A$1:$D$2000,4,0),IFERROR(A107,""))</f>
        <v/>
      </c>
      <c r="I107" s="65">
        <f>+(IFERROR(+VLOOKUP(B107,padron!$A$1:$K$304,9,0),""))</f>
        <v/>
      </c>
      <c r="J107" s="65">
        <f>+(IFERROR(+VLOOKUP(B107,padron!$A$1:$K$304,10,0),""))</f>
        <v/>
      </c>
      <c r="K107" s="65">
        <f>+(IFERROR(+VLOOKUP(B107,padron!$A$1:$K$304,11,0),""))</f>
        <v/>
      </c>
      <c r="L107" s="50">
        <f>+(IFERROR(+VLOOKUP(B107,padron!$A$1:$K$304,8,0),""))</f>
        <v/>
      </c>
      <c r="M107" s="50">
        <f>+(IFERROR(+VLOOKUP(B107,padron!$A$1:$K$304,2,0),""))</f>
        <v/>
      </c>
      <c r="N107" s="50">
        <f>+IFERROR(VLOOKUP(C107,materiales!$A$1:$D$2000,2,0),IF(B107="","","99999"))</f>
        <v/>
      </c>
      <c r="O107">
        <f>IFERROR(IF(B107="","","001"),"")</f>
        <v/>
      </c>
      <c r="Q107" s="50">
        <f>IF(B107="","","ZTRA")</f>
        <v/>
      </c>
      <c r="R107" s="65">
        <f>IF(B107="","","ALMA")</f>
        <v/>
      </c>
      <c r="S107" s="50">
        <f>+IFERROR(VLOOKUP(B107,padron!A100:K402,4,0),"")</f>
        <v/>
      </c>
      <c r="T107" s="60">
        <f>+IF(L107="","",+DAY(TODAY())&amp;"."&amp;TEXT(+TODAY(),"MM")&amp;"."&amp;+YEAR(TODAY()))</f>
        <v/>
      </c>
      <c r="U107" s="65">
        <f>+IFERROR(VLOOKUP(B107,padron!$A$2:$K$304,6,0),"")</f>
        <v/>
      </c>
      <c r="V107" s="65">
        <f>+IFERROR(VLOOKUP(B107,padron!$A$2:$K$304,7,0),"")</f>
        <v/>
      </c>
      <c r="W107" s="50">
        <f>IFERROR(VLOOKUP(B107,padron!A99:M868,12,0),"")</f>
        <v/>
      </c>
      <c r="X107" s="65">
        <f>IFERROR(VLOOKUP(B107,padron!A99:M868,13,0),"")</f>
        <v/>
      </c>
    </row>
    <row r="108" ht="15" customHeight="1" s="70">
      <c r="F108" s="62">
        <f>IFERROR(IF(G108="Af. No Encontrado!","SI","NO"),"NO")</f>
        <v/>
      </c>
      <c r="G108" s="65">
        <f>+(IFERROR(+VLOOKUP(B108,padron!$A$1:$K$902,3,0),IF(B108="","","Af. No Encontrado!")))</f>
        <v/>
      </c>
      <c r="H108" s="65">
        <f>+IFERROR(VLOOKUP(C108,materiales!$A$1:$D$2000,4,0),IFERROR(A108,""))</f>
        <v/>
      </c>
      <c r="I108" s="65">
        <f>+(IFERROR(+VLOOKUP(B108,padron!$A$1:$K$304,9,0),""))</f>
        <v/>
      </c>
      <c r="J108" s="65">
        <f>+(IFERROR(+VLOOKUP(B108,padron!$A$1:$K$304,10,0),""))</f>
        <v/>
      </c>
      <c r="K108" s="65">
        <f>+(IFERROR(+VLOOKUP(B108,padron!$A$1:$K$304,11,0),""))</f>
        <v/>
      </c>
      <c r="L108" s="50">
        <f>+(IFERROR(+VLOOKUP(B108,padron!$A$1:$K$304,8,0),""))</f>
        <v/>
      </c>
      <c r="M108" s="50">
        <f>+(IFERROR(+VLOOKUP(B108,padron!$A$1:$K$304,2,0),""))</f>
        <v/>
      </c>
      <c r="N108" s="50">
        <f>+IFERROR(VLOOKUP(C108,materiales!$A$1:$D$2000,2,0),IF(B108="","","99999"))</f>
        <v/>
      </c>
      <c r="O108">
        <f>IFERROR(IF(B108="","","001"),"")</f>
        <v/>
      </c>
      <c r="Q108" s="50">
        <f>IF(B108="","","ZTRA")</f>
        <v/>
      </c>
      <c r="R108" s="65">
        <f>IF(B108="","","ALMA")</f>
        <v/>
      </c>
      <c r="S108" s="50">
        <f>+IFERROR(VLOOKUP(B108,padron!A101:K403,4,0),"")</f>
        <v/>
      </c>
      <c r="T108" s="60">
        <f>+IF(L108="","",+DAY(TODAY())&amp;"."&amp;TEXT(+TODAY(),"MM")&amp;"."&amp;+YEAR(TODAY()))</f>
        <v/>
      </c>
      <c r="U108" s="65">
        <f>+IFERROR(VLOOKUP(B108,padron!$A$2:$K$304,6,0),"")</f>
        <v/>
      </c>
      <c r="V108" s="65">
        <f>+IFERROR(VLOOKUP(B108,padron!$A$2:$K$304,7,0),"")</f>
        <v/>
      </c>
      <c r="W108" s="50">
        <f>IFERROR(VLOOKUP(B108,padron!A100:M869,12,0),"")</f>
        <v/>
      </c>
      <c r="X108" s="65">
        <f>IFERROR(VLOOKUP(B108,padron!A100:M869,13,0),"")</f>
        <v/>
      </c>
    </row>
    <row r="109" ht="15" customHeight="1" s="70">
      <c r="F109" s="62">
        <f>IFERROR(IF(G109="Af. No Encontrado!","SI","NO"),"NO")</f>
        <v/>
      </c>
      <c r="G109" s="65">
        <f>+(IFERROR(+VLOOKUP(B109,padron!$A$1:$K$902,3,0),IF(B109="","","Af. No Encontrado!")))</f>
        <v/>
      </c>
      <c r="H109" s="65">
        <f>+IFERROR(VLOOKUP(C109,materiales!$A$1:$D$2000,4,0),IFERROR(A109,""))</f>
        <v/>
      </c>
      <c r="I109" s="65">
        <f>+(IFERROR(+VLOOKUP(B109,padron!$A$1:$K$304,9,0),""))</f>
        <v/>
      </c>
      <c r="J109" s="65">
        <f>+(IFERROR(+VLOOKUP(B109,padron!$A$1:$K$304,10,0),""))</f>
        <v/>
      </c>
      <c r="K109" s="65">
        <f>+(IFERROR(+VLOOKUP(B109,padron!$A$1:$K$304,11,0),""))</f>
        <v/>
      </c>
      <c r="L109" s="50">
        <f>+(IFERROR(+VLOOKUP(B109,padron!$A$1:$K$304,8,0),""))</f>
        <v/>
      </c>
      <c r="M109" s="50">
        <f>+(IFERROR(+VLOOKUP(B109,padron!$A$1:$K$304,2,0),""))</f>
        <v/>
      </c>
      <c r="N109" s="50">
        <f>+IFERROR(VLOOKUP(C109,materiales!$A$1:$D$2000,2,0),IF(B109="","","99999"))</f>
        <v/>
      </c>
      <c r="O109">
        <f>IFERROR(IF(B109="","","001"),"")</f>
        <v/>
      </c>
      <c r="Q109" s="50">
        <f>IF(B109="","","ZTRA")</f>
        <v/>
      </c>
      <c r="R109" s="65">
        <f>IF(B109="","","ALMA")</f>
        <v/>
      </c>
      <c r="S109" s="50">
        <f>+IFERROR(VLOOKUP(B109,padron!A102:K404,4,0),"")</f>
        <v/>
      </c>
      <c r="T109" s="60">
        <f>+IF(L109="","",+DAY(TODAY())&amp;"."&amp;TEXT(+TODAY(),"MM")&amp;"."&amp;+YEAR(TODAY()))</f>
        <v/>
      </c>
      <c r="U109" s="65">
        <f>+IFERROR(VLOOKUP(B109,padron!$A$2:$K$304,6,0),"")</f>
        <v/>
      </c>
      <c r="V109" s="65">
        <f>+IFERROR(VLOOKUP(B109,padron!$A$2:$K$304,7,0),"")</f>
        <v/>
      </c>
      <c r="W109" s="50">
        <f>IFERROR(VLOOKUP(B109,padron!A101:M870,12,0),"")</f>
        <v/>
      </c>
      <c r="X109" s="65">
        <f>IFERROR(VLOOKUP(B109,padron!A101:M870,13,0),"")</f>
        <v/>
      </c>
    </row>
    <row r="110" ht="15" customHeight="1" s="70">
      <c r="F110" s="62">
        <f>IFERROR(IF(G110="Af. No Encontrado!","SI","NO"),"NO")</f>
        <v/>
      </c>
      <c r="G110" s="65">
        <f>+(IFERROR(+VLOOKUP(B110,padron!$A$1:$K$902,3,0),IF(B110="","","Af. No Encontrado!")))</f>
        <v/>
      </c>
      <c r="H110" s="65">
        <f>+IFERROR(VLOOKUP(C110,materiales!$A$1:$D$2000,4,0),IFERROR(A110,""))</f>
        <v/>
      </c>
      <c r="I110" s="65">
        <f>+(IFERROR(+VLOOKUP(B110,padron!$A$1:$K$304,9,0),""))</f>
        <v/>
      </c>
      <c r="J110" s="65">
        <f>+(IFERROR(+VLOOKUP(B110,padron!$A$1:$K$304,10,0),""))</f>
        <v/>
      </c>
      <c r="K110" s="65">
        <f>+(IFERROR(+VLOOKUP(B110,padron!$A$1:$K$304,11,0),""))</f>
        <v/>
      </c>
      <c r="L110" s="50">
        <f>+(IFERROR(+VLOOKUP(B110,padron!$A$1:$K$304,8,0),""))</f>
        <v/>
      </c>
      <c r="M110" s="50">
        <f>+(IFERROR(+VLOOKUP(B110,padron!$A$1:$K$304,2,0),""))</f>
        <v/>
      </c>
      <c r="N110" s="50">
        <f>+IFERROR(VLOOKUP(C110,materiales!$A$1:$D$2000,2,0),IF(B110="","","99999"))</f>
        <v/>
      </c>
      <c r="O110">
        <f>IFERROR(IF(B110="","","001"),"")</f>
        <v/>
      </c>
      <c r="Q110" s="50">
        <f>IF(B110="","","ZTRA")</f>
        <v/>
      </c>
      <c r="R110" s="65">
        <f>IF(B110="","","ALMA")</f>
        <v/>
      </c>
      <c r="S110" s="50">
        <f>+IFERROR(VLOOKUP(B110,padron!A103:K405,4,0),"")</f>
        <v/>
      </c>
      <c r="T110" s="60">
        <f>+IF(L110="","",+DAY(TODAY())&amp;"."&amp;TEXT(+TODAY(),"MM")&amp;"."&amp;+YEAR(TODAY()))</f>
        <v/>
      </c>
      <c r="U110" s="65">
        <f>+IFERROR(VLOOKUP(B110,padron!$A$2:$K$304,6,0),"")</f>
        <v/>
      </c>
      <c r="V110" s="65">
        <f>+IFERROR(VLOOKUP(B110,padron!$A$2:$K$304,7,0),"")</f>
        <v/>
      </c>
      <c r="W110" s="50">
        <f>IFERROR(VLOOKUP(B110,padron!A102:M871,12,0),"")</f>
        <v/>
      </c>
      <c r="X110" s="65">
        <f>IFERROR(VLOOKUP(B110,padron!A102:M871,13,0),"")</f>
        <v/>
      </c>
    </row>
    <row r="111" ht="15" customHeight="1" s="70">
      <c r="F111" s="62">
        <f>IFERROR(IF(G111="Af. No Encontrado!","SI","NO"),"NO")</f>
        <v/>
      </c>
      <c r="G111" s="65">
        <f>+(IFERROR(+VLOOKUP(B111,padron!$A$1:$K$902,3,0),IF(B111="","","Af. No Encontrado!")))</f>
        <v/>
      </c>
      <c r="H111" s="65">
        <f>+IFERROR(VLOOKUP(C111,materiales!$A$1:$D$2000,4,0),IFERROR(A111,""))</f>
        <v/>
      </c>
      <c r="I111" s="65">
        <f>+(IFERROR(+VLOOKUP(B111,padron!$A$1:$K$304,9,0),""))</f>
        <v/>
      </c>
      <c r="J111" s="65">
        <f>+(IFERROR(+VLOOKUP(B111,padron!$A$1:$K$304,10,0),""))</f>
        <v/>
      </c>
      <c r="K111" s="65">
        <f>+(IFERROR(+VLOOKUP(B111,padron!$A$1:$K$304,11,0),""))</f>
        <v/>
      </c>
      <c r="L111" s="50">
        <f>+(IFERROR(+VLOOKUP(B111,padron!$A$1:$K$304,8,0),""))</f>
        <v/>
      </c>
      <c r="M111" s="50">
        <f>+(IFERROR(+VLOOKUP(B111,padron!$A$1:$K$304,2,0),""))</f>
        <v/>
      </c>
      <c r="N111" s="50">
        <f>+IFERROR(VLOOKUP(C111,materiales!$A$1:$D$2000,2,0),IF(B111="","","99999"))</f>
        <v/>
      </c>
      <c r="O111">
        <f>IFERROR(IF(B111="","","001"),"")</f>
        <v/>
      </c>
      <c r="Q111" s="50">
        <f>IF(B111="","","ZTRA")</f>
        <v/>
      </c>
      <c r="R111" s="65">
        <f>IF(B111="","","ALMA")</f>
        <v/>
      </c>
      <c r="S111" s="50">
        <f>+IFERROR(VLOOKUP(B111,padron!A104:K406,4,0),"")</f>
        <v/>
      </c>
      <c r="T111" s="60">
        <f>+IF(L111="","",+DAY(TODAY())&amp;"."&amp;TEXT(+TODAY(),"MM")&amp;"."&amp;+YEAR(TODAY()))</f>
        <v/>
      </c>
      <c r="U111" s="65">
        <f>+IFERROR(VLOOKUP(B111,padron!$A$2:$K$304,6,0),"")</f>
        <v/>
      </c>
      <c r="V111" s="65">
        <f>+IFERROR(VLOOKUP(B111,padron!$A$2:$K$304,7,0),"")</f>
        <v/>
      </c>
      <c r="W111" s="50">
        <f>IFERROR(VLOOKUP(B111,padron!A103:M872,12,0),"")</f>
        <v/>
      </c>
      <c r="X111" s="65">
        <f>IFERROR(VLOOKUP(B111,padron!A103:M872,13,0),"")</f>
        <v/>
      </c>
    </row>
    <row r="112" ht="15" customHeight="1" s="70">
      <c r="F112" s="62">
        <f>IFERROR(IF(G112="Af. No Encontrado!","SI","NO"),"NO")</f>
        <v/>
      </c>
      <c r="G112" s="65">
        <f>+(IFERROR(+VLOOKUP(B112,padron!$A$1:$K$902,3,0),IF(B112="","","Af. No Encontrado!")))</f>
        <v/>
      </c>
      <c r="H112" s="65">
        <f>+IFERROR(VLOOKUP(C112,materiales!$A$1:$D$2000,4,0),IFERROR(A112,""))</f>
        <v/>
      </c>
      <c r="I112" s="65">
        <f>+(IFERROR(+VLOOKUP(B112,padron!$A$1:$K$304,9,0),""))</f>
        <v/>
      </c>
      <c r="J112" s="65">
        <f>+(IFERROR(+VLOOKUP(B112,padron!$A$1:$K$304,10,0),""))</f>
        <v/>
      </c>
      <c r="K112" s="65">
        <f>+(IFERROR(+VLOOKUP(B112,padron!$A$1:$K$304,11,0),""))</f>
        <v/>
      </c>
      <c r="L112" s="50">
        <f>+(IFERROR(+VLOOKUP(B112,padron!$A$1:$K$304,8,0),""))</f>
        <v/>
      </c>
      <c r="M112" s="50">
        <f>+(IFERROR(+VLOOKUP(B112,padron!$A$1:$K$304,2,0),""))</f>
        <v/>
      </c>
      <c r="N112" s="50">
        <f>+IFERROR(VLOOKUP(C112,materiales!$A$1:$D$2000,2,0),IF(B112="","","99999"))</f>
        <v/>
      </c>
      <c r="O112">
        <f>IFERROR(IF(B112="","","001"),"")</f>
        <v/>
      </c>
      <c r="Q112" s="50">
        <f>IF(B112="","","ZTRA")</f>
        <v/>
      </c>
      <c r="R112" s="65">
        <f>IF(B112="","","ALMA")</f>
        <v/>
      </c>
      <c r="S112" s="50">
        <f>+IFERROR(VLOOKUP(B112,padron!A105:K407,4,0),"")</f>
        <v/>
      </c>
      <c r="T112" s="60">
        <f>+IF(L112="","",+DAY(TODAY())&amp;"."&amp;TEXT(+TODAY(),"MM")&amp;"."&amp;+YEAR(TODAY()))</f>
        <v/>
      </c>
      <c r="U112" s="65">
        <f>+IFERROR(VLOOKUP(B112,padron!$A$2:$K$304,6,0),"")</f>
        <v/>
      </c>
      <c r="V112" s="65">
        <f>+IFERROR(VLOOKUP(B112,padron!$A$2:$K$304,7,0),"")</f>
        <v/>
      </c>
      <c r="W112" s="50">
        <f>IFERROR(VLOOKUP(B112,padron!A104:M873,12,0),"")</f>
        <v/>
      </c>
      <c r="X112" s="65">
        <f>IFERROR(VLOOKUP(B112,padron!A104:M873,13,0),"")</f>
        <v/>
      </c>
    </row>
    <row r="113" ht="15" customHeight="1" s="70">
      <c r="F113" s="62">
        <f>IFERROR(IF(G113="Af. No Encontrado!","SI","NO"),"NO")</f>
        <v/>
      </c>
      <c r="G113" s="65">
        <f>+(IFERROR(+VLOOKUP(B113,padron!$A$1:$K$902,3,0),IF(B113="","","Af. No Encontrado!")))</f>
        <v/>
      </c>
      <c r="H113" s="65">
        <f>+IFERROR(VLOOKUP(C113,materiales!$A$1:$D$2000,4,0),IFERROR(A113,""))</f>
        <v/>
      </c>
      <c r="I113" s="65">
        <f>+(IFERROR(+VLOOKUP(B113,padron!$A$1:$K$304,9,0),""))</f>
        <v/>
      </c>
      <c r="J113" s="65">
        <f>+(IFERROR(+VLOOKUP(B113,padron!$A$1:$K$304,10,0),""))</f>
        <v/>
      </c>
      <c r="K113" s="65">
        <f>+(IFERROR(+VLOOKUP(B113,padron!$A$1:$K$304,11,0),""))</f>
        <v/>
      </c>
      <c r="L113" s="50">
        <f>+(IFERROR(+VLOOKUP(B113,padron!$A$1:$K$304,8,0),""))</f>
        <v/>
      </c>
      <c r="M113" s="50">
        <f>+(IFERROR(+VLOOKUP(B113,padron!$A$1:$K$304,2,0),""))</f>
        <v/>
      </c>
      <c r="N113" s="50">
        <f>+IFERROR(VLOOKUP(C113,materiales!$A$1:$D$2000,2,0),IF(B113="","","99999"))</f>
        <v/>
      </c>
      <c r="O113">
        <f>IFERROR(IF(B113="","","001"),"")</f>
        <v/>
      </c>
      <c r="Q113" s="50">
        <f>IF(B113="","","ZTRA")</f>
        <v/>
      </c>
      <c r="R113" s="65">
        <f>IF(B113="","","ALMA")</f>
        <v/>
      </c>
      <c r="S113" s="50">
        <f>+IFERROR(VLOOKUP(B113,padron!A106:K408,4,0),"")</f>
        <v/>
      </c>
      <c r="T113" s="60">
        <f>+IF(L113="","",+DAY(TODAY())&amp;"."&amp;TEXT(+TODAY(),"MM")&amp;"."&amp;+YEAR(TODAY()))</f>
        <v/>
      </c>
      <c r="U113" s="65">
        <f>+IFERROR(VLOOKUP(B113,padron!$A$2:$K$304,6,0),"")</f>
        <v/>
      </c>
      <c r="V113" s="65">
        <f>+IFERROR(VLOOKUP(B113,padron!$A$2:$K$304,7,0),"")</f>
        <v/>
      </c>
      <c r="W113" s="50">
        <f>IFERROR(VLOOKUP(B113,padron!A105:M874,12,0),"")</f>
        <v/>
      </c>
      <c r="X113" s="65">
        <f>IFERROR(VLOOKUP(B113,padron!A105:M874,13,0),"")</f>
        <v/>
      </c>
    </row>
    <row r="114" ht="15" customHeight="1" s="70">
      <c r="F114" s="62">
        <f>IFERROR(IF(G114="Af. No Encontrado!","SI","NO"),"NO")</f>
        <v/>
      </c>
      <c r="G114" s="65">
        <f>+(IFERROR(+VLOOKUP(B114,padron!$A$1:$K$902,3,0),IF(B114="","","Af. No Encontrado!")))</f>
        <v/>
      </c>
      <c r="H114" s="65">
        <f>+IFERROR(VLOOKUP(C114,materiales!$A$1:$D$2000,4,0),IFERROR(A114,""))</f>
        <v/>
      </c>
      <c r="I114" s="65">
        <f>+(IFERROR(+VLOOKUP(B114,padron!$A$1:$K$304,9,0),""))</f>
        <v/>
      </c>
      <c r="J114" s="65">
        <f>+(IFERROR(+VLOOKUP(B114,padron!$A$1:$K$304,10,0),""))</f>
        <v/>
      </c>
      <c r="K114" s="65">
        <f>+(IFERROR(+VLOOKUP(B114,padron!$A$1:$K$304,11,0),""))</f>
        <v/>
      </c>
      <c r="L114" s="50">
        <f>+(IFERROR(+VLOOKUP(B114,padron!$A$1:$K$304,8,0),""))</f>
        <v/>
      </c>
      <c r="M114" s="50">
        <f>+(IFERROR(+VLOOKUP(B114,padron!$A$1:$K$304,2,0),""))</f>
        <v/>
      </c>
      <c r="N114" s="50">
        <f>+IFERROR(VLOOKUP(C114,materiales!$A$1:$D$2000,2,0),IF(B114="","","99999"))</f>
        <v/>
      </c>
      <c r="O114">
        <f>IFERROR(IF(B114="","","001"),"")</f>
        <v/>
      </c>
      <c r="Q114" s="50">
        <f>IF(B114="","","ZTRA")</f>
        <v/>
      </c>
      <c r="R114" s="65">
        <f>IF(B114="","","ALMA")</f>
        <v/>
      </c>
      <c r="S114" s="50">
        <f>+IFERROR(VLOOKUP(B114,padron!A107:K409,4,0),"")</f>
        <v/>
      </c>
      <c r="T114" s="60">
        <f>+IF(L114="","",+DAY(TODAY())&amp;"."&amp;TEXT(+TODAY(),"MM")&amp;"."&amp;+YEAR(TODAY()))</f>
        <v/>
      </c>
      <c r="U114" s="65">
        <f>+IFERROR(VLOOKUP(B114,padron!$A$2:$K$304,6,0),"")</f>
        <v/>
      </c>
      <c r="V114" s="65">
        <f>+IFERROR(VLOOKUP(B114,padron!$A$2:$K$304,7,0),"")</f>
        <v/>
      </c>
      <c r="W114" s="50">
        <f>IFERROR(VLOOKUP(B114,padron!A106:M875,12,0),"")</f>
        <v/>
      </c>
      <c r="X114" s="65">
        <f>IFERROR(VLOOKUP(B114,padron!A106:M875,13,0),"")</f>
        <v/>
      </c>
    </row>
    <row r="115" ht="15" customHeight="1" s="70">
      <c r="F115" s="62">
        <f>IFERROR(IF(G115="Af. No Encontrado!","SI","NO"),"NO")</f>
        <v/>
      </c>
      <c r="G115" s="65">
        <f>+(IFERROR(+VLOOKUP(B115,padron!$A$1:$K$902,3,0),IF(B115="","","Af. No Encontrado!")))</f>
        <v/>
      </c>
      <c r="H115" s="65">
        <f>+IFERROR(VLOOKUP(C115,materiales!$A$1:$D$2000,4,0),IFERROR(A115,""))</f>
        <v/>
      </c>
      <c r="I115" s="65">
        <f>+(IFERROR(+VLOOKUP(B115,padron!$A$1:$K$304,9,0),""))</f>
        <v/>
      </c>
      <c r="J115" s="65">
        <f>+(IFERROR(+VLOOKUP(B115,padron!$A$1:$K$304,10,0),""))</f>
        <v/>
      </c>
      <c r="K115" s="65">
        <f>+(IFERROR(+VLOOKUP(B115,padron!$A$1:$K$304,11,0),""))</f>
        <v/>
      </c>
      <c r="L115" s="50">
        <f>+(IFERROR(+VLOOKUP(B115,padron!$A$1:$K$304,8,0),""))</f>
        <v/>
      </c>
      <c r="M115" s="50">
        <f>+(IFERROR(+VLOOKUP(B115,padron!$A$1:$K$304,2,0),""))</f>
        <v/>
      </c>
      <c r="N115" s="50">
        <f>+IFERROR(VLOOKUP(C115,materiales!$A$1:$D$2000,2,0),IF(B115="","","99999"))</f>
        <v/>
      </c>
      <c r="O115">
        <f>IFERROR(IF(B115="","","001"),"")</f>
        <v/>
      </c>
      <c r="Q115" s="50">
        <f>IF(B115="","","ZTRA")</f>
        <v/>
      </c>
      <c r="R115" s="65">
        <f>IF(B115="","","ALMA")</f>
        <v/>
      </c>
      <c r="S115" s="50">
        <f>+IFERROR(VLOOKUP(B115,padron!A108:K410,4,0),"")</f>
        <v/>
      </c>
      <c r="T115" s="60">
        <f>+IF(L115="","",+DAY(TODAY())&amp;"."&amp;TEXT(+TODAY(),"MM")&amp;"."&amp;+YEAR(TODAY()))</f>
        <v/>
      </c>
      <c r="U115" s="65">
        <f>+IFERROR(VLOOKUP(B115,padron!$A$2:$K$304,6,0),"")</f>
        <v/>
      </c>
      <c r="V115" s="65">
        <f>+IFERROR(VLOOKUP(B115,padron!$A$2:$K$304,7,0),"")</f>
        <v/>
      </c>
      <c r="W115" s="50">
        <f>IFERROR(VLOOKUP(B115,padron!A107:M876,12,0),"")</f>
        <v/>
      </c>
      <c r="X115" s="65">
        <f>IFERROR(VLOOKUP(B115,padron!A107:M876,13,0),"")</f>
        <v/>
      </c>
    </row>
    <row r="116" ht="15" customHeight="1" s="70">
      <c r="F116" s="62">
        <f>IFERROR(IF(G116="Af. No Encontrado!","SI","NO"),"NO")</f>
        <v/>
      </c>
      <c r="G116" s="65">
        <f>+(IFERROR(+VLOOKUP(B116,padron!$A$1:$K$902,3,0),IF(B116="","","Af. No Encontrado!")))</f>
        <v/>
      </c>
      <c r="H116" s="65">
        <f>+IFERROR(VLOOKUP(C116,materiales!$A$1:$D$2000,4,0),IFERROR(A116,""))</f>
        <v/>
      </c>
      <c r="I116" s="65">
        <f>+(IFERROR(+VLOOKUP(B116,padron!$A$1:$K$304,9,0),""))</f>
        <v/>
      </c>
      <c r="J116" s="65">
        <f>+(IFERROR(+VLOOKUP(B116,padron!$A$1:$K$304,10,0),""))</f>
        <v/>
      </c>
      <c r="K116" s="65">
        <f>+(IFERROR(+VLOOKUP(B116,padron!$A$1:$K$304,11,0),""))</f>
        <v/>
      </c>
      <c r="L116" s="50">
        <f>+(IFERROR(+VLOOKUP(B116,padron!$A$1:$K$304,8,0),""))</f>
        <v/>
      </c>
      <c r="M116" s="50">
        <f>+(IFERROR(+VLOOKUP(B116,padron!$A$1:$K$304,2,0),""))</f>
        <v/>
      </c>
      <c r="N116" s="50">
        <f>+IFERROR(VLOOKUP(C116,materiales!$A$1:$D$2000,2,0),IF(B116="","","99999"))</f>
        <v/>
      </c>
      <c r="O116">
        <f>IFERROR(IF(B116="","","001"),"")</f>
        <v/>
      </c>
      <c r="Q116" s="50">
        <f>IF(B116="","","ZTRA")</f>
        <v/>
      </c>
      <c r="R116" s="65">
        <f>IF(B116="","","ALMA")</f>
        <v/>
      </c>
      <c r="S116" s="50">
        <f>+IFERROR(VLOOKUP(B116,padron!A109:K411,4,0),"")</f>
        <v/>
      </c>
      <c r="T116" s="60">
        <f>+IF(L116="","",+DAY(TODAY())&amp;"."&amp;TEXT(+TODAY(),"MM")&amp;"."&amp;+YEAR(TODAY()))</f>
        <v/>
      </c>
      <c r="U116" s="65">
        <f>+IFERROR(VLOOKUP(B116,padron!$A$2:$K$304,6,0),"")</f>
        <v/>
      </c>
      <c r="V116" s="65">
        <f>+IFERROR(VLOOKUP(B116,padron!$A$2:$K$304,7,0),"")</f>
        <v/>
      </c>
      <c r="W116" s="50">
        <f>IFERROR(VLOOKUP(B116,padron!A108:M877,12,0),"")</f>
        <v/>
      </c>
      <c r="X116" s="65">
        <f>IFERROR(VLOOKUP(B116,padron!A108:M877,13,0),"")</f>
        <v/>
      </c>
    </row>
    <row r="117" ht="15" customHeight="1" s="70">
      <c r="F117" s="62">
        <f>IFERROR(IF(G117="Af. No Encontrado!","SI","NO"),"NO")</f>
        <v/>
      </c>
      <c r="G117" s="65">
        <f>+(IFERROR(+VLOOKUP(B117,padron!$A$1:$K$902,3,0),IF(B117="","","Af. No Encontrado!")))</f>
        <v/>
      </c>
      <c r="H117" s="65">
        <f>+IFERROR(VLOOKUP(C117,materiales!$A$1:$D$2000,4,0),IFERROR(A117,""))</f>
        <v/>
      </c>
      <c r="I117" s="65">
        <f>+(IFERROR(+VLOOKUP(B117,padron!$A$1:$K$304,9,0),""))</f>
        <v/>
      </c>
      <c r="J117" s="65">
        <f>+(IFERROR(+VLOOKUP(B117,padron!$A$1:$K$304,10,0),""))</f>
        <v/>
      </c>
      <c r="K117" s="65">
        <f>+(IFERROR(+VLOOKUP(B117,padron!$A$1:$K$304,11,0),""))</f>
        <v/>
      </c>
      <c r="L117" s="50">
        <f>+(IFERROR(+VLOOKUP(B117,padron!$A$1:$K$304,8,0),""))</f>
        <v/>
      </c>
      <c r="M117" s="50">
        <f>+(IFERROR(+VLOOKUP(B117,padron!$A$1:$K$304,2,0),""))</f>
        <v/>
      </c>
      <c r="N117" s="50">
        <f>+IFERROR(VLOOKUP(C117,materiales!$A$1:$D$2000,2,0),IF(B117="","","99999"))</f>
        <v/>
      </c>
      <c r="O117">
        <f>IFERROR(IF(B117="","","001"),"")</f>
        <v/>
      </c>
      <c r="Q117" s="50">
        <f>IF(B117="","","ZTRA")</f>
        <v/>
      </c>
      <c r="R117" s="65">
        <f>IF(B117="","","ALMA")</f>
        <v/>
      </c>
      <c r="S117" s="50">
        <f>+IFERROR(VLOOKUP(B117,padron!A110:K412,4,0),"")</f>
        <v/>
      </c>
      <c r="T117" s="60">
        <f>+IF(L117="","",+DAY(TODAY())&amp;"."&amp;TEXT(+TODAY(),"MM")&amp;"."&amp;+YEAR(TODAY()))</f>
        <v/>
      </c>
      <c r="U117" s="65">
        <f>+IFERROR(VLOOKUP(B117,padron!$A$2:$K$304,6,0),"")</f>
        <v/>
      </c>
      <c r="V117" s="65">
        <f>+IFERROR(VLOOKUP(B117,padron!$A$2:$K$304,7,0),"")</f>
        <v/>
      </c>
      <c r="W117" s="50">
        <f>IFERROR(VLOOKUP(B117,padron!A109:M878,12,0),"")</f>
        <v/>
      </c>
      <c r="X117" s="65">
        <f>IFERROR(VLOOKUP(B117,padron!A109:M878,13,0),"")</f>
        <v/>
      </c>
    </row>
    <row r="118" ht="15" customHeight="1" s="70">
      <c r="F118" s="62">
        <f>IFERROR(IF(G118="Af. No Encontrado!","SI","NO"),"NO")</f>
        <v/>
      </c>
      <c r="G118" s="65">
        <f>+(IFERROR(+VLOOKUP(B118,padron!$A$1:$K$902,3,0),IF(B118="","","Af. No Encontrado!")))</f>
        <v/>
      </c>
      <c r="H118" s="65">
        <f>+IFERROR(VLOOKUP(C118,materiales!$A$1:$D$2000,4,0),IFERROR(A118,""))</f>
        <v/>
      </c>
      <c r="I118" s="65">
        <f>+(IFERROR(+VLOOKUP(B118,padron!$A$1:$K$304,9,0),""))</f>
        <v/>
      </c>
      <c r="J118" s="65">
        <f>+(IFERROR(+VLOOKUP(B118,padron!$A$1:$K$304,10,0),""))</f>
        <v/>
      </c>
      <c r="K118" s="65">
        <f>+(IFERROR(+VLOOKUP(B118,padron!$A$1:$K$304,11,0),""))</f>
        <v/>
      </c>
      <c r="L118" s="50">
        <f>+(IFERROR(+VLOOKUP(B118,padron!$A$1:$K$304,8,0),""))</f>
        <v/>
      </c>
      <c r="M118" s="50">
        <f>+(IFERROR(+VLOOKUP(B118,padron!$A$1:$K$304,2,0),""))</f>
        <v/>
      </c>
      <c r="N118" s="50">
        <f>+IFERROR(VLOOKUP(C118,materiales!$A$1:$D$2000,2,0),IF(B118="","","99999"))</f>
        <v/>
      </c>
      <c r="O118">
        <f>IFERROR(IF(B118="","","001"),"")</f>
        <v/>
      </c>
      <c r="Q118" s="50">
        <f>IF(B118="","","ZTRA")</f>
        <v/>
      </c>
      <c r="R118" s="65">
        <f>IF(B118="","","ALMA")</f>
        <v/>
      </c>
      <c r="S118" s="50">
        <f>+IFERROR(VLOOKUP(B118,padron!A111:K413,4,0),"")</f>
        <v/>
      </c>
      <c r="T118" s="60">
        <f>+IF(L118="","",+DAY(TODAY())&amp;"."&amp;TEXT(+TODAY(),"MM")&amp;"."&amp;+YEAR(TODAY()))</f>
        <v/>
      </c>
      <c r="U118" s="65">
        <f>+IFERROR(VLOOKUP(B118,padron!$A$2:$K$304,6,0),"")</f>
        <v/>
      </c>
      <c r="V118" s="65">
        <f>+IFERROR(VLOOKUP(B118,padron!$A$2:$K$304,7,0),"")</f>
        <v/>
      </c>
      <c r="W118" s="50">
        <f>IFERROR(VLOOKUP(B118,padron!A110:M879,12,0),"")</f>
        <v/>
      </c>
      <c r="X118" s="65">
        <f>IFERROR(VLOOKUP(B118,padron!A110:M879,13,0),"")</f>
        <v/>
      </c>
    </row>
    <row r="119" ht="15" customHeight="1" s="70">
      <c r="F119" s="62">
        <f>IFERROR(IF(G119="Af. No Encontrado!","SI","NO"),"NO")</f>
        <v/>
      </c>
      <c r="G119" s="65">
        <f>+(IFERROR(+VLOOKUP(B119,padron!$A$1:$K$902,3,0),IF(B119="","","Af. No Encontrado!")))</f>
        <v/>
      </c>
      <c r="H119" s="65">
        <f>+IFERROR(VLOOKUP(C119,materiales!$A$1:$D$2000,4,0),IFERROR(A119,""))</f>
        <v/>
      </c>
      <c r="I119" s="65">
        <f>+(IFERROR(+VLOOKUP(B119,padron!$A$1:$K$304,9,0),""))</f>
        <v/>
      </c>
      <c r="J119" s="65">
        <f>+(IFERROR(+VLOOKUP(B119,padron!$A$1:$K$304,10,0),""))</f>
        <v/>
      </c>
      <c r="K119" s="65">
        <f>+(IFERROR(+VLOOKUP(B119,padron!$A$1:$K$304,11,0),""))</f>
        <v/>
      </c>
      <c r="L119" s="50">
        <f>+(IFERROR(+VLOOKUP(B119,padron!$A$1:$K$304,8,0),""))</f>
        <v/>
      </c>
      <c r="M119" s="50">
        <f>+(IFERROR(+VLOOKUP(B119,padron!$A$1:$K$304,2,0),""))</f>
        <v/>
      </c>
      <c r="N119" s="50">
        <f>+IFERROR(VLOOKUP(C119,materiales!$A$1:$D$2000,2,0),IF(B119="","","99999"))</f>
        <v/>
      </c>
      <c r="O119">
        <f>IFERROR(IF(B119="","","001"),"")</f>
        <v/>
      </c>
      <c r="Q119" s="50">
        <f>IF(B119="","","ZTRA")</f>
        <v/>
      </c>
      <c r="R119" s="65">
        <f>IF(B119="","","ALMA")</f>
        <v/>
      </c>
      <c r="S119" s="50">
        <f>+IFERROR(VLOOKUP(B119,padron!A112:K414,4,0),"")</f>
        <v/>
      </c>
      <c r="T119" s="60">
        <f>+IF(L119="","",+DAY(TODAY())&amp;"."&amp;TEXT(+TODAY(),"MM")&amp;"."&amp;+YEAR(TODAY()))</f>
        <v/>
      </c>
      <c r="U119" s="65">
        <f>+IFERROR(VLOOKUP(B119,padron!$A$2:$K$304,6,0),"")</f>
        <v/>
      </c>
      <c r="V119" s="65">
        <f>+IFERROR(VLOOKUP(B119,padron!$A$2:$K$304,7,0),"")</f>
        <v/>
      </c>
      <c r="W119" s="50">
        <f>IFERROR(VLOOKUP(B119,padron!A111:M880,12,0),"")</f>
        <v/>
      </c>
      <c r="X119" s="65">
        <f>IFERROR(VLOOKUP(B119,padron!A111:M880,13,0),"")</f>
        <v/>
      </c>
    </row>
    <row r="120" ht="15" customHeight="1" s="70">
      <c r="F120" s="62">
        <f>IFERROR(IF(G120="Af. No Encontrado!","SI","NO"),"NO")</f>
        <v/>
      </c>
      <c r="G120" s="65">
        <f>+(IFERROR(+VLOOKUP(B120,padron!$A$1:$K$902,3,0),IF(B120="","","Af. No Encontrado!")))</f>
        <v/>
      </c>
      <c r="H120" s="65">
        <f>+IFERROR(VLOOKUP(C120,materiales!$A$1:$D$2000,4,0),IFERROR(A120,""))</f>
        <v/>
      </c>
      <c r="I120" s="65">
        <f>+(IFERROR(+VLOOKUP(B120,padron!$A$1:$K$304,9,0),""))</f>
        <v/>
      </c>
      <c r="J120" s="65">
        <f>+(IFERROR(+VLOOKUP(B120,padron!$A$1:$K$304,10,0),""))</f>
        <v/>
      </c>
      <c r="K120" s="65">
        <f>+(IFERROR(+VLOOKUP(B120,padron!$A$1:$K$304,11,0),""))</f>
        <v/>
      </c>
      <c r="L120" s="50">
        <f>+(IFERROR(+VLOOKUP(B120,padron!$A$1:$K$304,8,0),""))</f>
        <v/>
      </c>
      <c r="M120" s="50">
        <f>+(IFERROR(+VLOOKUP(B120,padron!$A$1:$K$304,2,0),""))</f>
        <v/>
      </c>
      <c r="N120" s="50">
        <f>+IFERROR(VLOOKUP(C120,materiales!$A$1:$D$2000,2,0),IF(B120="","","99999"))</f>
        <v/>
      </c>
      <c r="O120">
        <f>IFERROR(IF(B120="","","001"),"")</f>
        <v/>
      </c>
      <c r="Q120" s="50">
        <f>IF(B120="","","ZTRA")</f>
        <v/>
      </c>
      <c r="R120" s="65">
        <f>IF(B120="","","ALMA")</f>
        <v/>
      </c>
      <c r="S120" s="50">
        <f>+IFERROR(VLOOKUP(B120,padron!A113:K415,4,0),"")</f>
        <v/>
      </c>
      <c r="T120" s="60">
        <f>+IF(L120="","",+DAY(TODAY())&amp;"."&amp;TEXT(+TODAY(),"MM")&amp;"."&amp;+YEAR(TODAY()))</f>
        <v/>
      </c>
      <c r="U120" s="65">
        <f>+IFERROR(VLOOKUP(B120,padron!$A$2:$K$304,6,0),"")</f>
        <v/>
      </c>
      <c r="V120" s="65">
        <f>+IFERROR(VLOOKUP(B120,padron!$A$2:$K$304,7,0),"")</f>
        <v/>
      </c>
      <c r="W120" s="50">
        <f>IFERROR(VLOOKUP(B120,padron!A112:M881,12,0),"")</f>
        <v/>
      </c>
      <c r="X120" s="65">
        <f>IFERROR(VLOOKUP(B120,padron!A112:M881,13,0),"")</f>
        <v/>
      </c>
    </row>
    <row r="121" ht="15" customHeight="1" s="70">
      <c r="F121" s="62">
        <f>IFERROR(IF(G121="Af. No Encontrado!","SI","NO"),"NO")</f>
        <v/>
      </c>
      <c r="G121" s="65">
        <f>+(IFERROR(+VLOOKUP(B121,padron!$A$1:$K$902,3,0),IF(B121="","","Af. No Encontrado!")))</f>
        <v/>
      </c>
      <c r="H121" s="65">
        <f>+IFERROR(VLOOKUP(C121,materiales!$A$1:$D$2000,4,0),IFERROR(A121,""))</f>
        <v/>
      </c>
      <c r="I121" s="65">
        <f>+(IFERROR(+VLOOKUP(B121,padron!$A$1:$K$304,9,0),""))</f>
        <v/>
      </c>
      <c r="J121" s="65">
        <f>+(IFERROR(+VLOOKUP(B121,padron!$A$1:$K$304,10,0),""))</f>
        <v/>
      </c>
      <c r="K121" s="65">
        <f>+(IFERROR(+VLOOKUP(B121,padron!$A$1:$K$304,11,0),""))</f>
        <v/>
      </c>
      <c r="L121" s="50">
        <f>+(IFERROR(+VLOOKUP(B121,padron!$A$1:$K$304,8,0),""))</f>
        <v/>
      </c>
      <c r="M121" s="50">
        <f>+(IFERROR(+VLOOKUP(B121,padron!$A$1:$K$304,2,0),""))</f>
        <v/>
      </c>
      <c r="N121" s="50">
        <f>+IFERROR(VLOOKUP(C121,materiales!$A$1:$D$2000,2,0),IF(B121="","","99999"))</f>
        <v/>
      </c>
      <c r="O121">
        <f>IFERROR(IF(B121="","","001"),"")</f>
        <v/>
      </c>
      <c r="Q121" s="50">
        <f>IF(B121="","","ZTRA")</f>
        <v/>
      </c>
      <c r="R121" s="65">
        <f>IF(B121="","","ALMA")</f>
        <v/>
      </c>
      <c r="S121" s="50">
        <f>+IFERROR(VLOOKUP(B121,padron!A114:K416,4,0),"")</f>
        <v/>
      </c>
      <c r="T121" s="60">
        <f>+IF(L121="","",+DAY(TODAY())&amp;"."&amp;TEXT(+TODAY(),"MM")&amp;"."&amp;+YEAR(TODAY()))</f>
        <v/>
      </c>
      <c r="U121" s="65">
        <f>+IFERROR(VLOOKUP(B121,padron!$A$2:$K$304,6,0),"")</f>
        <v/>
      </c>
      <c r="V121" s="65">
        <f>+IFERROR(VLOOKUP(B121,padron!$A$2:$K$304,7,0),"")</f>
        <v/>
      </c>
      <c r="W121" s="50">
        <f>IFERROR(VLOOKUP(B121,padron!A113:M882,12,0),"")</f>
        <v/>
      </c>
      <c r="X121" s="65">
        <f>IFERROR(VLOOKUP(B121,padron!A113:M882,13,0),"")</f>
        <v/>
      </c>
    </row>
    <row r="122" ht="15" customHeight="1" s="70">
      <c r="F122" s="62">
        <f>IFERROR(IF(G122="Af. No Encontrado!","SI","NO"),"NO")</f>
        <v/>
      </c>
      <c r="G122" s="65">
        <f>+(IFERROR(+VLOOKUP(B122,padron!$A$1:$K$902,3,0),IF(B122="","","Af. No Encontrado!")))</f>
        <v/>
      </c>
      <c r="H122" s="65">
        <f>+IFERROR(VLOOKUP(C122,materiales!$A$1:$D$2000,4,0),IFERROR(A122,""))</f>
        <v/>
      </c>
      <c r="I122" s="65">
        <f>+(IFERROR(+VLOOKUP(B122,padron!$A$1:$K$304,9,0),""))</f>
        <v/>
      </c>
      <c r="J122" s="65">
        <f>+(IFERROR(+VLOOKUP(B122,padron!$A$1:$K$304,10,0),""))</f>
        <v/>
      </c>
      <c r="K122" s="65">
        <f>+(IFERROR(+VLOOKUP(B122,padron!$A$1:$K$304,11,0),""))</f>
        <v/>
      </c>
      <c r="L122" s="50">
        <f>+(IFERROR(+VLOOKUP(B122,padron!$A$1:$K$304,8,0),""))</f>
        <v/>
      </c>
      <c r="M122" s="50">
        <f>+(IFERROR(+VLOOKUP(B122,padron!$A$1:$K$304,2,0),""))</f>
        <v/>
      </c>
      <c r="N122" s="50">
        <f>+IFERROR(VLOOKUP(C122,materiales!$A$1:$D$2000,2,0),IF(B122="","","99999"))</f>
        <v/>
      </c>
      <c r="O122">
        <f>IFERROR(IF(B122="","","001"),"")</f>
        <v/>
      </c>
      <c r="Q122" s="50">
        <f>IF(B122="","","ZTRA")</f>
        <v/>
      </c>
      <c r="R122" s="65">
        <f>IF(B122="","","ALMA")</f>
        <v/>
      </c>
      <c r="S122" s="50">
        <f>+IFERROR(VLOOKUP(B122,padron!A115:K417,4,0),"")</f>
        <v/>
      </c>
      <c r="T122" s="60">
        <f>+IF(L122="","",+DAY(TODAY())&amp;"."&amp;TEXT(+TODAY(),"MM")&amp;"."&amp;+YEAR(TODAY()))</f>
        <v/>
      </c>
      <c r="U122" s="65">
        <f>+IFERROR(VLOOKUP(B122,padron!$A$2:$K$304,6,0),"")</f>
        <v/>
      </c>
      <c r="V122" s="65">
        <f>+IFERROR(VLOOKUP(B122,padron!$A$2:$K$304,7,0),"")</f>
        <v/>
      </c>
      <c r="W122" s="50">
        <f>IFERROR(VLOOKUP(B122,padron!A114:M883,12,0),"")</f>
        <v/>
      </c>
      <c r="X122" s="65">
        <f>IFERROR(VLOOKUP(B122,padron!A114:M883,13,0),"")</f>
        <v/>
      </c>
    </row>
    <row r="123" ht="15" customHeight="1" s="70">
      <c r="F123" s="62">
        <f>IFERROR(IF(G123="Af. No Encontrado!","SI","NO"),"NO")</f>
        <v/>
      </c>
      <c r="G123" s="65">
        <f>+(IFERROR(+VLOOKUP(B123,padron!$A$1:$K$902,3,0),IF(B123="","","Af. No Encontrado!")))</f>
        <v/>
      </c>
      <c r="H123" s="65">
        <f>+IFERROR(VLOOKUP(C123,materiales!$A$1:$D$2000,4,0),IFERROR(A123,""))</f>
        <v/>
      </c>
      <c r="I123" s="65">
        <f>+(IFERROR(+VLOOKUP(B123,padron!$A$1:$K$304,9,0),""))</f>
        <v/>
      </c>
      <c r="J123" s="65">
        <f>+(IFERROR(+VLOOKUP(B123,padron!$A$1:$K$304,10,0),""))</f>
        <v/>
      </c>
      <c r="K123" s="65">
        <f>+(IFERROR(+VLOOKUP(B123,padron!$A$1:$K$304,11,0),""))</f>
        <v/>
      </c>
      <c r="L123" s="50">
        <f>+(IFERROR(+VLOOKUP(B123,padron!$A$1:$K$304,8,0),""))</f>
        <v/>
      </c>
      <c r="M123" s="50">
        <f>+(IFERROR(+VLOOKUP(B123,padron!$A$1:$K$304,2,0),""))</f>
        <v/>
      </c>
      <c r="N123" s="50">
        <f>+IFERROR(VLOOKUP(C123,materiales!$A$1:$D$2000,2,0),IF(B123="","","99999"))</f>
        <v/>
      </c>
      <c r="O123">
        <f>IFERROR(IF(B123="","","001"),"")</f>
        <v/>
      </c>
      <c r="Q123" s="50">
        <f>IF(B123="","","ZTRA")</f>
        <v/>
      </c>
      <c r="R123" s="65">
        <f>IF(B123="","","ALMA")</f>
        <v/>
      </c>
      <c r="S123" s="50">
        <f>+IFERROR(VLOOKUP(B123,padron!A116:K418,4,0),"")</f>
        <v/>
      </c>
      <c r="T123" s="60">
        <f>+IF(L123="","",+DAY(TODAY())&amp;"."&amp;TEXT(+TODAY(),"MM")&amp;"."&amp;+YEAR(TODAY()))</f>
        <v/>
      </c>
      <c r="U123" s="65">
        <f>+IFERROR(VLOOKUP(B123,padron!$A$2:$K$304,6,0),"")</f>
        <v/>
      </c>
      <c r="V123" s="65">
        <f>+IFERROR(VLOOKUP(B123,padron!$A$2:$K$304,7,0),"")</f>
        <v/>
      </c>
      <c r="W123" s="50">
        <f>IFERROR(VLOOKUP(B123,padron!A115:M884,12,0),"")</f>
        <v/>
      </c>
      <c r="X123" s="65">
        <f>IFERROR(VLOOKUP(B123,padron!A115:M884,13,0),"")</f>
        <v/>
      </c>
    </row>
    <row r="124" ht="15" customHeight="1" s="70">
      <c r="F124" s="62">
        <f>IFERROR(IF(G124="Af. No Encontrado!","SI","NO"),"NO")</f>
        <v/>
      </c>
      <c r="G124" s="65">
        <f>+(IFERROR(+VLOOKUP(B124,padron!$A$1:$K$902,3,0),IF(B124="","","Af. No Encontrado!")))</f>
        <v/>
      </c>
      <c r="H124" s="65">
        <f>+IFERROR(VLOOKUP(C124,materiales!$A$1:$D$2000,4,0),IFERROR(A124,""))</f>
        <v/>
      </c>
      <c r="I124" s="65">
        <f>+(IFERROR(+VLOOKUP(B124,padron!$A$1:$K$304,9,0),""))</f>
        <v/>
      </c>
      <c r="J124" s="65">
        <f>+(IFERROR(+VLOOKUP(B124,padron!$A$1:$K$304,10,0),""))</f>
        <v/>
      </c>
      <c r="K124" s="65">
        <f>+(IFERROR(+VLOOKUP(B124,padron!$A$1:$K$304,11,0),""))</f>
        <v/>
      </c>
      <c r="L124" s="50">
        <f>+(IFERROR(+VLOOKUP(B124,padron!$A$1:$K$304,8,0),""))</f>
        <v/>
      </c>
      <c r="M124" s="50">
        <f>+(IFERROR(+VLOOKUP(B124,padron!$A$1:$K$304,2,0),""))</f>
        <v/>
      </c>
      <c r="N124" s="50">
        <f>+IFERROR(VLOOKUP(C124,materiales!$A$1:$D$2000,2,0),IF(B124="","","99999"))</f>
        <v/>
      </c>
      <c r="O124">
        <f>IFERROR(IF(B124="","","001"),"")</f>
        <v/>
      </c>
      <c r="Q124" s="50">
        <f>IF(B124="","","ZTRA")</f>
        <v/>
      </c>
      <c r="R124" s="65">
        <f>IF(B124="","","ALMA")</f>
        <v/>
      </c>
      <c r="S124" s="50">
        <f>+IFERROR(VLOOKUP(B124,padron!A117:K419,4,0),"")</f>
        <v/>
      </c>
      <c r="T124" s="60">
        <f>+IF(L124="","",+DAY(TODAY())&amp;"."&amp;TEXT(+TODAY(),"MM")&amp;"."&amp;+YEAR(TODAY()))</f>
        <v/>
      </c>
      <c r="U124" s="65">
        <f>+IFERROR(VLOOKUP(B124,padron!$A$2:$K$304,6,0),"")</f>
        <v/>
      </c>
      <c r="V124" s="65">
        <f>+IFERROR(VLOOKUP(B124,padron!$A$2:$K$304,7,0),"")</f>
        <v/>
      </c>
      <c r="W124" s="50">
        <f>IFERROR(VLOOKUP(B124,padron!A116:M885,12,0),"")</f>
        <v/>
      </c>
      <c r="X124" s="65">
        <f>IFERROR(VLOOKUP(B124,padron!A116:M885,13,0),"")</f>
        <v/>
      </c>
    </row>
    <row r="125" ht="15" customHeight="1" s="70">
      <c r="F125" s="62">
        <f>IFERROR(IF(G125="Af. No Encontrado!","SI","NO"),"NO")</f>
        <v/>
      </c>
      <c r="G125" s="65">
        <f>+(IFERROR(+VLOOKUP(B125,padron!$A$1:$K$902,3,0),IF(B125="","","Af. No Encontrado!")))</f>
        <v/>
      </c>
      <c r="H125" s="65">
        <f>+IFERROR(VLOOKUP(C125,materiales!$A$1:$D$2000,4,0),IFERROR(A125,""))</f>
        <v/>
      </c>
      <c r="I125" s="65">
        <f>+(IFERROR(+VLOOKUP(B125,padron!$A$1:$K$304,9,0),""))</f>
        <v/>
      </c>
      <c r="J125" s="65">
        <f>+(IFERROR(+VLOOKUP(B125,padron!$A$1:$K$304,10,0),""))</f>
        <v/>
      </c>
      <c r="K125" s="65">
        <f>+(IFERROR(+VLOOKUP(B125,padron!$A$1:$K$304,11,0),""))</f>
        <v/>
      </c>
      <c r="L125" s="50">
        <f>+(IFERROR(+VLOOKUP(B125,padron!$A$1:$K$304,8,0),""))</f>
        <v/>
      </c>
      <c r="M125" s="50">
        <f>+(IFERROR(+VLOOKUP(B125,padron!$A$1:$K$304,2,0),""))</f>
        <v/>
      </c>
      <c r="N125" s="50">
        <f>+IFERROR(VLOOKUP(C125,materiales!$A$1:$D$2000,2,0),IF(B125="","","99999"))</f>
        <v/>
      </c>
      <c r="O125">
        <f>IFERROR(IF(B125="","","001"),"")</f>
        <v/>
      </c>
      <c r="Q125" s="50">
        <f>IF(B125="","","ZTRA")</f>
        <v/>
      </c>
      <c r="R125" s="65">
        <f>IF(B125="","","ALMA")</f>
        <v/>
      </c>
      <c r="S125" s="50">
        <f>+IFERROR(VLOOKUP(B125,padron!A118:K420,4,0),"")</f>
        <v/>
      </c>
      <c r="T125" s="60">
        <f>+IF(L125="","",+DAY(TODAY())&amp;"."&amp;TEXT(+TODAY(),"MM")&amp;"."&amp;+YEAR(TODAY()))</f>
        <v/>
      </c>
      <c r="U125" s="65">
        <f>+IFERROR(VLOOKUP(B125,padron!$A$2:$K$304,6,0),"")</f>
        <v/>
      </c>
      <c r="V125" s="65">
        <f>+IFERROR(VLOOKUP(B125,padron!$A$2:$K$304,7,0),"")</f>
        <v/>
      </c>
      <c r="W125" s="50">
        <f>IFERROR(VLOOKUP(B125,padron!A117:M886,12,0),"")</f>
        <v/>
      </c>
      <c r="X125" s="65">
        <f>IFERROR(VLOOKUP(B125,padron!A117:M886,13,0),"")</f>
        <v/>
      </c>
    </row>
    <row r="126" ht="15" customHeight="1" s="70">
      <c r="F126" s="62">
        <f>IFERROR(IF(G126="Af. No Encontrado!","SI","NO"),"NO")</f>
        <v/>
      </c>
      <c r="G126" s="65">
        <f>+(IFERROR(+VLOOKUP(B126,padron!$A$1:$K$902,3,0),IF(B126="","","Af. No Encontrado!")))</f>
        <v/>
      </c>
      <c r="H126" s="65">
        <f>+IFERROR(VLOOKUP(C126,materiales!$A$1:$D$2000,4,0),IFERROR(A126,""))</f>
        <v/>
      </c>
      <c r="I126" s="65">
        <f>+(IFERROR(+VLOOKUP(B126,padron!$A$1:$K$304,9,0),""))</f>
        <v/>
      </c>
      <c r="J126" s="65">
        <f>+(IFERROR(+VLOOKUP(B126,padron!$A$1:$K$304,10,0),""))</f>
        <v/>
      </c>
      <c r="K126" s="65">
        <f>+(IFERROR(+VLOOKUP(B126,padron!$A$1:$K$304,11,0),""))</f>
        <v/>
      </c>
      <c r="L126" s="50">
        <f>+(IFERROR(+VLOOKUP(B126,padron!$A$1:$K$304,8,0),""))</f>
        <v/>
      </c>
      <c r="M126" s="50">
        <f>+(IFERROR(+VLOOKUP(B126,padron!$A$1:$K$304,2,0),""))</f>
        <v/>
      </c>
      <c r="N126" s="50">
        <f>+IFERROR(VLOOKUP(C126,materiales!$A$1:$D$2000,2,0),IF(B126="","","99999"))</f>
        <v/>
      </c>
      <c r="O126">
        <f>IFERROR(IF(B126="","","001"),"")</f>
        <v/>
      </c>
      <c r="Q126" s="50">
        <f>IF(B126="","","ZTRA")</f>
        <v/>
      </c>
      <c r="R126" s="65">
        <f>IF(B126="","","ALMA")</f>
        <v/>
      </c>
      <c r="S126" s="50">
        <f>+IFERROR(VLOOKUP(B126,padron!A119:K421,4,0),"")</f>
        <v/>
      </c>
      <c r="T126" s="60">
        <f>+IF(L126="","",+DAY(TODAY())&amp;"."&amp;TEXT(+TODAY(),"MM")&amp;"."&amp;+YEAR(TODAY()))</f>
        <v/>
      </c>
      <c r="U126" s="65">
        <f>+IFERROR(VLOOKUP(B126,padron!$A$2:$K$304,6,0),"")</f>
        <v/>
      </c>
      <c r="V126" s="65">
        <f>+IFERROR(VLOOKUP(B126,padron!$A$2:$K$304,7,0),"")</f>
        <v/>
      </c>
      <c r="W126" s="50">
        <f>IFERROR(VLOOKUP(B126,padron!A118:M887,12,0),"")</f>
        <v/>
      </c>
      <c r="X126" s="65">
        <f>IFERROR(VLOOKUP(B126,padron!A118:M887,13,0),"")</f>
        <v/>
      </c>
    </row>
    <row r="127" ht="15" customHeight="1" s="70">
      <c r="F127" s="62">
        <f>IFERROR(IF(G127="Af. No Encontrado!","SI","NO"),"NO")</f>
        <v/>
      </c>
      <c r="G127" s="65">
        <f>+(IFERROR(+VLOOKUP(B127,padron!$A$1:$K$902,3,0),IF(B127="","","Af. No Encontrado!")))</f>
        <v/>
      </c>
      <c r="H127" s="65">
        <f>+IFERROR(VLOOKUP(C127,materiales!$A$1:$D$2000,4,0),IFERROR(A127,""))</f>
        <v/>
      </c>
      <c r="I127" s="65">
        <f>+(IFERROR(+VLOOKUP(B127,padron!$A$1:$K$304,9,0),""))</f>
        <v/>
      </c>
      <c r="J127" s="65">
        <f>+(IFERROR(+VLOOKUP(B127,padron!$A$1:$K$304,10,0),""))</f>
        <v/>
      </c>
      <c r="K127" s="65">
        <f>+(IFERROR(+VLOOKUP(B127,padron!$A$1:$K$304,11,0),""))</f>
        <v/>
      </c>
      <c r="L127" s="50">
        <f>+(IFERROR(+VLOOKUP(B127,padron!$A$1:$K$304,8,0),""))</f>
        <v/>
      </c>
      <c r="M127" s="50">
        <f>+(IFERROR(+VLOOKUP(B127,padron!$A$1:$K$304,2,0),""))</f>
        <v/>
      </c>
      <c r="N127" s="50">
        <f>+IFERROR(VLOOKUP(C127,materiales!$A$1:$D$2000,2,0),IF(B127="","","99999"))</f>
        <v/>
      </c>
      <c r="O127">
        <f>IFERROR(IF(B127="","","001"),"")</f>
        <v/>
      </c>
      <c r="Q127" s="50">
        <f>IF(B127="","","ZTRA")</f>
        <v/>
      </c>
      <c r="R127" s="65">
        <f>IF(B127="","","ALMA")</f>
        <v/>
      </c>
      <c r="S127" s="50">
        <f>+IFERROR(VLOOKUP(B127,padron!A120:K422,4,0),"")</f>
        <v/>
      </c>
      <c r="T127" s="60">
        <f>+IF(L127="","",+DAY(TODAY())&amp;"."&amp;TEXT(+TODAY(),"MM")&amp;"."&amp;+YEAR(TODAY()))</f>
        <v/>
      </c>
      <c r="U127" s="65">
        <f>+IFERROR(VLOOKUP(B127,padron!$A$2:$K$304,6,0),"")</f>
        <v/>
      </c>
      <c r="V127" s="65">
        <f>+IFERROR(VLOOKUP(B127,padron!$A$2:$K$304,7,0),"")</f>
        <v/>
      </c>
      <c r="W127" s="50">
        <f>IFERROR(VLOOKUP(B127,padron!A119:M888,12,0),"")</f>
        <v/>
      </c>
      <c r="X127" s="65">
        <f>IFERROR(VLOOKUP(B127,padron!A119:M888,13,0),"")</f>
        <v/>
      </c>
    </row>
    <row r="128" ht="15" customHeight="1" s="70">
      <c r="F128" s="62">
        <f>IFERROR(IF(G128="Af. No Encontrado!","SI","NO"),"NO")</f>
        <v/>
      </c>
      <c r="G128" s="65">
        <f>+(IFERROR(+VLOOKUP(B128,padron!$A$1:$K$902,3,0),IF(B128="","","Af. No Encontrado!")))</f>
        <v/>
      </c>
      <c r="H128" s="65">
        <f>+IFERROR(VLOOKUP(C128,materiales!$A$1:$D$2000,4,0),IFERROR(A128,""))</f>
        <v/>
      </c>
      <c r="I128" s="65">
        <f>+(IFERROR(+VLOOKUP(B128,padron!$A$1:$K$304,9,0),""))</f>
        <v/>
      </c>
      <c r="J128" s="65">
        <f>+(IFERROR(+VLOOKUP(B128,padron!$A$1:$K$304,10,0),""))</f>
        <v/>
      </c>
      <c r="K128" s="65">
        <f>+(IFERROR(+VLOOKUP(B128,padron!$A$1:$K$304,11,0),""))</f>
        <v/>
      </c>
      <c r="L128" s="50">
        <f>+(IFERROR(+VLOOKUP(B128,padron!$A$1:$K$304,8,0),""))</f>
        <v/>
      </c>
      <c r="M128" s="50">
        <f>+(IFERROR(+VLOOKUP(B128,padron!$A$1:$K$304,2,0),""))</f>
        <v/>
      </c>
      <c r="N128" s="50">
        <f>+IFERROR(VLOOKUP(C128,materiales!$A$1:$D$2000,2,0),IF(B128="","","99999"))</f>
        <v/>
      </c>
      <c r="O128">
        <f>IFERROR(IF(B128="","","001"),"")</f>
        <v/>
      </c>
      <c r="Q128" s="50">
        <f>IF(B128="","","ZTRA")</f>
        <v/>
      </c>
      <c r="R128" s="65">
        <f>IF(B128="","","ALMA")</f>
        <v/>
      </c>
      <c r="S128" s="50">
        <f>+IFERROR(VLOOKUP(B128,padron!A121:K423,4,0),"")</f>
        <v/>
      </c>
      <c r="T128" s="60">
        <f>+IF(L128="","",+DAY(TODAY())&amp;"."&amp;TEXT(+TODAY(),"MM")&amp;"."&amp;+YEAR(TODAY()))</f>
        <v/>
      </c>
      <c r="U128" s="65">
        <f>+IFERROR(VLOOKUP(B128,padron!$A$2:$K$304,6,0),"")</f>
        <v/>
      </c>
      <c r="V128" s="65">
        <f>+IFERROR(VLOOKUP(B128,padron!$A$2:$K$304,7,0),"")</f>
        <v/>
      </c>
      <c r="W128" s="50">
        <f>IFERROR(VLOOKUP(B128,padron!A120:M889,12,0),"")</f>
        <v/>
      </c>
      <c r="X128" s="65">
        <f>IFERROR(VLOOKUP(B128,padron!A120:M889,13,0),"")</f>
        <v/>
      </c>
    </row>
    <row r="129" ht="15" customHeight="1" s="70">
      <c r="F129" s="62">
        <f>IFERROR(IF(G129="Af. No Encontrado!","SI","NO"),"NO")</f>
        <v/>
      </c>
      <c r="G129" s="65">
        <f>+(IFERROR(+VLOOKUP(B129,padron!$A$1:$K$902,3,0),IF(B129="","","Af. No Encontrado!")))</f>
        <v/>
      </c>
      <c r="H129" s="65">
        <f>+IFERROR(VLOOKUP(C129,materiales!$A$1:$D$2000,4,0),IFERROR(A129,""))</f>
        <v/>
      </c>
      <c r="I129" s="65">
        <f>+(IFERROR(+VLOOKUP(B129,padron!$A$1:$K$304,9,0),""))</f>
        <v/>
      </c>
      <c r="J129" s="65">
        <f>+(IFERROR(+VLOOKUP(B129,padron!$A$1:$K$304,10,0),""))</f>
        <v/>
      </c>
      <c r="K129" s="65">
        <f>+(IFERROR(+VLOOKUP(B129,padron!$A$1:$K$304,11,0),""))</f>
        <v/>
      </c>
      <c r="L129" s="50">
        <f>+(IFERROR(+VLOOKUP(B129,padron!$A$1:$K$304,8,0),""))</f>
        <v/>
      </c>
      <c r="M129" s="50">
        <f>+(IFERROR(+VLOOKUP(B129,padron!$A$1:$K$304,2,0),""))</f>
        <v/>
      </c>
      <c r="N129" s="50">
        <f>+IFERROR(VLOOKUP(C129,materiales!$A$1:$D$2000,2,0),IF(B129="","","99999"))</f>
        <v/>
      </c>
      <c r="O129">
        <f>IFERROR(IF(B129="","","001"),"")</f>
        <v/>
      </c>
      <c r="Q129" s="50">
        <f>IF(B129="","","ZTRA")</f>
        <v/>
      </c>
      <c r="R129" s="65">
        <f>IF(B129="","","ALMA")</f>
        <v/>
      </c>
      <c r="S129" s="50">
        <f>+IFERROR(VLOOKUP(B129,padron!A122:K424,4,0),"")</f>
        <v/>
      </c>
      <c r="T129" s="60">
        <f>+IF(L129="","",+DAY(TODAY())&amp;"."&amp;TEXT(+TODAY(),"MM")&amp;"."&amp;+YEAR(TODAY()))</f>
        <v/>
      </c>
      <c r="U129" s="65">
        <f>+IFERROR(VLOOKUP(B129,padron!$A$2:$K$304,6,0),"")</f>
        <v/>
      </c>
      <c r="V129" s="65">
        <f>+IFERROR(VLOOKUP(B129,padron!$A$2:$K$304,7,0),"")</f>
        <v/>
      </c>
      <c r="W129" s="50">
        <f>IFERROR(VLOOKUP(B129,padron!A121:M890,12,0),"")</f>
        <v/>
      </c>
      <c r="X129" s="65">
        <f>IFERROR(VLOOKUP(B129,padron!A121:M890,13,0),"")</f>
        <v/>
      </c>
    </row>
    <row r="130" ht="15" customHeight="1" s="70">
      <c r="F130" s="62">
        <f>IFERROR(IF(G130="Af. No Encontrado!","SI","NO"),"NO")</f>
        <v/>
      </c>
      <c r="G130" s="65">
        <f>+(IFERROR(+VLOOKUP(B130,padron!$A$1:$K$902,3,0),IF(B130="","","Af. No Encontrado!")))</f>
        <v/>
      </c>
      <c r="H130" s="65">
        <f>+IFERROR(VLOOKUP(C130,materiales!$A$1:$D$2000,4,0),IFERROR(A130,""))</f>
        <v/>
      </c>
      <c r="I130" s="65">
        <f>+(IFERROR(+VLOOKUP(B130,padron!$A$1:$K$304,9,0),""))</f>
        <v/>
      </c>
      <c r="J130" s="65">
        <f>+(IFERROR(+VLOOKUP(B130,padron!$A$1:$K$304,10,0),""))</f>
        <v/>
      </c>
      <c r="K130" s="65">
        <f>+(IFERROR(+VLOOKUP(B130,padron!$A$1:$K$304,11,0),""))</f>
        <v/>
      </c>
      <c r="L130" s="50">
        <f>+(IFERROR(+VLOOKUP(B130,padron!$A$1:$K$304,8,0),""))</f>
        <v/>
      </c>
      <c r="M130" s="50">
        <f>+(IFERROR(+VLOOKUP(B130,padron!$A$1:$K$304,2,0),""))</f>
        <v/>
      </c>
      <c r="N130" s="50">
        <f>+IFERROR(VLOOKUP(C130,materiales!$A$1:$D$2000,2,0),IF(B130="","","99999"))</f>
        <v/>
      </c>
      <c r="O130">
        <f>IFERROR(IF(B130="","","001"),"")</f>
        <v/>
      </c>
      <c r="Q130" s="50">
        <f>IF(B130="","","ZTRA")</f>
        <v/>
      </c>
      <c r="R130" s="65">
        <f>IF(B130="","","ALMA")</f>
        <v/>
      </c>
      <c r="S130" s="50">
        <f>+IFERROR(VLOOKUP(B130,padron!A123:K425,4,0),"")</f>
        <v/>
      </c>
      <c r="T130" s="60">
        <f>+IF(L130="","",+DAY(TODAY())&amp;"."&amp;TEXT(+TODAY(),"MM")&amp;"."&amp;+YEAR(TODAY()))</f>
        <v/>
      </c>
      <c r="U130" s="65">
        <f>+IFERROR(VLOOKUP(B130,padron!$A$2:$K$304,6,0),"")</f>
        <v/>
      </c>
      <c r="V130" s="65">
        <f>+IFERROR(VLOOKUP(B130,padron!$A$2:$K$304,7,0),"")</f>
        <v/>
      </c>
      <c r="W130" s="50">
        <f>IFERROR(VLOOKUP(B130,padron!A122:M891,12,0),"")</f>
        <v/>
      </c>
      <c r="X130" s="65">
        <f>IFERROR(VLOOKUP(B130,padron!A122:M891,13,0),"")</f>
        <v/>
      </c>
    </row>
    <row r="131" ht="15" customHeight="1" s="70">
      <c r="F131" s="62">
        <f>IFERROR(IF(G131="Af. No Encontrado!","SI","NO"),"NO")</f>
        <v/>
      </c>
      <c r="G131" s="65">
        <f>+(IFERROR(+VLOOKUP(B131,padron!$A$1:$K$902,3,0),IF(B131="","","Af. No Encontrado!")))</f>
        <v/>
      </c>
      <c r="H131" s="65">
        <f>+IFERROR(VLOOKUP(C131,materiales!$A$1:$D$2000,4,0),IFERROR(A131,""))</f>
        <v/>
      </c>
      <c r="I131" s="65">
        <f>+(IFERROR(+VLOOKUP(B131,padron!$A$1:$K$304,9,0),""))</f>
        <v/>
      </c>
      <c r="J131" s="65">
        <f>+(IFERROR(+VLOOKUP(B131,padron!$A$1:$K$304,10,0),""))</f>
        <v/>
      </c>
      <c r="K131" s="65">
        <f>+(IFERROR(+VLOOKUP(B131,padron!$A$1:$K$304,11,0),""))</f>
        <v/>
      </c>
      <c r="L131" s="50">
        <f>+(IFERROR(+VLOOKUP(B131,padron!$A$1:$K$304,8,0),""))</f>
        <v/>
      </c>
      <c r="M131" s="50">
        <f>+(IFERROR(+VLOOKUP(B131,padron!$A$1:$K$304,2,0),""))</f>
        <v/>
      </c>
      <c r="N131" s="50">
        <f>+IFERROR(VLOOKUP(C131,materiales!$A$1:$D$2000,2,0),IF(B131="","","99999"))</f>
        <v/>
      </c>
      <c r="O131">
        <f>IFERROR(IF(B131="","","001"),"")</f>
        <v/>
      </c>
      <c r="Q131" s="50">
        <f>IF(B131="","","ZTRA")</f>
        <v/>
      </c>
      <c r="R131" s="65">
        <f>IF(B131="","","ALMA")</f>
        <v/>
      </c>
      <c r="S131" s="50">
        <f>+IFERROR(VLOOKUP(B131,padron!A124:K426,4,0),"")</f>
        <v/>
      </c>
      <c r="T131" s="60">
        <f>+IF(L131="","",+DAY(TODAY())&amp;"."&amp;TEXT(+TODAY(),"MM")&amp;"."&amp;+YEAR(TODAY()))</f>
        <v/>
      </c>
      <c r="U131" s="65">
        <f>+IFERROR(VLOOKUP(B131,padron!$A$2:$K$304,6,0),"")</f>
        <v/>
      </c>
      <c r="V131" s="65">
        <f>+IFERROR(VLOOKUP(B131,padron!$A$2:$K$304,7,0),"")</f>
        <v/>
      </c>
      <c r="W131" s="50">
        <f>IFERROR(VLOOKUP(B131,padron!A123:M892,12,0),"")</f>
        <v/>
      </c>
      <c r="X131" s="65">
        <f>IFERROR(VLOOKUP(B131,padron!A123:M892,13,0),"")</f>
        <v/>
      </c>
    </row>
    <row r="132" ht="15" customHeight="1" s="70">
      <c r="F132" s="62">
        <f>IFERROR(IF(G132="Af. No Encontrado!","SI","NO"),"NO")</f>
        <v/>
      </c>
      <c r="G132" s="65">
        <f>+(IFERROR(+VLOOKUP(B132,padron!$A$1:$K$902,3,0),IF(B132="","","Af. No Encontrado!")))</f>
        <v/>
      </c>
      <c r="H132" s="65">
        <f>+IFERROR(VLOOKUP(C132,materiales!$A$1:$D$2000,4,0),IFERROR(A132,""))</f>
        <v/>
      </c>
      <c r="I132" s="65">
        <f>+(IFERROR(+VLOOKUP(B132,padron!$A$1:$K$304,9,0),""))</f>
        <v/>
      </c>
      <c r="J132" s="65">
        <f>+(IFERROR(+VLOOKUP(B132,padron!$A$1:$K$304,10,0),""))</f>
        <v/>
      </c>
      <c r="K132" s="65">
        <f>+(IFERROR(+VLOOKUP(B132,padron!$A$1:$K$304,11,0),""))</f>
        <v/>
      </c>
      <c r="L132" s="50">
        <f>+(IFERROR(+VLOOKUP(B132,padron!$A$1:$K$304,8,0),""))</f>
        <v/>
      </c>
      <c r="M132" s="50">
        <f>+(IFERROR(+VLOOKUP(B132,padron!$A$1:$K$304,2,0),""))</f>
        <v/>
      </c>
      <c r="N132" s="50">
        <f>+IFERROR(VLOOKUP(C132,materiales!$A$1:$D$2000,2,0),IF(B132="","","99999"))</f>
        <v/>
      </c>
      <c r="O132">
        <f>IFERROR(IF(B132="","","001"),"")</f>
        <v/>
      </c>
      <c r="Q132" s="50">
        <f>IF(B132="","","ZTRA")</f>
        <v/>
      </c>
      <c r="R132" s="65">
        <f>IF(B132="","","ALMA")</f>
        <v/>
      </c>
      <c r="S132" s="50">
        <f>+IFERROR(VLOOKUP(B132,padron!A125:K427,4,0),"")</f>
        <v/>
      </c>
      <c r="T132" s="60">
        <f>+IF(L132="","",+DAY(TODAY())&amp;"."&amp;TEXT(+TODAY(),"MM")&amp;"."&amp;+YEAR(TODAY()))</f>
        <v/>
      </c>
      <c r="U132" s="65">
        <f>+IFERROR(VLOOKUP(B132,padron!$A$2:$K$304,6,0),"")</f>
        <v/>
      </c>
      <c r="V132" s="65">
        <f>+IFERROR(VLOOKUP(B132,padron!$A$2:$K$304,7,0),"")</f>
        <v/>
      </c>
      <c r="W132" s="50">
        <f>IFERROR(VLOOKUP(B132,padron!A124:M893,12,0),"")</f>
        <v/>
      </c>
      <c r="X132" s="65">
        <f>IFERROR(VLOOKUP(B132,padron!A124:M893,13,0),"")</f>
        <v/>
      </c>
    </row>
    <row r="133" ht="15" customHeight="1" s="70">
      <c r="F133" s="62">
        <f>IFERROR(IF(G133="Af. No Encontrado!","SI","NO"),"NO")</f>
        <v/>
      </c>
      <c r="G133" s="65">
        <f>+(IFERROR(+VLOOKUP(B133,padron!$A$1:$K$902,3,0),IF(B133="","","Af. No Encontrado!")))</f>
        <v/>
      </c>
      <c r="H133" s="65">
        <f>+IFERROR(VLOOKUP(C133,materiales!$A$1:$D$2000,4,0),IFERROR(A133,""))</f>
        <v/>
      </c>
      <c r="I133" s="65">
        <f>+(IFERROR(+VLOOKUP(B133,padron!$A$1:$K$304,9,0),""))</f>
        <v/>
      </c>
      <c r="J133" s="65">
        <f>+(IFERROR(+VLOOKUP(B133,padron!$A$1:$K$304,10,0),""))</f>
        <v/>
      </c>
      <c r="K133" s="65">
        <f>+(IFERROR(+VLOOKUP(B133,padron!$A$1:$K$304,11,0),""))</f>
        <v/>
      </c>
      <c r="L133" s="50">
        <f>+(IFERROR(+VLOOKUP(B133,padron!$A$1:$K$304,8,0),""))</f>
        <v/>
      </c>
      <c r="M133" s="50">
        <f>+(IFERROR(+VLOOKUP(B133,padron!$A$1:$K$304,2,0),""))</f>
        <v/>
      </c>
      <c r="N133" s="50">
        <f>+IFERROR(VLOOKUP(C133,materiales!$A$1:$D$2000,2,0),IF(B133="","","99999"))</f>
        <v/>
      </c>
      <c r="O133">
        <f>IFERROR(IF(B133="","","001"),"")</f>
        <v/>
      </c>
      <c r="Q133" s="50">
        <f>IF(B133="","","ZTRA")</f>
        <v/>
      </c>
      <c r="R133" s="65">
        <f>IF(B133="","","ALMA")</f>
        <v/>
      </c>
      <c r="S133" s="50">
        <f>+IFERROR(VLOOKUP(B133,padron!A126:K428,4,0),"")</f>
        <v/>
      </c>
      <c r="T133" s="60">
        <f>+IF(L133="","",+DAY(TODAY())&amp;"."&amp;TEXT(+TODAY(),"MM")&amp;"."&amp;+YEAR(TODAY()))</f>
        <v/>
      </c>
      <c r="U133" s="65">
        <f>+IFERROR(VLOOKUP(B133,padron!$A$2:$K$304,6,0),"")</f>
        <v/>
      </c>
      <c r="V133" s="65">
        <f>+IFERROR(VLOOKUP(B133,padron!$A$2:$K$304,7,0),"")</f>
        <v/>
      </c>
      <c r="W133" s="50">
        <f>IFERROR(VLOOKUP(B133,padron!A125:M894,12,0),"")</f>
        <v/>
      </c>
      <c r="X133" s="65">
        <f>IFERROR(VLOOKUP(B133,padron!A125:M894,13,0),"")</f>
        <v/>
      </c>
    </row>
    <row r="134" ht="15" customHeight="1" s="70">
      <c r="F134" s="62">
        <f>IFERROR(IF(G134="Af. No Encontrado!","SI","NO"),"NO")</f>
        <v/>
      </c>
      <c r="G134" s="65">
        <f>+(IFERROR(+VLOOKUP(B134,padron!$A$1:$K$902,3,0),IF(B134="","","Af. No Encontrado!")))</f>
        <v/>
      </c>
      <c r="H134" s="65">
        <f>+IFERROR(VLOOKUP(C134,materiales!$A$1:$D$2000,4,0),IFERROR(A134,""))</f>
        <v/>
      </c>
      <c r="I134" s="65">
        <f>+(IFERROR(+VLOOKUP(B134,padron!$A$1:$K$304,9,0),""))</f>
        <v/>
      </c>
      <c r="J134" s="65">
        <f>+(IFERROR(+VLOOKUP(B134,padron!$A$1:$K$304,10,0),""))</f>
        <v/>
      </c>
      <c r="K134" s="65">
        <f>+(IFERROR(+VLOOKUP(B134,padron!$A$1:$K$304,11,0),""))</f>
        <v/>
      </c>
      <c r="L134" s="50">
        <f>+(IFERROR(+VLOOKUP(B134,padron!$A$1:$K$304,8,0),""))</f>
        <v/>
      </c>
      <c r="M134" s="50">
        <f>+(IFERROR(+VLOOKUP(B134,padron!$A$1:$K$304,2,0),""))</f>
        <v/>
      </c>
      <c r="N134" s="50">
        <f>+IFERROR(VLOOKUP(C134,materiales!$A$1:$D$2000,2,0),IF(B134="","","99999"))</f>
        <v/>
      </c>
      <c r="O134">
        <f>IFERROR(IF(B134="","","001"),"")</f>
        <v/>
      </c>
      <c r="Q134" s="50">
        <f>IF(B134="","","ZTRA")</f>
        <v/>
      </c>
      <c r="R134" s="65">
        <f>IF(B134="","","ALMA")</f>
        <v/>
      </c>
      <c r="S134" s="50">
        <f>+IFERROR(VLOOKUP(B134,padron!A127:K429,4,0),"")</f>
        <v/>
      </c>
      <c r="T134" s="60">
        <f>+IF(L134="","",+DAY(TODAY())&amp;"."&amp;TEXT(+TODAY(),"MM")&amp;"."&amp;+YEAR(TODAY()))</f>
        <v/>
      </c>
      <c r="U134" s="65">
        <f>+IFERROR(VLOOKUP(B134,padron!$A$2:$K$304,6,0),"")</f>
        <v/>
      </c>
      <c r="V134" s="65">
        <f>+IFERROR(VLOOKUP(B134,padron!$A$2:$K$304,7,0),"")</f>
        <v/>
      </c>
      <c r="W134" s="50">
        <f>IFERROR(VLOOKUP(B134,padron!A126:M895,12,0),"")</f>
        <v/>
      </c>
      <c r="X134" s="65">
        <f>IFERROR(VLOOKUP(B134,padron!A126:M895,13,0),"")</f>
        <v/>
      </c>
    </row>
    <row r="135" ht="15" customHeight="1" s="70">
      <c r="F135" s="62">
        <f>IFERROR(IF(G135="Af. No Encontrado!","SI","NO"),"NO")</f>
        <v/>
      </c>
      <c r="G135" s="65">
        <f>+(IFERROR(+VLOOKUP(B135,padron!$A$1:$K$902,3,0),IF(B135="","","Af. No Encontrado!")))</f>
        <v/>
      </c>
      <c r="H135" s="65">
        <f>+IFERROR(VLOOKUP(C135,materiales!$A$1:$D$2000,4,0),IFERROR(A135,""))</f>
        <v/>
      </c>
      <c r="I135" s="65">
        <f>+(IFERROR(+VLOOKUP(B135,padron!$A$1:$K$304,9,0),""))</f>
        <v/>
      </c>
      <c r="J135" s="65">
        <f>+(IFERROR(+VLOOKUP(B135,padron!$A$1:$K$304,10,0),""))</f>
        <v/>
      </c>
      <c r="K135" s="65">
        <f>+(IFERROR(+VLOOKUP(B135,padron!$A$1:$K$304,11,0),""))</f>
        <v/>
      </c>
      <c r="L135" s="50">
        <f>+(IFERROR(+VLOOKUP(B135,padron!$A$1:$K$304,8,0),""))</f>
        <v/>
      </c>
      <c r="M135" s="50">
        <f>+(IFERROR(+VLOOKUP(B135,padron!$A$1:$K$304,2,0),""))</f>
        <v/>
      </c>
      <c r="N135" s="50">
        <f>+IFERROR(VLOOKUP(C135,materiales!$A$1:$D$2000,2,0),IF(B135="","","99999"))</f>
        <v/>
      </c>
      <c r="O135">
        <f>IFERROR(IF(B135="","","001"),"")</f>
        <v/>
      </c>
      <c r="Q135" s="50">
        <f>IF(B135="","","ZTRA")</f>
        <v/>
      </c>
      <c r="R135" s="65">
        <f>IF(B135="","","ALMA")</f>
        <v/>
      </c>
      <c r="S135" s="50">
        <f>+IFERROR(VLOOKUP(B135,padron!A128:K430,4,0),"")</f>
        <v/>
      </c>
      <c r="T135" s="60">
        <f>+IF(L135="","",+DAY(TODAY())&amp;"."&amp;TEXT(+TODAY(),"MM")&amp;"."&amp;+YEAR(TODAY()))</f>
        <v/>
      </c>
      <c r="U135" s="65">
        <f>+IFERROR(VLOOKUP(B135,padron!$A$2:$K$304,6,0),"")</f>
        <v/>
      </c>
      <c r="V135" s="65">
        <f>+IFERROR(VLOOKUP(B135,padron!$A$2:$K$304,7,0),"")</f>
        <v/>
      </c>
      <c r="W135" s="50">
        <f>IFERROR(VLOOKUP(B135,padron!A127:M896,12,0),"")</f>
        <v/>
      </c>
      <c r="X135" s="65">
        <f>IFERROR(VLOOKUP(B135,padron!A127:M896,13,0),"")</f>
        <v/>
      </c>
    </row>
    <row r="136" ht="15" customHeight="1" s="70">
      <c r="F136" s="62">
        <f>IFERROR(IF(G136="Af. No Encontrado!","SI","NO"),"NO")</f>
        <v/>
      </c>
      <c r="G136" s="65">
        <f>+(IFERROR(+VLOOKUP(B136,padron!$A$1:$K$902,3,0),IF(B136="","","Af. No Encontrado!")))</f>
        <v/>
      </c>
      <c r="H136" s="65">
        <f>+IFERROR(VLOOKUP(C136,materiales!$A$1:$D$2000,4,0),IFERROR(A136,""))</f>
        <v/>
      </c>
      <c r="I136" s="65">
        <f>+(IFERROR(+VLOOKUP(B136,padron!$A$1:$K$304,9,0),""))</f>
        <v/>
      </c>
      <c r="J136" s="65">
        <f>+(IFERROR(+VLOOKUP(B136,padron!$A$1:$K$304,10,0),""))</f>
        <v/>
      </c>
      <c r="K136" s="65">
        <f>+(IFERROR(+VLOOKUP(B136,padron!$A$1:$K$304,11,0),""))</f>
        <v/>
      </c>
      <c r="L136" s="50">
        <f>+(IFERROR(+VLOOKUP(B136,padron!$A$1:$K$304,8,0),""))</f>
        <v/>
      </c>
      <c r="M136" s="50">
        <f>+(IFERROR(+VLOOKUP(B136,padron!$A$1:$K$304,2,0),""))</f>
        <v/>
      </c>
      <c r="N136" s="50">
        <f>+IFERROR(VLOOKUP(C136,materiales!$A$1:$D$2000,2,0),IF(B136="","","99999"))</f>
        <v/>
      </c>
      <c r="O136">
        <f>IFERROR(IF(B136="","","001"),"")</f>
        <v/>
      </c>
      <c r="Q136" s="50">
        <f>IF(B136="","","ZTRA")</f>
        <v/>
      </c>
      <c r="R136" s="65">
        <f>IF(B136="","","ALMA")</f>
        <v/>
      </c>
      <c r="S136" s="50">
        <f>+IFERROR(VLOOKUP(B136,padron!A129:K431,4,0),"")</f>
        <v/>
      </c>
      <c r="T136" s="60">
        <f>+IF(L136="","",+DAY(TODAY())&amp;"."&amp;TEXT(+TODAY(),"MM")&amp;"."&amp;+YEAR(TODAY()))</f>
        <v/>
      </c>
      <c r="U136" s="65">
        <f>+IFERROR(VLOOKUP(B136,padron!$A$2:$K$304,6,0),"")</f>
        <v/>
      </c>
      <c r="V136" s="65">
        <f>+IFERROR(VLOOKUP(B136,padron!$A$2:$K$304,7,0),"")</f>
        <v/>
      </c>
      <c r="W136" s="50">
        <f>IFERROR(VLOOKUP(B136,padron!A128:M897,12,0),"")</f>
        <v/>
      </c>
      <c r="X136" s="65">
        <f>IFERROR(VLOOKUP(B136,padron!A128:M897,13,0),"")</f>
        <v/>
      </c>
    </row>
    <row r="137" ht="15" customHeight="1" s="70">
      <c r="F137" s="62">
        <f>IFERROR(IF(G137="Af. No Encontrado!","SI","NO"),"NO")</f>
        <v/>
      </c>
      <c r="G137" s="65">
        <f>+(IFERROR(+VLOOKUP(B137,padron!$A$1:$K$902,3,0),IF(B137="","","Af. No Encontrado!")))</f>
        <v/>
      </c>
      <c r="H137" s="65">
        <f>+IFERROR(VLOOKUP(C137,materiales!$A$1:$D$2000,4,0),IFERROR(A137,""))</f>
        <v/>
      </c>
      <c r="I137" s="65">
        <f>+(IFERROR(+VLOOKUP(B137,padron!$A$1:$K$304,9,0),""))</f>
        <v/>
      </c>
      <c r="J137" s="65">
        <f>+(IFERROR(+VLOOKUP(B137,padron!$A$1:$K$304,10,0),""))</f>
        <v/>
      </c>
      <c r="K137" s="65">
        <f>+(IFERROR(+VLOOKUP(B137,padron!$A$1:$K$304,11,0),""))</f>
        <v/>
      </c>
      <c r="L137" s="50">
        <f>+(IFERROR(+VLOOKUP(B137,padron!$A$1:$K$304,8,0),""))</f>
        <v/>
      </c>
      <c r="M137" s="50">
        <f>+(IFERROR(+VLOOKUP(B137,padron!$A$1:$K$304,2,0),""))</f>
        <v/>
      </c>
      <c r="N137" s="50">
        <f>+IFERROR(VLOOKUP(C137,materiales!$A$1:$D$2000,2,0),IF(B137="","","99999"))</f>
        <v/>
      </c>
      <c r="O137">
        <f>IFERROR(IF(B137="","","001"),"")</f>
        <v/>
      </c>
      <c r="Q137" s="50">
        <f>IF(B137="","","ZTRA")</f>
        <v/>
      </c>
      <c r="R137" s="65">
        <f>IF(B137="","","ALMA")</f>
        <v/>
      </c>
      <c r="S137" s="50">
        <f>+IFERROR(VLOOKUP(B137,padron!A130:K432,4,0),"")</f>
        <v/>
      </c>
      <c r="T137" s="60">
        <f>+IF(L137="","",+DAY(TODAY())&amp;"."&amp;TEXT(+TODAY(),"MM")&amp;"."&amp;+YEAR(TODAY()))</f>
        <v/>
      </c>
      <c r="U137" s="65">
        <f>+IFERROR(VLOOKUP(B137,padron!$A$2:$K$304,6,0),"")</f>
        <v/>
      </c>
      <c r="V137" s="65">
        <f>+IFERROR(VLOOKUP(B137,padron!$A$2:$K$304,7,0),"")</f>
        <v/>
      </c>
      <c r="W137" s="50">
        <f>IFERROR(VLOOKUP(B137,padron!A129:M898,12,0),"")</f>
        <v/>
      </c>
      <c r="X137" s="65">
        <f>IFERROR(VLOOKUP(B137,padron!A129:M898,13,0),"")</f>
        <v/>
      </c>
    </row>
    <row r="138" ht="15" customHeight="1" s="70">
      <c r="F138" s="62">
        <f>IFERROR(IF(G138="Af. No Encontrado!","SI","NO"),"NO")</f>
        <v/>
      </c>
      <c r="G138" s="65">
        <f>+(IFERROR(+VLOOKUP(B138,padron!$A$1:$K$902,3,0),IF(B138="","","Af. No Encontrado!")))</f>
        <v/>
      </c>
      <c r="H138" s="65">
        <f>+IFERROR(VLOOKUP(C138,materiales!$A$1:$D$2000,4,0),IFERROR(A138,""))</f>
        <v/>
      </c>
      <c r="I138" s="65">
        <f>+(IFERROR(+VLOOKUP(B138,padron!$A$1:$K$304,9,0),""))</f>
        <v/>
      </c>
      <c r="J138" s="65">
        <f>+(IFERROR(+VLOOKUP(B138,padron!$A$1:$K$304,10,0),""))</f>
        <v/>
      </c>
      <c r="K138" s="65">
        <f>+(IFERROR(+VLOOKUP(B138,padron!$A$1:$K$304,11,0),""))</f>
        <v/>
      </c>
      <c r="L138" s="50">
        <f>+(IFERROR(+VLOOKUP(B138,padron!$A$1:$K$304,8,0),""))</f>
        <v/>
      </c>
      <c r="M138" s="50">
        <f>+(IFERROR(+VLOOKUP(B138,padron!$A$1:$K$304,2,0),""))</f>
        <v/>
      </c>
      <c r="N138" s="50">
        <f>+IFERROR(VLOOKUP(C138,materiales!$A$1:$D$2000,2,0),IF(B138="","","99999"))</f>
        <v/>
      </c>
      <c r="O138">
        <f>IFERROR(IF(B138="","","001"),"")</f>
        <v/>
      </c>
      <c r="Q138" s="50">
        <f>IF(B138="","","ZTRA")</f>
        <v/>
      </c>
      <c r="R138" s="65">
        <f>IF(B138="","","ALMA")</f>
        <v/>
      </c>
      <c r="S138" s="50">
        <f>+IFERROR(VLOOKUP(B138,padron!A131:K433,4,0),"")</f>
        <v/>
      </c>
      <c r="T138" s="60">
        <f>+IF(L138="","",+DAY(TODAY())&amp;"."&amp;TEXT(+TODAY(),"MM")&amp;"."&amp;+YEAR(TODAY()))</f>
        <v/>
      </c>
      <c r="U138" s="65">
        <f>+IFERROR(VLOOKUP(B138,padron!$A$2:$K$304,6,0),"")</f>
        <v/>
      </c>
      <c r="V138" s="65">
        <f>+IFERROR(VLOOKUP(B138,padron!$A$2:$K$304,7,0),"")</f>
        <v/>
      </c>
      <c r="W138" s="50">
        <f>IFERROR(VLOOKUP(B138,padron!A130:M899,12,0),"")</f>
        <v/>
      </c>
      <c r="X138" s="65">
        <f>IFERROR(VLOOKUP(B138,padron!A130:M899,13,0),"")</f>
        <v/>
      </c>
    </row>
    <row r="139" ht="15" customHeight="1" s="70">
      <c r="F139" s="62">
        <f>IFERROR(IF(G139="Af. No Encontrado!","SI","NO"),"NO")</f>
        <v/>
      </c>
      <c r="G139" s="65">
        <f>+(IFERROR(+VLOOKUP(B139,padron!$A$1:$K$902,3,0),IF(B139="","","Af. No Encontrado!")))</f>
        <v/>
      </c>
      <c r="H139" s="65">
        <f>+IFERROR(VLOOKUP(C139,materiales!$A$1:$D$2000,4,0),IFERROR(A139,""))</f>
        <v/>
      </c>
      <c r="I139" s="65">
        <f>+(IFERROR(+VLOOKUP(B139,padron!$A$1:$K$304,9,0),""))</f>
        <v/>
      </c>
      <c r="J139" s="65">
        <f>+(IFERROR(+VLOOKUP(B139,padron!$A$1:$K$304,10,0),""))</f>
        <v/>
      </c>
      <c r="K139" s="65">
        <f>+(IFERROR(+VLOOKUP(B139,padron!$A$1:$K$304,11,0),""))</f>
        <v/>
      </c>
      <c r="L139" s="50">
        <f>+(IFERROR(+VLOOKUP(B139,padron!$A$1:$K$304,8,0),""))</f>
        <v/>
      </c>
      <c r="M139" s="50">
        <f>+(IFERROR(+VLOOKUP(B139,padron!$A$1:$K$304,2,0),""))</f>
        <v/>
      </c>
      <c r="N139" s="50">
        <f>+IFERROR(VLOOKUP(C139,materiales!$A$1:$D$2000,2,0),IF(B139="","","99999"))</f>
        <v/>
      </c>
      <c r="O139">
        <f>IFERROR(IF(B139="","","001"),"")</f>
        <v/>
      </c>
      <c r="Q139" s="50">
        <f>IF(B139="","","ZTRA")</f>
        <v/>
      </c>
      <c r="R139" s="65">
        <f>IF(B139="","","ALMA")</f>
        <v/>
      </c>
      <c r="S139" s="50">
        <f>+IFERROR(VLOOKUP(B139,padron!A132:K434,4,0),"")</f>
        <v/>
      </c>
      <c r="T139" s="60">
        <f>+IF(L139="","",+DAY(TODAY())&amp;"."&amp;TEXT(+TODAY(),"MM")&amp;"."&amp;+YEAR(TODAY()))</f>
        <v/>
      </c>
      <c r="U139" s="65">
        <f>+IFERROR(VLOOKUP(B139,padron!$A$2:$K$304,6,0),"")</f>
        <v/>
      </c>
      <c r="V139" s="65">
        <f>+IFERROR(VLOOKUP(B139,padron!$A$2:$K$304,7,0),"")</f>
        <v/>
      </c>
      <c r="W139" s="50">
        <f>IFERROR(VLOOKUP(B139,padron!A131:M900,12,0),"")</f>
        <v/>
      </c>
      <c r="X139" s="65">
        <f>IFERROR(VLOOKUP(B139,padron!A131:M900,13,0),"")</f>
        <v/>
      </c>
    </row>
    <row r="140" ht="15" customHeight="1" s="70">
      <c r="F140" s="62">
        <f>IFERROR(IF(G140="Af. No Encontrado!","SI","NO"),"NO")</f>
        <v/>
      </c>
      <c r="G140" s="65">
        <f>+(IFERROR(+VLOOKUP(B140,padron!$A$1:$K$902,3,0),IF(B140="","","Af. No Encontrado!")))</f>
        <v/>
      </c>
      <c r="H140" s="65">
        <f>+IFERROR(VLOOKUP(C140,materiales!$A$1:$D$2000,4,0),IFERROR(A140,""))</f>
        <v/>
      </c>
      <c r="I140" s="65">
        <f>+(IFERROR(+VLOOKUP(B140,padron!$A$1:$K$304,9,0),""))</f>
        <v/>
      </c>
      <c r="J140" s="65">
        <f>+(IFERROR(+VLOOKUP(B140,padron!$A$1:$K$304,10,0),""))</f>
        <v/>
      </c>
      <c r="K140" s="65">
        <f>+(IFERROR(+VLOOKUP(B140,padron!$A$1:$K$304,11,0),""))</f>
        <v/>
      </c>
      <c r="L140" s="50">
        <f>+(IFERROR(+VLOOKUP(B140,padron!$A$1:$K$304,8,0),""))</f>
        <v/>
      </c>
      <c r="M140" s="50">
        <f>+(IFERROR(+VLOOKUP(B140,padron!$A$1:$K$304,2,0),""))</f>
        <v/>
      </c>
      <c r="N140" s="50">
        <f>+IFERROR(VLOOKUP(C140,materiales!$A$1:$D$2000,2,0),IF(B140="","","99999"))</f>
        <v/>
      </c>
      <c r="O140">
        <f>IFERROR(IF(B140="","","001"),"")</f>
        <v/>
      </c>
      <c r="Q140" s="50">
        <f>IF(B140="","","ZTRA")</f>
        <v/>
      </c>
      <c r="R140" s="65">
        <f>IF(B140="","","ALMA")</f>
        <v/>
      </c>
      <c r="S140" s="50">
        <f>+IFERROR(VLOOKUP(B140,padron!A133:K435,4,0),"")</f>
        <v/>
      </c>
      <c r="T140" s="60">
        <f>+IF(L140="","",+DAY(TODAY())&amp;"."&amp;TEXT(+TODAY(),"MM")&amp;"."&amp;+YEAR(TODAY()))</f>
        <v/>
      </c>
      <c r="U140" s="65">
        <f>+IFERROR(VLOOKUP(B140,padron!$A$2:$K$304,6,0),"")</f>
        <v/>
      </c>
      <c r="V140" s="65">
        <f>+IFERROR(VLOOKUP(B140,padron!$A$2:$K$304,7,0),"")</f>
        <v/>
      </c>
      <c r="W140" s="50">
        <f>IFERROR(VLOOKUP(B140,padron!A132:M901,12,0),"")</f>
        <v/>
      </c>
      <c r="X140" s="65">
        <f>IFERROR(VLOOKUP(B140,padron!A132:M901,13,0),"")</f>
        <v/>
      </c>
    </row>
    <row r="141" ht="15" customHeight="1" s="70">
      <c r="F141" s="62">
        <f>IFERROR(IF(G141="Af. No Encontrado!","SI","NO"),"NO")</f>
        <v/>
      </c>
      <c r="G141" s="65">
        <f>+(IFERROR(+VLOOKUP(B141,padron!$A$1:$K$902,3,0),IF(B141="","","Af. No Encontrado!")))</f>
        <v/>
      </c>
      <c r="H141" s="65">
        <f>+IFERROR(VLOOKUP(C141,materiales!$A$1:$D$2000,4,0),IFERROR(A141,""))</f>
        <v/>
      </c>
      <c r="I141" s="65">
        <f>+(IFERROR(+VLOOKUP(B141,padron!$A$1:$K$304,9,0),""))</f>
        <v/>
      </c>
      <c r="J141" s="65">
        <f>+(IFERROR(+VLOOKUP(B141,padron!$A$1:$K$304,10,0),""))</f>
        <v/>
      </c>
      <c r="K141" s="65">
        <f>+(IFERROR(+VLOOKUP(B141,padron!$A$1:$K$304,11,0),""))</f>
        <v/>
      </c>
      <c r="L141" s="50">
        <f>+(IFERROR(+VLOOKUP(B141,padron!$A$1:$K$304,8,0),""))</f>
        <v/>
      </c>
      <c r="M141" s="50">
        <f>+(IFERROR(+VLOOKUP(B141,padron!$A$1:$K$304,2,0),""))</f>
        <v/>
      </c>
      <c r="N141" s="50">
        <f>+IFERROR(VLOOKUP(C141,materiales!$A$1:$D$2000,2,0),IF(B141="","","99999"))</f>
        <v/>
      </c>
      <c r="O141">
        <f>IFERROR(IF(B141="","","001"),"")</f>
        <v/>
      </c>
      <c r="Q141" s="50">
        <f>IF(B141="","","ZTRA")</f>
        <v/>
      </c>
      <c r="R141" s="65">
        <f>IF(B141="","","ALMA")</f>
        <v/>
      </c>
      <c r="S141" s="50">
        <f>+IFERROR(VLOOKUP(B141,padron!A134:K436,4,0),"")</f>
        <v/>
      </c>
      <c r="T141" s="60">
        <f>+IF(L141="","",+DAY(TODAY())&amp;"."&amp;TEXT(+TODAY(),"MM")&amp;"."&amp;+YEAR(TODAY()))</f>
        <v/>
      </c>
      <c r="U141" s="65">
        <f>+IFERROR(VLOOKUP(B141,padron!$A$2:$K$304,6,0),"")</f>
        <v/>
      </c>
      <c r="V141" s="65">
        <f>+IFERROR(VLOOKUP(B141,padron!$A$2:$K$304,7,0),"")</f>
        <v/>
      </c>
      <c r="W141" s="50">
        <f>IFERROR(VLOOKUP(B141,padron!A133:M902,12,0),"")</f>
        <v/>
      </c>
      <c r="X141" s="65">
        <f>IFERROR(VLOOKUP(B141,padron!A133:M902,13,0),"")</f>
        <v/>
      </c>
    </row>
    <row r="142" ht="15" customHeight="1" s="70">
      <c r="F142" s="62">
        <f>IFERROR(IF(G142="Af. No Encontrado!","SI","NO"),"NO")</f>
        <v/>
      </c>
      <c r="G142" s="65">
        <f>+(IFERROR(+VLOOKUP(B142,padron!$A$1:$K$902,3,0),IF(B142="","","Af. No Encontrado!")))</f>
        <v/>
      </c>
      <c r="H142" s="65">
        <f>+IFERROR(VLOOKUP(C142,materiales!$A$1:$D$2000,4,0),IFERROR(A142,""))</f>
        <v/>
      </c>
      <c r="I142" s="65">
        <f>+(IFERROR(+VLOOKUP(B142,padron!$A$1:$K$304,9,0),""))</f>
        <v/>
      </c>
      <c r="J142" s="65">
        <f>+(IFERROR(+VLOOKUP(B142,padron!$A$1:$K$304,10,0),""))</f>
        <v/>
      </c>
      <c r="K142" s="65">
        <f>+(IFERROR(+VLOOKUP(B142,padron!$A$1:$K$304,11,0),""))</f>
        <v/>
      </c>
      <c r="L142" s="50">
        <f>+(IFERROR(+VLOOKUP(B142,padron!$A$1:$K$304,8,0),""))</f>
        <v/>
      </c>
      <c r="M142" s="50">
        <f>+(IFERROR(+VLOOKUP(B142,padron!$A$1:$K$304,2,0),""))</f>
        <v/>
      </c>
      <c r="N142" s="50">
        <f>+IFERROR(VLOOKUP(C142,materiales!$A$1:$D$2000,2,0),IF(B142="","","99999"))</f>
        <v/>
      </c>
      <c r="O142">
        <f>IFERROR(IF(B142="","","001"),"")</f>
        <v/>
      </c>
      <c r="Q142" s="50">
        <f>IF(B142="","","ZTRA")</f>
        <v/>
      </c>
      <c r="R142" s="65">
        <f>IF(B142="","","ALMA")</f>
        <v/>
      </c>
      <c r="S142" s="50">
        <f>+IFERROR(VLOOKUP(B142,padron!A135:K437,4,0),"")</f>
        <v/>
      </c>
      <c r="T142" s="60">
        <f>+IF(L142="","",+DAY(TODAY())&amp;"."&amp;TEXT(+TODAY(),"MM")&amp;"."&amp;+YEAR(TODAY()))</f>
        <v/>
      </c>
      <c r="U142" s="65">
        <f>+IFERROR(VLOOKUP(B142,padron!$A$2:$K$304,6,0),"")</f>
        <v/>
      </c>
      <c r="V142" s="65">
        <f>+IFERROR(VLOOKUP(B142,padron!$A$2:$K$304,7,0),"")</f>
        <v/>
      </c>
      <c r="W142" s="50">
        <f>IFERROR(VLOOKUP(B142,padron!A134:M903,12,0),"")</f>
        <v/>
      </c>
      <c r="X142" s="65">
        <f>IFERROR(VLOOKUP(B142,padron!A134:M903,13,0),"")</f>
        <v/>
      </c>
    </row>
    <row r="143" ht="15" customHeight="1" s="70">
      <c r="F143" s="62">
        <f>IFERROR(IF(G143="Af. No Encontrado!","SI","NO"),"NO")</f>
        <v/>
      </c>
      <c r="G143" s="65">
        <f>+(IFERROR(+VLOOKUP(B143,padron!$A$1:$K$902,3,0),IF(B143="","","Af. No Encontrado!")))</f>
        <v/>
      </c>
      <c r="H143" s="65">
        <f>+IFERROR(VLOOKUP(C143,materiales!$A$1:$D$2000,4,0),IFERROR(A143,""))</f>
        <v/>
      </c>
      <c r="I143" s="65">
        <f>+(IFERROR(+VLOOKUP(B143,padron!$A$1:$K$304,9,0),""))</f>
        <v/>
      </c>
      <c r="J143" s="65">
        <f>+(IFERROR(+VLOOKUP(B143,padron!$A$1:$K$304,10,0),""))</f>
        <v/>
      </c>
      <c r="K143" s="65">
        <f>+(IFERROR(+VLOOKUP(B143,padron!$A$1:$K$304,11,0),""))</f>
        <v/>
      </c>
      <c r="L143" s="50">
        <f>+(IFERROR(+VLOOKUP(B143,padron!$A$1:$K$304,8,0),""))</f>
        <v/>
      </c>
      <c r="M143" s="50">
        <f>+(IFERROR(+VLOOKUP(B143,padron!$A$1:$K$304,2,0),""))</f>
        <v/>
      </c>
      <c r="N143" s="50">
        <f>+IFERROR(VLOOKUP(C143,materiales!$A$1:$D$2000,2,0),IF(B143="","","99999"))</f>
        <v/>
      </c>
      <c r="O143">
        <f>IFERROR(IF(B143="","","001"),"")</f>
        <v/>
      </c>
      <c r="Q143" s="50">
        <f>IF(B143="","","ZTRA")</f>
        <v/>
      </c>
      <c r="R143" s="65">
        <f>IF(B143="","","ALMA")</f>
        <v/>
      </c>
      <c r="S143" s="50">
        <f>+IFERROR(VLOOKUP(B143,padron!A136:K438,4,0),"")</f>
        <v/>
      </c>
      <c r="T143" s="60">
        <f>+IF(L143="","",+DAY(TODAY())&amp;"."&amp;TEXT(+TODAY(),"MM")&amp;"."&amp;+YEAR(TODAY()))</f>
        <v/>
      </c>
      <c r="U143" s="65">
        <f>+IFERROR(VLOOKUP(B143,padron!$A$2:$K$304,6,0),"")</f>
        <v/>
      </c>
      <c r="V143" s="65">
        <f>+IFERROR(VLOOKUP(B143,padron!$A$2:$K$304,7,0),"")</f>
        <v/>
      </c>
      <c r="W143" s="50">
        <f>IFERROR(VLOOKUP(B143,padron!A135:M904,12,0),"")</f>
        <v/>
      </c>
      <c r="X143" s="65">
        <f>IFERROR(VLOOKUP(B143,padron!A135:M904,13,0),"")</f>
        <v/>
      </c>
    </row>
    <row r="144" ht="15" customHeight="1" s="70">
      <c r="F144" s="62">
        <f>IFERROR(IF(G144="Af. No Encontrado!","SI","NO"),"NO")</f>
        <v/>
      </c>
      <c r="G144" s="65">
        <f>+(IFERROR(+VLOOKUP(B144,padron!$A$1:$K$902,3,0),IF(B144="","","Af. No Encontrado!")))</f>
        <v/>
      </c>
      <c r="H144" s="65">
        <f>+IFERROR(VLOOKUP(C144,materiales!$A$1:$D$2000,4,0),IFERROR(A144,""))</f>
        <v/>
      </c>
      <c r="I144" s="65">
        <f>+(IFERROR(+VLOOKUP(B144,padron!$A$1:$K$304,9,0),""))</f>
        <v/>
      </c>
      <c r="J144" s="65">
        <f>+(IFERROR(+VLOOKUP(B144,padron!$A$1:$K$304,10,0),""))</f>
        <v/>
      </c>
      <c r="K144" s="65">
        <f>+(IFERROR(+VLOOKUP(B144,padron!$A$1:$K$304,11,0),""))</f>
        <v/>
      </c>
      <c r="L144" s="50">
        <f>+(IFERROR(+VLOOKUP(B144,padron!$A$1:$K$304,8,0),""))</f>
        <v/>
      </c>
      <c r="M144" s="50">
        <f>+(IFERROR(+VLOOKUP(B144,padron!$A$1:$K$304,2,0),""))</f>
        <v/>
      </c>
      <c r="N144" s="50">
        <f>+IFERROR(VLOOKUP(C144,materiales!$A$1:$D$2000,2,0),IF(B144="","","99999"))</f>
        <v/>
      </c>
      <c r="O144">
        <f>IFERROR(IF(B144="","","001"),"")</f>
        <v/>
      </c>
      <c r="Q144" s="50">
        <f>IF(B144="","","ZTRA")</f>
        <v/>
      </c>
      <c r="R144" s="65">
        <f>IF(B144="","","ALMA")</f>
        <v/>
      </c>
      <c r="S144" s="50">
        <f>+IFERROR(VLOOKUP(B144,padron!A137:K439,4,0),"")</f>
        <v/>
      </c>
      <c r="T144" s="60">
        <f>+IF(L144="","",+DAY(TODAY())&amp;"."&amp;TEXT(+TODAY(),"MM")&amp;"."&amp;+YEAR(TODAY()))</f>
        <v/>
      </c>
      <c r="U144" s="65">
        <f>+IFERROR(VLOOKUP(B144,padron!$A$2:$K$304,6,0),"")</f>
        <v/>
      </c>
      <c r="V144" s="65">
        <f>+IFERROR(VLOOKUP(B144,padron!$A$2:$K$304,7,0),"")</f>
        <v/>
      </c>
      <c r="W144" s="50">
        <f>IFERROR(VLOOKUP(B144,padron!A136:M905,12,0),"")</f>
        <v/>
      </c>
      <c r="X144" s="65">
        <f>IFERROR(VLOOKUP(B144,padron!A136:M905,13,0),"")</f>
        <v/>
      </c>
    </row>
    <row r="145" ht="15" customHeight="1" s="70">
      <c r="F145" s="62">
        <f>IFERROR(IF(G145="Af. No Encontrado!","SI","NO"),"NO")</f>
        <v/>
      </c>
      <c r="G145" s="65">
        <f>+(IFERROR(+VLOOKUP(B145,padron!$A$1:$K$902,3,0),IF(B145="","","Af. No Encontrado!")))</f>
        <v/>
      </c>
      <c r="H145" s="65">
        <f>+IFERROR(VLOOKUP(C145,materiales!$A$1:$D$2000,4,0),IFERROR(A145,""))</f>
        <v/>
      </c>
      <c r="I145" s="65">
        <f>+(IFERROR(+VLOOKUP(B145,padron!$A$1:$K$304,9,0),""))</f>
        <v/>
      </c>
      <c r="J145" s="65">
        <f>+(IFERROR(+VLOOKUP(B145,padron!$A$1:$K$304,10,0),""))</f>
        <v/>
      </c>
      <c r="K145" s="65">
        <f>+(IFERROR(+VLOOKUP(B145,padron!$A$1:$K$304,11,0),""))</f>
        <v/>
      </c>
      <c r="L145" s="50">
        <f>+(IFERROR(+VLOOKUP(B145,padron!$A$1:$K$304,8,0),""))</f>
        <v/>
      </c>
      <c r="M145" s="50">
        <f>+(IFERROR(+VLOOKUP(B145,padron!$A$1:$K$304,2,0),""))</f>
        <v/>
      </c>
      <c r="N145" s="50">
        <f>+IFERROR(VLOOKUP(C145,materiales!$A$1:$D$2000,2,0),IF(B145="","","99999"))</f>
        <v/>
      </c>
      <c r="O145">
        <f>IFERROR(IF(B145="","","001"),"")</f>
        <v/>
      </c>
      <c r="Q145" s="50">
        <f>IF(B145="","","ZTRA")</f>
        <v/>
      </c>
      <c r="R145" s="65">
        <f>IF(B145="","","ALMA")</f>
        <v/>
      </c>
      <c r="S145" s="50">
        <f>+IFERROR(VLOOKUP(B145,padron!A138:K440,4,0),"")</f>
        <v/>
      </c>
      <c r="T145" s="60">
        <f>+IF(L145="","",+DAY(TODAY())&amp;"."&amp;TEXT(+TODAY(),"MM")&amp;"."&amp;+YEAR(TODAY()))</f>
        <v/>
      </c>
      <c r="U145" s="65">
        <f>+IFERROR(VLOOKUP(B145,padron!$A$2:$K$304,6,0),"")</f>
        <v/>
      </c>
      <c r="V145" s="65">
        <f>+IFERROR(VLOOKUP(B145,padron!$A$2:$K$304,7,0),"")</f>
        <v/>
      </c>
      <c r="W145" s="50">
        <f>IFERROR(VLOOKUP(B145,padron!A137:M906,12,0),"")</f>
        <v/>
      </c>
      <c r="X145" s="65">
        <f>IFERROR(VLOOKUP(B145,padron!A137:M906,13,0),"")</f>
        <v/>
      </c>
    </row>
    <row r="146" ht="15" customHeight="1" s="70">
      <c r="F146" s="62">
        <f>IFERROR(IF(G146="Af. No Encontrado!","SI","NO"),"NO")</f>
        <v/>
      </c>
      <c r="G146" s="65">
        <f>+(IFERROR(+VLOOKUP(B146,padron!$A$1:$K$902,3,0),IF(B146="","","Af. No Encontrado!")))</f>
        <v/>
      </c>
      <c r="H146" s="65">
        <f>+IFERROR(VLOOKUP(C146,materiales!$A$1:$D$2000,4,0),IFERROR(A146,""))</f>
        <v/>
      </c>
      <c r="I146" s="65">
        <f>+(IFERROR(+VLOOKUP(B146,padron!$A$1:$K$304,9,0),""))</f>
        <v/>
      </c>
      <c r="J146" s="65">
        <f>+(IFERROR(+VLOOKUP(B146,padron!$A$1:$K$304,10,0),""))</f>
        <v/>
      </c>
      <c r="K146" s="65">
        <f>+(IFERROR(+VLOOKUP(B146,padron!$A$1:$K$304,11,0),""))</f>
        <v/>
      </c>
      <c r="L146" s="50">
        <f>+(IFERROR(+VLOOKUP(B146,padron!$A$1:$K$304,8,0),""))</f>
        <v/>
      </c>
      <c r="M146" s="50">
        <f>+(IFERROR(+VLOOKUP(B146,padron!$A$1:$K$304,2,0),""))</f>
        <v/>
      </c>
      <c r="N146" s="50">
        <f>+IFERROR(VLOOKUP(C146,materiales!$A$1:$D$2000,2,0),IF(B146="","","99999"))</f>
        <v/>
      </c>
      <c r="O146">
        <f>IFERROR(IF(B146="","","001"),"")</f>
        <v/>
      </c>
      <c r="Q146" s="50">
        <f>IF(B146="","","ZTRA")</f>
        <v/>
      </c>
      <c r="R146" s="65">
        <f>IF(B146="","","ALMA")</f>
        <v/>
      </c>
      <c r="S146" s="50">
        <f>+IFERROR(VLOOKUP(B146,padron!A139:K441,4,0),"")</f>
        <v/>
      </c>
      <c r="T146" s="60">
        <f>+IF(L146="","",+DAY(TODAY())&amp;"."&amp;TEXT(+TODAY(),"MM")&amp;"."&amp;+YEAR(TODAY()))</f>
        <v/>
      </c>
      <c r="U146" s="65">
        <f>+IFERROR(VLOOKUP(B146,padron!$A$2:$K$304,6,0),"")</f>
        <v/>
      </c>
      <c r="V146" s="65">
        <f>+IFERROR(VLOOKUP(B146,padron!$A$2:$K$304,7,0),"")</f>
        <v/>
      </c>
      <c r="W146" s="50">
        <f>IFERROR(VLOOKUP(B146,padron!A138:M907,12,0),"")</f>
        <v/>
      </c>
      <c r="X146" s="65">
        <f>IFERROR(VLOOKUP(B146,padron!A138:M907,13,0),"")</f>
        <v/>
      </c>
    </row>
    <row r="147" ht="15" customHeight="1" s="70">
      <c r="F147" s="62">
        <f>IFERROR(IF(G147="Af. No Encontrado!","SI","NO"),"NO")</f>
        <v/>
      </c>
      <c r="G147" s="65">
        <f>+(IFERROR(+VLOOKUP(B147,padron!$A$1:$K$902,3,0),IF(B147="","","Af. No Encontrado!")))</f>
        <v/>
      </c>
      <c r="H147" s="65">
        <f>+IFERROR(VLOOKUP(C147,materiales!$A$1:$D$2000,4,0),IFERROR(A147,""))</f>
        <v/>
      </c>
      <c r="I147" s="65">
        <f>+(IFERROR(+VLOOKUP(B147,padron!$A$1:$K$304,9,0),""))</f>
        <v/>
      </c>
      <c r="J147" s="65">
        <f>+(IFERROR(+VLOOKUP(B147,padron!$A$1:$K$304,10,0),""))</f>
        <v/>
      </c>
      <c r="K147" s="65">
        <f>+(IFERROR(+VLOOKUP(B147,padron!$A$1:$K$304,11,0),""))</f>
        <v/>
      </c>
      <c r="L147" s="50">
        <f>+(IFERROR(+VLOOKUP(B147,padron!$A$1:$K$304,8,0),""))</f>
        <v/>
      </c>
      <c r="M147" s="50">
        <f>+(IFERROR(+VLOOKUP(B147,padron!$A$1:$K$304,2,0),""))</f>
        <v/>
      </c>
      <c r="N147" s="50">
        <f>+IFERROR(VLOOKUP(C147,materiales!$A$1:$D$2000,2,0),IF(B147="","","99999"))</f>
        <v/>
      </c>
      <c r="O147">
        <f>IFERROR(IF(B147="","","001"),"")</f>
        <v/>
      </c>
      <c r="Q147" s="50">
        <f>IF(B147="","","ZTRA")</f>
        <v/>
      </c>
      <c r="R147" s="65">
        <f>IF(B147="","","ALMA")</f>
        <v/>
      </c>
      <c r="S147" s="50">
        <f>+IFERROR(VLOOKUP(B147,padron!A140:K442,4,0),"")</f>
        <v/>
      </c>
      <c r="T147" s="60">
        <f>+IF(L147="","",+DAY(TODAY())&amp;"."&amp;TEXT(+TODAY(),"MM")&amp;"."&amp;+YEAR(TODAY()))</f>
        <v/>
      </c>
      <c r="U147" s="65">
        <f>+IFERROR(VLOOKUP(B147,padron!$A$2:$K$304,6,0),"")</f>
        <v/>
      </c>
      <c r="V147" s="65">
        <f>+IFERROR(VLOOKUP(B147,padron!$A$2:$K$304,7,0),"")</f>
        <v/>
      </c>
      <c r="W147" s="50">
        <f>IFERROR(VLOOKUP(B147,padron!A139:M908,12,0),"")</f>
        <v/>
      </c>
      <c r="X147" s="65">
        <f>IFERROR(VLOOKUP(B147,padron!A139:M908,13,0),"")</f>
        <v/>
      </c>
    </row>
    <row r="148" ht="15" customHeight="1" s="70">
      <c r="F148" s="62">
        <f>IFERROR(IF(G148="Af. No Encontrado!","SI","NO"),"NO")</f>
        <v/>
      </c>
      <c r="G148" s="65">
        <f>+(IFERROR(+VLOOKUP(B148,padron!$A$1:$K$902,3,0),IF(B148="","","Af. No Encontrado!")))</f>
        <v/>
      </c>
      <c r="H148" s="65">
        <f>+IFERROR(VLOOKUP(C148,materiales!$A$1:$D$2000,4,0),IFERROR(A148,""))</f>
        <v/>
      </c>
      <c r="I148" s="65">
        <f>+(IFERROR(+VLOOKUP(B148,padron!$A$1:$K$304,9,0),""))</f>
        <v/>
      </c>
      <c r="J148" s="65">
        <f>+(IFERROR(+VLOOKUP(B148,padron!$A$1:$K$304,10,0),""))</f>
        <v/>
      </c>
      <c r="K148" s="65">
        <f>+(IFERROR(+VLOOKUP(B148,padron!$A$1:$K$304,11,0),""))</f>
        <v/>
      </c>
      <c r="L148" s="50">
        <f>+(IFERROR(+VLOOKUP(B148,padron!$A$1:$K$304,8,0),""))</f>
        <v/>
      </c>
      <c r="M148" s="50">
        <f>+(IFERROR(+VLOOKUP(B148,padron!$A$1:$K$304,2,0),""))</f>
        <v/>
      </c>
      <c r="N148" s="50">
        <f>+IFERROR(VLOOKUP(C148,materiales!$A$1:$D$2000,2,0),IF(B148="","","99999"))</f>
        <v/>
      </c>
      <c r="O148">
        <f>IFERROR(IF(B148="","","001"),"")</f>
        <v/>
      </c>
      <c r="Q148" s="50">
        <f>IF(B148="","","ZTRA")</f>
        <v/>
      </c>
      <c r="R148" s="65">
        <f>IF(B148="","","ALMA")</f>
        <v/>
      </c>
      <c r="S148" s="50">
        <f>+IFERROR(VLOOKUP(B148,padron!A141:K443,4,0),"")</f>
        <v/>
      </c>
      <c r="T148" s="60">
        <f>+IF(L148="","",+DAY(TODAY())&amp;"."&amp;TEXT(+TODAY(),"MM")&amp;"."&amp;+YEAR(TODAY()))</f>
        <v/>
      </c>
      <c r="U148" s="65">
        <f>+IFERROR(VLOOKUP(B148,padron!$A$2:$K$304,6,0),"")</f>
        <v/>
      </c>
      <c r="V148" s="65">
        <f>+IFERROR(VLOOKUP(B148,padron!$A$2:$K$304,7,0),"")</f>
        <v/>
      </c>
      <c r="W148" s="50">
        <f>IFERROR(VLOOKUP(B148,padron!A140:M909,12,0),"")</f>
        <v/>
      </c>
      <c r="X148" s="65">
        <f>IFERROR(VLOOKUP(B148,padron!A140:M909,13,0),"")</f>
        <v/>
      </c>
    </row>
    <row r="149" ht="15" customHeight="1" s="70">
      <c r="F149" s="62">
        <f>IFERROR(IF(G149="Af. No Encontrado!","SI","NO"),"NO")</f>
        <v/>
      </c>
      <c r="G149" s="65">
        <f>+(IFERROR(+VLOOKUP(B149,padron!$A$1:$K$902,3,0),IF(B149="","","Af. No Encontrado!")))</f>
        <v/>
      </c>
      <c r="H149" s="65">
        <f>+IFERROR(VLOOKUP(C149,materiales!$A$1:$D$2000,4,0),IFERROR(A149,""))</f>
        <v/>
      </c>
      <c r="I149" s="65">
        <f>+(IFERROR(+VLOOKUP(B149,padron!$A$1:$K$304,9,0),""))</f>
        <v/>
      </c>
      <c r="J149" s="65">
        <f>+(IFERROR(+VLOOKUP(B149,padron!$A$1:$K$304,10,0),""))</f>
        <v/>
      </c>
      <c r="K149" s="65">
        <f>+(IFERROR(+VLOOKUP(B149,padron!$A$1:$K$304,11,0),""))</f>
        <v/>
      </c>
      <c r="L149" s="50">
        <f>+(IFERROR(+VLOOKUP(B149,padron!$A$1:$K$304,8,0),""))</f>
        <v/>
      </c>
      <c r="M149" s="50">
        <f>+(IFERROR(+VLOOKUP(B149,padron!$A$1:$K$304,2,0),""))</f>
        <v/>
      </c>
      <c r="N149" s="50">
        <f>+IFERROR(VLOOKUP(C149,materiales!$A$1:$D$2000,2,0),IF(B149="","","99999"))</f>
        <v/>
      </c>
      <c r="O149">
        <f>IFERROR(IF(B149="","","001"),"")</f>
        <v/>
      </c>
      <c r="Q149" s="50">
        <f>IF(B149="","","ZTRA")</f>
        <v/>
      </c>
      <c r="R149" s="65">
        <f>IF(B149="","","ALMA")</f>
        <v/>
      </c>
      <c r="S149" s="50">
        <f>+IFERROR(VLOOKUP(B149,padron!A142:K444,4,0),"")</f>
        <v/>
      </c>
      <c r="T149" s="60">
        <f>+IF(L149="","",+DAY(TODAY())&amp;"."&amp;TEXT(+TODAY(),"MM")&amp;"."&amp;+YEAR(TODAY()))</f>
        <v/>
      </c>
      <c r="U149" s="65">
        <f>+IFERROR(VLOOKUP(B149,padron!$A$2:$K$304,6,0),"")</f>
        <v/>
      </c>
      <c r="V149" s="65">
        <f>+IFERROR(VLOOKUP(B149,padron!$A$2:$K$304,7,0),"")</f>
        <v/>
      </c>
      <c r="W149" s="50">
        <f>IFERROR(VLOOKUP(B149,padron!A141:M910,12,0),"")</f>
        <v/>
      </c>
      <c r="X149" s="65">
        <f>IFERROR(VLOOKUP(B149,padron!A141:M910,13,0),"")</f>
        <v/>
      </c>
    </row>
    <row r="150" ht="15" customHeight="1" s="70">
      <c r="F150" s="62">
        <f>IFERROR(IF(G150="Af. No Encontrado!","SI","NO"),"NO")</f>
        <v/>
      </c>
      <c r="G150" s="65">
        <f>+(IFERROR(+VLOOKUP(B150,padron!$A$1:$K$902,3,0),IF(B150="","","Af. No Encontrado!")))</f>
        <v/>
      </c>
      <c r="H150" s="65">
        <f>+IFERROR(VLOOKUP(C150,materiales!$A$1:$D$2000,4,0),IFERROR(A150,""))</f>
        <v/>
      </c>
      <c r="I150" s="65">
        <f>+(IFERROR(+VLOOKUP(B150,padron!$A$1:$K$304,9,0),""))</f>
        <v/>
      </c>
      <c r="J150" s="65">
        <f>+(IFERROR(+VLOOKUP(B150,padron!$A$1:$K$304,10,0),""))</f>
        <v/>
      </c>
      <c r="K150" s="65">
        <f>+(IFERROR(+VLOOKUP(B150,padron!$A$1:$K$304,11,0),""))</f>
        <v/>
      </c>
      <c r="L150" s="50">
        <f>+(IFERROR(+VLOOKUP(B150,padron!$A$1:$K$304,8,0),""))</f>
        <v/>
      </c>
      <c r="M150" s="50">
        <f>+(IFERROR(+VLOOKUP(B150,padron!$A$1:$K$304,2,0),""))</f>
        <v/>
      </c>
      <c r="N150" s="50">
        <f>+IFERROR(VLOOKUP(C150,materiales!$A$1:$D$2000,2,0),IF(B150="","","99999"))</f>
        <v/>
      </c>
      <c r="O150">
        <f>IFERROR(IF(B150="","","001"),"")</f>
        <v/>
      </c>
      <c r="Q150" s="50">
        <f>IF(B150="","","ZTRA")</f>
        <v/>
      </c>
      <c r="R150" s="65">
        <f>IF(B150="","","ALMA")</f>
        <v/>
      </c>
      <c r="S150" s="50">
        <f>+IFERROR(VLOOKUP(B150,padron!A143:K445,4,0),"")</f>
        <v/>
      </c>
      <c r="T150" s="60">
        <f>+IF(L150="","",+DAY(TODAY())&amp;"."&amp;TEXT(+TODAY(),"MM")&amp;"."&amp;+YEAR(TODAY()))</f>
        <v/>
      </c>
      <c r="U150" s="65">
        <f>+IFERROR(VLOOKUP(B150,padron!$A$2:$K$304,6,0),"")</f>
        <v/>
      </c>
      <c r="V150" s="65">
        <f>+IFERROR(VLOOKUP(B150,padron!$A$2:$K$304,7,0),"")</f>
        <v/>
      </c>
      <c r="W150" s="50">
        <f>IFERROR(VLOOKUP(B150,padron!A142:M911,12,0),"")</f>
        <v/>
      </c>
      <c r="X150" s="65">
        <f>IFERROR(VLOOKUP(B150,padron!A142:M911,13,0),"")</f>
        <v/>
      </c>
    </row>
    <row r="151" ht="15" customHeight="1" s="70">
      <c r="F151" s="62">
        <f>IFERROR(IF(G151="Af. No Encontrado!","SI","NO"),"NO")</f>
        <v/>
      </c>
      <c r="G151" s="65">
        <f>+(IFERROR(+VLOOKUP(B151,padron!$A$1:$K$902,3,0),IF(B151="","","Af. No Encontrado!")))</f>
        <v/>
      </c>
      <c r="H151" s="65">
        <f>+IFERROR(VLOOKUP(C151,materiales!$A$1:$D$2000,4,0),IFERROR(A151,""))</f>
        <v/>
      </c>
      <c r="I151" s="65">
        <f>+(IFERROR(+VLOOKUP(B151,padron!$A$1:$K$304,9,0),""))</f>
        <v/>
      </c>
      <c r="J151" s="65">
        <f>+(IFERROR(+VLOOKUP(B151,padron!$A$1:$K$304,10,0),""))</f>
        <v/>
      </c>
      <c r="K151" s="65">
        <f>+(IFERROR(+VLOOKUP(B151,padron!$A$1:$K$304,11,0),""))</f>
        <v/>
      </c>
      <c r="L151" s="50">
        <f>+(IFERROR(+VLOOKUP(B151,padron!$A$1:$K$304,8,0),""))</f>
        <v/>
      </c>
      <c r="M151" s="50">
        <f>+(IFERROR(+VLOOKUP(B151,padron!$A$1:$K$304,2,0),""))</f>
        <v/>
      </c>
      <c r="N151" s="50">
        <f>+IFERROR(VLOOKUP(C151,materiales!$A$1:$D$2000,2,0),IF(B151="","","99999"))</f>
        <v/>
      </c>
      <c r="O151">
        <f>IFERROR(IF(B151="","","001"),"")</f>
        <v/>
      </c>
      <c r="Q151" s="50">
        <f>IF(B151="","","ZTRA")</f>
        <v/>
      </c>
      <c r="R151" s="65">
        <f>IF(B151="","","ALMA")</f>
        <v/>
      </c>
      <c r="S151" s="50">
        <f>+IFERROR(VLOOKUP(B151,padron!A144:K446,4,0),"")</f>
        <v/>
      </c>
      <c r="T151" s="60">
        <f>+IF(L151="","",+DAY(TODAY())&amp;"."&amp;TEXT(+TODAY(),"MM")&amp;"."&amp;+YEAR(TODAY()))</f>
        <v/>
      </c>
      <c r="U151" s="65">
        <f>+IFERROR(VLOOKUP(B151,padron!$A$2:$K$304,6,0),"")</f>
        <v/>
      </c>
      <c r="V151" s="65">
        <f>+IFERROR(VLOOKUP(B151,padron!$A$2:$K$304,7,0),"")</f>
        <v/>
      </c>
      <c r="W151" s="50">
        <f>IFERROR(VLOOKUP(B151,padron!A143:M912,12,0),"")</f>
        <v/>
      </c>
      <c r="X151" s="65">
        <f>IFERROR(VLOOKUP(B151,padron!A143:M912,13,0),"")</f>
        <v/>
      </c>
    </row>
    <row r="152" ht="15" customHeight="1" s="70">
      <c r="F152" s="62">
        <f>IFERROR(IF(G152="Af. No Encontrado!","SI","NO"),"NO")</f>
        <v/>
      </c>
      <c r="G152" s="65">
        <f>+(IFERROR(+VLOOKUP(B152,padron!$A$1:$K$902,3,0),IF(B152="","","Af. No Encontrado!")))</f>
        <v/>
      </c>
      <c r="H152" s="65">
        <f>+IFERROR(VLOOKUP(C152,materiales!$A$1:$D$2000,4,0),IFERROR(A152,""))</f>
        <v/>
      </c>
      <c r="I152" s="65">
        <f>+(IFERROR(+VLOOKUP(B152,padron!$A$1:$K$304,9,0),""))</f>
        <v/>
      </c>
      <c r="J152" s="65">
        <f>+(IFERROR(+VLOOKUP(B152,padron!$A$1:$K$304,10,0),""))</f>
        <v/>
      </c>
      <c r="K152" s="65">
        <f>+(IFERROR(+VLOOKUP(B152,padron!$A$1:$K$304,11,0),""))</f>
        <v/>
      </c>
      <c r="L152" s="50">
        <f>+(IFERROR(+VLOOKUP(B152,padron!$A$1:$K$304,8,0),""))</f>
        <v/>
      </c>
      <c r="M152" s="50">
        <f>+(IFERROR(+VLOOKUP(B152,padron!$A$1:$K$304,2,0),""))</f>
        <v/>
      </c>
      <c r="N152" s="50">
        <f>+IFERROR(VLOOKUP(C152,materiales!$A$1:$D$2000,2,0),IF(B152="","","99999"))</f>
        <v/>
      </c>
      <c r="O152">
        <f>IFERROR(IF(B152="","","001"),"")</f>
        <v/>
      </c>
      <c r="Q152" s="50">
        <f>IF(B152="","","ZTRA")</f>
        <v/>
      </c>
      <c r="R152" s="65">
        <f>IF(B152="","","ALMA")</f>
        <v/>
      </c>
      <c r="S152" s="50">
        <f>+IFERROR(VLOOKUP(B152,padron!A145:K447,4,0),"")</f>
        <v/>
      </c>
      <c r="T152" s="60">
        <f>+IF(L152="","",+DAY(TODAY())&amp;"."&amp;TEXT(+TODAY(),"MM")&amp;"."&amp;+YEAR(TODAY()))</f>
        <v/>
      </c>
      <c r="U152" s="65">
        <f>+IFERROR(VLOOKUP(B152,padron!$A$2:$K$304,6,0),"")</f>
        <v/>
      </c>
      <c r="V152" s="65">
        <f>+IFERROR(VLOOKUP(B152,padron!$A$2:$K$304,7,0),"")</f>
        <v/>
      </c>
      <c r="W152" s="50">
        <f>IFERROR(VLOOKUP(B152,padron!A144:M913,12,0),"")</f>
        <v/>
      </c>
      <c r="X152" s="65">
        <f>IFERROR(VLOOKUP(B152,padron!A144:M913,13,0),"")</f>
        <v/>
      </c>
    </row>
    <row r="153" ht="15" customHeight="1" s="70">
      <c r="F153" s="62">
        <f>IFERROR(IF(G153="Af. No Encontrado!","SI","NO"),"NO")</f>
        <v/>
      </c>
      <c r="G153" s="65">
        <f>+(IFERROR(+VLOOKUP(B153,padron!$A$1:$K$902,3,0),IF(B153="","","Af. No Encontrado!")))</f>
        <v/>
      </c>
      <c r="H153" s="65">
        <f>+IFERROR(VLOOKUP(C153,materiales!$A$1:$D$2000,4,0),IFERROR(A153,""))</f>
        <v/>
      </c>
      <c r="I153" s="65">
        <f>+(IFERROR(+VLOOKUP(B153,padron!$A$1:$K$304,9,0),""))</f>
        <v/>
      </c>
      <c r="J153" s="65">
        <f>+(IFERROR(+VLOOKUP(B153,padron!$A$1:$K$304,10,0),""))</f>
        <v/>
      </c>
      <c r="K153" s="65">
        <f>+(IFERROR(+VLOOKUP(B153,padron!$A$1:$K$304,11,0),""))</f>
        <v/>
      </c>
      <c r="L153" s="50">
        <f>+(IFERROR(+VLOOKUP(B153,padron!$A$1:$K$304,8,0),""))</f>
        <v/>
      </c>
      <c r="M153" s="50">
        <f>+(IFERROR(+VLOOKUP(B153,padron!$A$1:$K$304,2,0),""))</f>
        <v/>
      </c>
      <c r="N153" s="50">
        <f>+IFERROR(VLOOKUP(C153,materiales!$A$1:$D$2000,2,0),IF(B153="","","99999"))</f>
        <v/>
      </c>
      <c r="O153">
        <f>IFERROR(IF(B153="","","001"),"")</f>
        <v/>
      </c>
      <c r="Q153" s="50">
        <f>IF(B153="","","ZTRA")</f>
        <v/>
      </c>
      <c r="R153" s="65">
        <f>IF(B153="","","ALMA")</f>
        <v/>
      </c>
      <c r="S153" s="50">
        <f>+IFERROR(VLOOKUP(B153,padron!A146:K448,4,0),"")</f>
        <v/>
      </c>
      <c r="T153" s="60">
        <f>+IF(L153="","",+DAY(TODAY())&amp;"."&amp;TEXT(+TODAY(),"MM")&amp;"."&amp;+YEAR(TODAY()))</f>
        <v/>
      </c>
      <c r="U153" s="65">
        <f>+IFERROR(VLOOKUP(B153,padron!$A$2:$K$304,6,0),"")</f>
        <v/>
      </c>
      <c r="V153" s="65">
        <f>+IFERROR(VLOOKUP(B153,padron!$A$2:$K$304,7,0),"")</f>
        <v/>
      </c>
      <c r="W153" s="50">
        <f>IFERROR(VLOOKUP(B153,padron!A145:M914,12,0),"")</f>
        <v/>
      </c>
      <c r="X153" s="65">
        <f>IFERROR(VLOOKUP(B153,padron!A145:M914,13,0),"")</f>
        <v/>
      </c>
    </row>
    <row r="154" ht="15" customHeight="1" s="70">
      <c r="F154" s="62">
        <f>IFERROR(IF(G154="Af. No Encontrado!","SI","NO"),"NO")</f>
        <v/>
      </c>
      <c r="G154" s="65">
        <f>+(IFERROR(+VLOOKUP(B154,padron!$A$1:$K$902,3,0),IF(B154="","","Af. No Encontrado!")))</f>
        <v/>
      </c>
      <c r="H154" s="65">
        <f>+IFERROR(VLOOKUP(C154,materiales!$A$1:$D$2000,4,0),IFERROR(A154,""))</f>
        <v/>
      </c>
      <c r="I154" s="65">
        <f>+(IFERROR(+VLOOKUP(B154,padron!$A$1:$K$304,9,0),""))</f>
        <v/>
      </c>
      <c r="J154" s="65">
        <f>+(IFERROR(+VLOOKUP(B154,padron!$A$1:$K$304,10,0),""))</f>
        <v/>
      </c>
      <c r="K154" s="65">
        <f>+(IFERROR(+VLOOKUP(B154,padron!$A$1:$K$304,11,0),""))</f>
        <v/>
      </c>
      <c r="L154" s="50">
        <f>+(IFERROR(+VLOOKUP(B154,padron!$A$1:$K$304,8,0),""))</f>
        <v/>
      </c>
      <c r="M154" s="50">
        <f>+(IFERROR(+VLOOKUP(B154,padron!$A$1:$K$304,2,0),""))</f>
        <v/>
      </c>
      <c r="N154" s="50">
        <f>+IFERROR(VLOOKUP(C154,materiales!$A$1:$D$2000,2,0),IF(B154="","","99999"))</f>
        <v/>
      </c>
      <c r="O154">
        <f>IFERROR(IF(B154="","","001"),"")</f>
        <v/>
      </c>
      <c r="Q154" s="50">
        <f>IF(B154="","","ZTRA")</f>
        <v/>
      </c>
      <c r="R154" s="65">
        <f>IF(B154="","","ALMA")</f>
        <v/>
      </c>
      <c r="S154" s="50">
        <f>+IFERROR(VLOOKUP(B154,padron!A147:K449,4,0),"")</f>
        <v/>
      </c>
      <c r="T154" s="60">
        <f>+IF(L154="","",+DAY(TODAY())&amp;"."&amp;TEXT(+TODAY(),"MM")&amp;"."&amp;+YEAR(TODAY()))</f>
        <v/>
      </c>
      <c r="U154" s="65">
        <f>+IFERROR(VLOOKUP(B154,padron!$A$2:$K$304,6,0),"")</f>
        <v/>
      </c>
      <c r="V154" s="65">
        <f>+IFERROR(VLOOKUP(B154,padron!$A$2:$K$304,7,0),"")</f>
        <v/>
      </c>
      <c r="W154" s="50">
        <f>IFERROR(VLOOKUP(B154,padron!A146:M915,12,0),"")</f>
        <v/>
      </c>
      <c r="X154" s="65">
        <f>IFERROR(VLOOKUP(B154,padron!A146:M915,13,0),"")</f>
        <v/>
      </c>
    </row>
    <row r="155" ht="15" customHeight="1" s="70">
      <c r="F155" s="62">
        <f>IFERROR(IF(G155="Af. No Encontrado!","SI","NO"),"NO")</f>
        <v/>
      </c>
      <c r="G155" s="65">
        <f>+(IFERROR(+VLOOKUP(B155,padron!$A$1:$K$902,3,0),IF(B155="","","Af. No Encontrado!")))</f>
        <v/>
      </c>
      <c r="H155" s="65">
        <f>+IFERROR(VLOOKUP(C155,materiales!$A$1:$D$2000,4,0),IFERROR(A155,""))</f>
        <v/>
      </c>
      <c r="I155" s="65">
        <f>+(IFERROR(+VLOOKUP(B155,padron!$A$1:$K$304,9,0),""))</f>
        <v/>
      </c>
      <c r="J155" s="65">
        <f>+(IFERROR(+VLOOKUP(B155,padron!$A$1:$K$304,10,0),""))</f>
        <v/>
      </c>
      <c r="K155" s="65">
        <f>+(IFERROR(+VLOOKUP(B155,padron!$A$1:$K$304,11,0),""))</f>
        <v/>
      </c>
      <c r="L155" s="50">
        <f>+(IFERROR(+VLOOKUP(B155,padron!$A$1:$K$304,8,0),""))</f>
        <v/>
      </c>
      <c r="M155" s="50">
        <f>+(IFERROR(+VLOOKUP(B155,padron!$A$1:$K$304,2,0),""))</f>
        <v/>
      </c>
      <c r="N155" s="50">
        <f>+IFERROR(VLOOKUP(C155,materiales!$A$1:$D$2000,2,0),IF(B155="","","99999"))</f>
        <v/>
      </c>
      <c r="O155">
        <f>IFERROR(IF(B155="","","001"),"")</f>
        <v/>
      </c>
      <c r="Q155" s="50">
        <f>IF(B155="","","ZTRA")</f>
        <v/>
      </c>
      <c r="R155" s="65">
        <f>IF(B155="","","ALMA")</f>
        <v/>
      </c>
      <c r="S155" s="50">
        <f>+IFERROR(VLOOKUP(B155,padron!A148:K450,4,0),"")</f>
        <v/>
      </c>
      <c r="T155" s="60">
        <f>+IF(L155="","",+DAY(TODAY())&amp;"."&amp;TEXT(+TODAY(),"MM")&amp;"."&amp;+YEAR(TODAY()))</f>
        <v/>
      </c>
      <c r="U155" s="65">
        <f>+IFERROR(VLOOKUP(B155,padron!$A$2:$K$304,6,0),"")</f>
        <v/>
      </c>
      <c r="V155" s="65">
        <f>+IFERROR(VLOOKUP(B155,padron!$A$2:$K$304,7,0),"")</f>
        <v/>
      </c>
      <c r="W155" s="50">
        <f>IFERROR(VLOOKUP(B155,padron!A147:M916,12,0),"")</f>
        <v/>
      </c>
      <c r="X155" s="65">
        <f>IFERROR(VLOOKUP(B155,padron!A147:M916,13,0),"")</f>
        <v/>
      </c>
    </row>
    <row r="156" ht="15" customHeight="1" s="70">
      <c r="F156" s="62">
        <f>IFERROR(IF(G156="Af. No Encontrado!","SI","NO"),"NO")</f>
        <v/>
      </c>
      <c r="G156" s="65">
        <f>+(IFERROR(+VLOOKUP(B156,padron!$A$1:$K$902,3,0),IF(B156="","","Af. No Encontrado!")))</f>
        <v/>
      </c>
      <c r="H156" s="65">
        <f>+IFERROR(VLOOKUP(C156,materiales!$A$1:$D$2000,4,0),IFERROR(A156,""))</f>
        <v/>
      </c>
      <c r="I156" s="65">
        <f>+(IFERROR(+VLOOKUP(B156,padron!$A$1:$K$304,9,0),""))</f>
        <v/>
      </c>
      <c r="J156" s="65">
        <f>+(IFERROR(+VLOOKUP(B156,padron!$A$1:$K$304,10,0),""))</f>
        <v/>
      </c>
      <c r="K156" s="65">
        <f>+(IFERROR(+VLOOKUP(B156,padron!$A$1:$K$304,11,0),""))</f>
        <v/>
      </c>
      <c r="L156" s="50">
        <f>+(IFERROR(+VLOOKUP(B156,padron!$A$1:$K$304,8,0),""))</f>
        <v/>
      </c>
      <c r="M156" s="50">
        <f>+(IFERROR(+VLOOKUP(B156,padron!$A$1:$K$304,2,0),""))</f>
        <v/>
      </c>
      <c r="N156" s="50">
        <f>+IFERROR(VLOOKUP(C156,materiales!$A$1:$D$2000,2,0),IF(B156="","","99999"))</f>
        <v/>
      </c>
      <c r="O156">
        <f>IFERROR(IF(B156="","","001"),"")</f>
        <v/>
      </c>
      <c r="Q156" s="50">
        <f>IF(B156="","","ZTRA")</f>
        <v/>
      </c>
      <c r="R156" s="65">
        <f>IF(B156="","","ALMA")</f>
        <v/>
      </c>
      <c r="S156" s="50">
        <f>+IFERROR(VLOOKUP(B156,padron!A149:K451,4,0),"")</f>
        <v/>
      </c>
      <c r="T156" s="60">
        <f>+IF(L156="","",+DAY(TODAY())&amp;"."&amp;TEXT(+TODAY(),"MM")&amp;"."&amp;+YEAR(TODAY()))</f>
        <v/>
      </c>
      <c r="U156" s="65">
        <f>+IFERROR(VLOOKUP(B156,padron!$A$2:$K$304,6,0),"")</f>
        <v/>
      </c>
      <c r="V156" s="65">
        <f>+IFERROR(VLOOKUP(B156,padron!$A$2:$K$304,7,0),"")</f>
        <v/>
      </c>
      <c r="W156" s="50">
        <f>IFERROR(VLOOKUP(B156,padron!A148:M917,12,0),"")</f>
        <v/>
      </c>
      <c r="X156" s="65">
        <f>IFERROR(VLOOKUP(B156,padron!A148:M917,13,0),"")</f>
        <v/>
      </c>
    </row>
    <row r="157" ht="15" customHeight="1" s="70">
      <c r="F157" s="62">
        <f>IFERROR(IF(G157="Af. No Encontrado!","SI","NO"),"NO")</f>
        <v/>
      </c>
      <c r="G157" s="65">
        <f>+(IFERROR(+VLOOKUP(B157,padron!$A$1:$K$902,3,0),IF(B157="","","Af. No Encontrado!")))</f>
        <v/>
      </c>
      <c r="H157" s="65">
        <f>+IFERROR(VLOOKUP(C157,materiales!$A$1:$D$2000,4,0),IFERROR(A157,""))</f>
        <v/>
      </c>
      <c r="I157" s="65">
        <f>+(IFERROR(+VLOOKUP(B157,padron!$A$1:$K$304,9,0),""))</f>
        <v/>
      </c>
      <c r="J157" s="65">
        <f>+(IFERROR(+VLOOKUP(B157,padron!$A$1:$K$304,10,0),""))</f>
        <v/>
      </c>
      <c r="K157" s="65">
        <f>+(IFERROR(+VLOOKUP(B157,padron!$A$1:$K$304,11,0),""))</f>
        <v/>
      </c>
      <c r="L157" s="50">
        <f>+(IFERROR(+VLOOKUP(B157,padron!$A$1:$K$304,8,0),""))</f>
        <v/>
      </c>
      <c r="M157" s="50">
        <f>+(IFERROR(+VLOOKUP(B157,padron!$A$1:$K$304,2,0),""))</f>
        <v/>
      </c>
      <c r="N157" s="50">
        <f>+IFERROR(VLOOKUP(C157,materiales!$A$1:$D$2000,2,0),IF(B157="","","99999"))</f>
        <v/>
      </c>
      <c r="O157">
        <f>IFERROR(IF(B157="","","001"),"")</f>
        <v/>
      </c>
      <c r="Q157" s="50">
        <f>IF(B157="","","ZTRA")</f>
        <v/>
      </c>
      <c r="R157" s="65">
        <f>IF(B157="","","ALMA")</f>
        <v/>
      </c>
      <c r="S157" s="50">
        <f>+IFERROR(VLOOKUP(B157,padron!A150:K452,4,0),"")</f>
        <v/>
      </c>
      <c r="T157" s="60">
        <f>+IF(L157="","",+DAY(TODAY())&amp;"."&amp;TEXT(+TODAY(),"MM")&amp;"."&amp;+YEAR(TODAY()))</f>
        <v/>
      </c>
      <c r="U157" s="65">
        <f>+IFERROR(VLOOKUP(B157,padron!$A$2:$K$304,6,0),"")</f>
        <v/>
      </c>
      <c r="V157" s="65">
        <f>+IFERROR(VLOOKUP(B157,padron!$A$2:$K$304,7,0),"")</f>
        <v/>
      </c>
      <c r="W157" s="50">
        <f>IFERROR(VLOOKUP(B157,padron!A149:M918,12,0),"")</f>
        <v/>
      </c>
      <c r="X157" s="65">
        <f>IFERROR(VLOOKUP(B157,padron!A149:M918,13,0),"")</f>
        <v/>
      </c>
    </row>
    <row r="158" ht="15" customHeight="1" s="70">
      <c r="F158" s="62">
        <f>IFERROR(IF(G158="Af. No Encontrado!","SI","NO"),"NO")</f>
        <v/>
      </c>
      <c r="G158" s="65">
        <f>+(IFERROR(+VLOOKUP(B158,padron!$A$1:$K$902,3,0),IF(B158="","","Af. No Encontrado!")))</f>
        <v/>
      </c>
      <c r="H158" s="65">
        <f>+IFERROR(VLOOKUP(C158,materiales!$A$1:$D$2000,4,0),IFERROR(A158,""))</f>
        <v/>
      </c>
      <c r="I158" s="65">
        <f>+(IFERROR(+VLOOKUP(B158,padron!$A$1:$K$304,9,0),""))</f>
        <v/>
      </c>
      <c r="J158" s="65">
        <f>+(IFERROR(+VLOOKUP(B158,padron!$A$1:$K$304,10,0),""))</f>
        <v/>
      </c>
      <c r="K158" s="65">
        <f>+(IFERROR(+VLOOKUP(B158,padron!$A$1:$K$304,11,0),""))</f>
        <v/>
      </c>
      <c r="L158" s="50">
        <f>+(IFERROR(+VLOOKUP(B158,padron!$A$1:$K$304,8,0),""))</f>
        <v/>
      </c>
      <c r="M158" s="50">
        <f>+(IFERROR(+VLOOKUP(B158,padron!$A$1:$K$304,2,0),""))</f>
        <v/>
      </c>
      <c r="N158" s="50">
        <f>+IFERROR(VLOOKUP(C158,materiales!$A$1:$D$2000,2,0),IF(B158="","","99999"))</f>
        <v/>
      </c>
      <c r="O158">
        <f>IFERROR(IF(B158="","","001"),"")</f>
        <v/>
      </c>
      <c r="Q158" s="50">
        <f>IF(B158="","","ZTRA")</f>
        <v/>
      </c>
      <c r="R158" s="65">
        <f>IF(B158="","","ALMA")</f>
        <v/>
      </c>
      <c r="S158" s="50">
        <f>+IFERROR(VLOOKUP(B158,padron!A151:K453,4,0),"")</f>
        <v/>
      </c>
      <c r="T158" s="60">
        <f>+IF(L158="","",+DAY(TODAY())&amp;"."&amp;TEXT(+TODAY(),"MM")&amp;"."&amp;+YEAR(TODAY()))</f>
        <v/>
      </c>
      <c r="U158" s="65">
        <f>+IFERROR(VLOOKUP(B158,padron!$A$2:$K$304,6,0),"")</f>
        <v/>
      </c>
      <c r="V158" s="65">
        <f>+IFERROR(VLOOKUP(B158,padron!$A$2:$K$304,7,0),"")</f>
        <v/>
      </c>
      <c r="W158" s="50">
        <f>IFERROR(VLOOKUP(B158,padron!A150:M919,12,0),"")</f>
        <v/>
      </c>
      <c r="X158" s="65">
        <f>IFERROR(VLOOKUP(B158,padron!A150:M919,13,0),"")</f>
        <v/>
      </c>
    </row>
    <row r="159" ht="15" customHeight="1" s="70">
      <c r="F159" s="62">
        <f>IFERROR(IF(G159="Af. No Encontrado!","SI","NO"),"NO")</f>
        <v/>
      </c>
      <c r="G159" s="65">
        <f>+(IFERROR(+VLOOKUP(B159,padron!$A$1:$K$902,3,0),IF(B159="","","Af. No Encontrado!")))</f>
        <v/>
      </c>
      <c r="H159" s="65">
        <f>+IFERROR(VLOOKUP(C159,materiales!$A$1:$D$2000,4,0),IFERROR(A159,""))</f>
        <v/>
      </c>
      <c r="I159" s="65">
        <f>+(IFERROR(+VLOOKUP(B159,padron!$A$1:$K$304,9,0),""))</f>
        <v/>
      </c>
      <c r="J159" s="65">
        <f>+(IFERROR(+VLOOKUP(B159,padron!$A$1:$K$304,10,0),""))</f>
        <v/>
      </c>
      <c r="K159" s="65">
        <f>+(IFERROR(+VLOOKUP(B159,padron!$A$1:$K$304,11,0),""))</f>
        <v/>
      </c>
      <c r="L159" s="50">
        <f>+(IFERROR(+VLOOKUP(B159,padron!$A$1:$K$304,8,0),""))</f>
        <v/>
      </c>
      <c r="M159" s="50">
        <f>+(IFERROR(+VLOOKUP(B159,padron!$A$1:$K$304,2,0),""))</f>
        <v/>
      </c>
      <c r="N159" s="50">
        <f>+IFERROR(VLOOKUP(C159,materiales!$A$1:$D$2000,2,0),IF(B159="","","99999"))</f>
        <v/>
      </c>
      <c r="O159">
        <f>IFERROR(IF(B159="","","001"),"")</f>
        <v/>
      </c>
      <c r="Q159" s="50">
        <f>IF(B159="","","ZTRA")</f>
        <v/>
      </c>
      <c r="R159" s="65">
        <f>IF(B159="","","ALMA")</f>
        <v/>
      </c>
      <c r="S159" s="50">
        <f>+IFERROR(VLOOKUP(B159,padron!A152:K454,4,0),"")</f>
        <v/>
      </c>
      <c r="T159" s="60">
        <f>+IF(L159="","",+DAY(TODAY())&amp;"."&amp;TEXT(+TODAY(),"MM")&amp;"."&amp;+YEAR(TODAY()))</f>
        <v/>
      </c>
      <c r="U159" s="65">
        <f>+IFERROR(VLOOKUP(B159,padron!$A$2:$K$304,6,0),"")</f>
        <v/>
      </c>
      <c r="V159" s="65">
        <f>+IFERROR(VLOOKUP(B159,padron!$A$2:$K$304,7,0),"")</f>
        <v/>
      </c>
      <c r="W159" s="50">
        <f>IFERROR(VLOOKUP(B159,padron!A151:M920,12,0),"")</f>
        <v/>
      </c>
      <c r="X159" s="65">
        <f>IFERROR(VLOOKUP(B159,padron!A151:M920,13,0),"")</f>
        <v/>
      </c>
    </row>
    <row r="160" ht="15" customHeight="1" s="70">
      <c r="F160" s="62">
        <f>IFERROR(IF(G160="Af. No Encontrado!","SI","NO"),"NO")</f>
        <v/>
      </c>
      <c r="G160" s="65">
        <f>+(IFERROR(+VLOOKUP(B160,padron!$A$1:$K$902,3,0),IF(B160="","","Af. No Encontrado!")))</f>
        <v/>
      </c>
      <c r="H160" s="65">
        <f>+IFERROR(VLOOKUP(C160,materiales!$A$1:$D$2000,4,0),IFERROR(A160,""))</f>
        <v/>
      </c>
      <c r="I160" s="65">
        <f>+(IFERROR(+VLOOKUP(B160,padron!$A$1:$K$304,9,0),""))</f>
        <v/>
      </c>
      <c r="J160" s="65">
        <f>+(IFERROR(+VLOOKUP(B160,padron!$A$1:$K$304,10,0),""))</f>
        <v/>
      </c>
      <c r="K160" s="65">
        <f>+(IFERROR(+VLOOKUP(B160,padron!$A$1:$K$304,11,0),""))</f>
        <v/>
      </c>
      <c r="L160" s="50">
        <f>+(IFERROR(+VLOOKUP(B160,padron!$A$1:$K$304,8,0),""))</f>
        <v/>
      </c>
      <c r="M160" s="50">
        <f>+(IFERROR(+VLOOKUP(B160,padron!$A$1:$K$304,2,0),""))</f>
        <v/>
      </c>
      <c r="N160" s="50">
        <f>+IFERROR(VLOOKUP(C160,materiales!$A$1:$D$2000,2,0),IF(B160="","","99999"))</f>
        <v/>
      </c>
      <c r="O160">
        <f>IFERROR(IF(B160="","","001"),"")</f>
        <v/>
      </c>
      <c r="Q160" s="50">
        <f>IF(B160="","","ZTRA")</f>
        <v/>
      </c>
      <c r="R160" s="65">
        <f>IF(B160="","","ALMA")</f>
        <v/>
      </c>
      <c r="S160" s="50">
        <f>+IFERROR(VLOOKUP(B160,padron!A153:K455,4,0),"")</f>
        <v/>
      </c>
      <c r="T160" s="60">
        <f>+IF(L160="","",+DAY(TODAY())&amp;"."&amp;TEXT(+TODAY(),"MM")&amp;"."&amp;+YEAR(TODAY()))</f>
        <v/>
      </c>
      <c r="U160" s="65">
        <f>+IFERROR(VLOOKUP(B160,padron!$A$2:$K$304,6,0),"")</f>
        <v/>
      </c>
      <c r="V160" s="65">
        <f>+IFERROR(VLOOKUP(B160,padron!$A$2:$K$304,7,0),"")</f>
        <v/>
      </c>
      <c r="W160" s="50">
        <f>IFERROR(VLOOKUP(B160,padron!A152:M921,12,0),"")</f>
        <v/>
      </c>
      <c r="X160" s="65">
        <f>IFERROR(VLOOKUP(B160,padron!A152:M921,13,0),"")</f>
        <v/>
      </c>
    </row>
    <row r="161" ht="15" customHeight="1" s="70">
      <c r="F161" s="62">
        <f>IFERROR(IF(G161="Af. No Encontrado!","SI","NO"),"NO")</f>
        <v/>
      </c>
      <c r="G161" s="65">
        <f>+(IFERROR(+VLOOKUP(B161,padron!$A$1:$K$902,3,0),IF(B161="","","Af. No Encontrado!")))</f>
        <v/>
      </c>
      <c r="H161" s="65">
        <f>+IFERROR(VLOOKUP(C161,materiales!$A$1:$D$2000,4,0),IFERROR(A161,""))</f>
        <v/>
      </c>
      <c r="I161" s="65">
        <f>+(IFERROR(+VLOOKUP(B161,padron!$A$1:$K$304,9,0),""))</f>
        <v/>
      </c>
      <c r="J161" s="65">
        <f>+(IFERROR(+VLOOKUP(B161,padron!$A$1:$K$304,10,0),""))</f>
        <v/>
      </c>
      <c r="K161" s="65">
        <f>+(IFERROR(+VLOOKUP(B161,padron!$A$1:$K$304,11,0),""))</f>
        <v/>
      </c>
      <c r="L161" s="50">
        <f>+(IFERROR(+VLOOKUP(B161,padron!$A$1:$K$304,8,0),""))</f>
        <v/>
      </c>
      <c r="M161" s="50">
        <f>+(IFERROR(+VLOOKUP(B161,padron!$A$1:$K$304,2,0),""))</f>
        <v/>
      </c>
      <c r="N161" s="50">
        <f>+IFERROR(VLOOKUP(C161,materiales!$A$1:$D$2000,2,0),IF(B161="","","99999"))</f>
        <v/>
      </c>
      <c r="O161">
        <f>IFERROR(IF(B161="","","001"),"")</f>
        <v/>
      </c>
      <c r="Q161" s="50">
        <f>IF(B161="","","ZTRA")</f>
        <v/>
      </c>
      <c r="R161" s="65">
        <f>IF(B161="","","ALMA")</f>
        <v/>
      </c>
      <c r="S161" s="50">
        <f>+IFERROR(VLOOKUP(B161,padron!A154:K456,4,0),"")</f>
        <v/>
      </c>
      <c r="T161" s="60">
        <f>+IF(L161="","",+DAY(TODAY())&amp;"."&amp;TEXT(+TODAY(),"MM")&amp;"."&amp;+YEAR(TODAY()))</f>
        <v/>
      </c>
      <c r="U161" s="65">
        <f>+IFERROR(VLOOKUP(B161,padron!$A$2:$K$304,6,0),"")</f>
        <v/>
      </c>
      <c r="V161" s="65">
        <f>+IFERROR(VLOOKUP(B161,padron!$A$2:$K$304,7,0),"")</f>
        <v/>
      </c>
      <c r="W161" s="50">
        <f>IFERROR(VLOOKUP(B161,padron!A153:M922,12,0),"")</f>
        <v/>
      </c>
      <c r="X161" s="65">
        <f>IFERROR(VLOOKUP(B161,padron!A153:M922,13,0),"")</f>
        <v/>
      </c>
    </row>
    <row r="162" ht="15" customHeight="1" s="70">
      <c r="F162" s="62">
        <f>IFERROR(IF(G162="Af. No Encontrado!","SI","NO"),"NO")</f>
        <v/>
      </c>
      <c r="G162" s="65">
        <f>+(IFERROR(+VLOOKUP(B162,padron!$A$1:$K$902,3,0),IF(B162="","","Af. No Encontrado!")))</f>
        <v/>
      </c>
      <c r="H162" s="65">
        <f>+IFERROR(VLOOKUP(C162,materiales!$A$1:$D$2000,4,0),IFERROR(A162,""))</f>
        <v/>
      </c>
      <c r="I162" s="65">
        <f>+(IFERROR(+VLOOKUP(B162,padron!$A$1:$K$304,9,0),""))</f>
        <v/>
      </c>
      <c r="J162" s="65">
        <f>+(IFERROR(+VLOOKUP(B162,padron!$A$1:$K$304,10,0),""))</f>
        <v/>
      </c>
      <c r="K162" s="65">
        <f>+(IFERROR(+VLOOKUP(B162,padron!$A$1:$K$304,11,0),""))</f>
        <v/>
      </c>
      <c r="L162" s="50">
        <f>+(IFERROR(+VLOOKUP(B162,padron!$A$1:$K$304,8,0),""))</f>
        <v/>
      </c>
      <c r="M162" s="50">
        <f>+(IFERROR(+VLOOKUP(B162,padron!$A$1:$K$304,2,0),""))</f>
        <v/>
      </c>
      <c r="N162" s="50">
        <f>+IFERROR(VLOOKUP(C162,materiales!$A$1:$D$2000,2,0),IF(B162="","","99999"))</f>
        <v/>
      </c>
      <c r="O162">
        <f>IFERROR(IF(B162="","","001"),"")</f>
        <v/>
      </c>
      <c r="Q162" s="50">
        <f>IF(B162="","","ZTRA")</f>
        <v/>
      </c>
      <c r="R162" s="65">
        <f>IF(B162="","","ALMA")</f>
        <v/>
      </c>
      <c r="S162" s="50">
        <f>+IFERROR(VLOOKUP(B162,padron!A155:K457,4,0),"")</f>
        <v/>
      </c>
      <c r="T162" s="60">
        <f>+IF(L162="","",+DAY(TODAY())&amp;"."&amp;TEXT(+TODAY(),"MM")&amp;"."&amp;+YEAR(TODAY()))</f>
        <v/>
      </c>
      <c r="U162" s="65">
        <f>+IFERROR(VLOOKUP(B162,padron!$A$2:$K$304,6,0),"")</f>
        <v/>
      </c>
      <c r="V162" s="65">
        <f>+IFERROR(VLOOKUP(B162,padron!$A$2:$K$304,7,0),"")</f>
        <v/>
      </c>
      <c r="W162" s="50">
        <f>IFERROR(VLOOKUP(B162,padron!A154:M923,12,0),"")</f>
        <v/>
      </c>
      <c r="X162" s="65">
        <f>IFERROR(VLOOKUP(B162,padron!A154:M923,13,0),"")</f>
        <v/>
      </c>
    </row>
    <row r="163" ht="15" customHeight="1" s="70">
      <c r="F163" s="62">
        <f>IFERROR(IF(G163="Af. No Encontrado!","SI","NO"),"NO")</f>
        <v/>
      </c>
      <c r="G163" s="65">
        <f>+(IFERROR(+VLOOKUP(B163,padron!$A$1:$K$902,3,0),IF(B163="","","Af. No Encontrado!")))</f>
        <v/>
      </c>
      <c r="H163" s="65">
        <f>+IFERROR(VLOOKUP(C163,materiales!$A$1:$D$2000,4,0),IFERROR(A163,""))</f>
        <v/>
      </c>
      <c r="I163" s="65">
        <f>+(IFERROR(+VLOOKUP(B163,padron!$A$1:$K$304,9,0),""))</f>
        <v/>
      </c>
      <c r="J163" s="65">
        <f>+(IFERROR(+VLOOKUP(B163,padron!$A$1:$K$304,10,0),""))</f>
        <v/>
      </c>
      <c r="K163" s="65">
        <f>+(IFERROR(+VLOOKUP(B163,padron!$A$1:$K$304,11,0),""))</f>
        <v/>
      </c>
      <c r="L163" s="50">
        <f>+(IFERROR(+VLOOKUP(B163,padron!$A$1:$K$304,8,0),""))</f>
        <v/>
      </c>
      <c r="M163" s="50">
        <f>+(IFERROR(+VLOOKUP(B163,padron!$A$1:$K$304,2,0),""))</f>
        <v/>
      </c>
      <c r="N163" s="50">
        <f>+IFERROR(VLOOKUP(C163,materiales!$A$1:$D$2000,2,0),IF(B163="","","99999"))</f>
        <v/>
      </c>
      <c r="O163">
        <f>IFERROR(IF(B163="","","001"),"")</f>
        <v/>
      </c>
      <c r="Q163" s="50">
        <f>IF(B163="","","ZTRA")</f>
        <v/>
      </c>
      <c r="R163" s="65">
        <f>IF(B163="","","ALMA")</f>
        <v/>
      </c>
      <c r="S163" s="50">
        <f>+IFERROR(VLOOKUP(B163,padron!A156:K458,4,0),"")</f>
        <v/>
      </c>
      <c r="T163" s="60">
        <f>+IF(L163="","",+DAY(TODAY())&amp;"."&amp;TEXT(+TODAY(),"MM")&amp;"."&amp;+YEAR(TODAY()))</f>
        <v/>
      </c>
      <c r="U163" s="65">
        <f>+IFERROR(VLOOKUP(B163,padron!$A$2:$K$304,6,0),"")</f>
        <v/>
      </c>
      <c r="V163" s="65">
        <f>+IFERROR(VLOOKUP(B163,padron!$A$2:$K$304,7,0),"")</f>
        <v/>
      </c>
      <c r="W163" s="50">
        <f>IFERROR(VLOOKUP(B163,padron!A155:M924,12,0),"")</f>
        <v/>
      </c>
      <c r="X163" s="65">
        <f>IFERROR(VLOOKUP(B163,padron!A155:M924,13,0),"")</f>
        <v/>
      </c>
    </row>
    <row r="164" ht="15" customHeight="1" s="70">
      <c r="F164" s="62">
        <f>IFERROR(IF(G164="Af. No Encontrado!","SI","NO"),"NO")</f>
        <v/>
      </c>
      <c r="G164" s="65">
        <f>+(IFERROR(+VLOOKUP(B164,padron!$A$1:$K$902,3,0),IF(B164="","","Af. No Encontrado!")))</f>
        <v/>
      </c>
      <c r="H164" s="65">
        <f>+IFERROR(VLOOKUP(C164,materiales!$A$1:$D$2000,4,0),IFERROR(A164,""))</f>
        <v/>
      </c>
      <c r="I164" s="65">
        <f>+(IFERROR(+VLOOKUP(B164,padron!$A$1:$K$304,9,0),""))</f>
        <v/>
      </c>
      <c r="J164" s="65">
        <f>+(IFERROR(+VLOOKUP(B164,padron!$A$1:$K$304,10,0),""))</f>
        <v/>
      </c>
      <c r="K164" s="65">
        <f>+(IFERROR(+VLOOKUP(B164,padron!$A$1:$K$304,11,0),""))</f>
        <v/>
      </c>
      <c r="L164" s="50">
        <f>+(IFERROR(+VLOOKUP(B164,padron!$A$1:$K$304,8,0),""))</f>
        <v/>
      </c>
      <c r="M164" s="50">
        <f>+(IFERROR(+VLOOKUP(B164,padron!$A$1:$K$304,2,0),""))</f>
        <v/>
      </c>
      <c r="N164" s="50">
        <f>+IFERROR(VLOOKUP(C164,materiales!$A$1:$D$2000,2,0),IF(B164="","","99999"))</f>
        <v/>
      </c>
      <c r="O164">
        <f>IFERROR(IF(B164="","","001"),"")</f>
        <v/>
      </c>
      <c r="Q164" s="50">
        <f>IF(B164="","","ZTRA")</f>
        <v/>
      </c>
      <c r="R164" s="65">
        <f>IF(B164="","","ALMA")</f>
        <v/>
      </c>
      <c r="S164" s="50">
        <f>+IFERROR(VLOOKUP(B164,padron!A157:K459,4,0),"")</f>
        <v/>
      </c>
      <c r="T164" s="60">
        <f>+IF(L164="","",+DAY(TODAY())&amp;"."&amp;TEXT(+TODAY(),"MM")&amp;"."&amp;+YEAR(TODAY()))</f>
        <v/>
      </c>
      <c r="U164" s="65">
        <f>+IFERROR(VLOOKUP(B164,padron!$A$2:$K$304,6,0),"")</f>
        <v/>
      </c>
      <c r="V164" s="65">
        <f>+IFERROR(VLOOKUP(B164,padron!$A$2:$K$304,7,0),"")</f>
        <v/>
      </c>
      <c r="W164" s="50">
        <f>IFERROR(VLOOKUP(B164,padron!A156:M925,12,0),"")</f>
        <v/>
      </c>
      <c r="X164" s="65">
        <f>IFERROR(VLOOKUP(B164,padron!A156:M925,13,0),"")</f>
        <v/>
      </c>
    </row>
    <row r="165" ht="15" customHeight="1" s="70">
      <c r="F165" s="62">
        <f>IFERROR(IF(G165="Af. No Encontrado!","SI","NO"),"NO")</f>
        <v/>
      </c>
      <c r="G165" s="65">
        <f>+(IFERROR(+VLOOKUP(B165,padron!$A$1:$K$902,3,0),IF(B165="","","Af. No Encontrado!")))</f>
        <v/>
      </c>
      <c r="H165" s="65">
        <f>+IFERROR(VLOOKUP(C165,materiales!$A$1:$D$2000,4,0),IFERROR(A165,""))</f>
        <v/>
      </c>
      <c r="I165" s="65">
        <f>+(IFERROR(+VLOOKUP(B165,padron!$A$1:$K$304,9,0),""))</f>
        <v/>
      </c>
      <c r="J165" s="65">
        <f>+(IFERROR(+VLOOKUP(B165,padron!$A$1:$K$304,10,0),""))</f>
        <v/>
      </c>
      <c r="K165" s="65">
        <f>+(IFERROR(+VLOOKUP(B165,padron!$A$1:$K$304,11,0),""))</f>
        <v/>
      </c>
      <c r="L165" s="50">
        <f>+(IFERROR(+VLOOKUP(B165,padron!$A$1:$K$304,8,0),""))</f>
        <v/>
      </c>
      <c r="M165" s="50">
        <f>+(IFERROR(+VLOOKUP(B165,padron!$A$1:$K$304,2,0),""))</f>
        <v/>
      </c>
      <c r="N165" s="50">
        <f>+IFERROR(VLOOKUP(C165,materiales!$A$1:$D$2000,2,0),IF(B165="","","99999"))</f>
        <v/>
      </c>
      <c r="O165">
        <f>IFERROR(IF(B165="","","001"),"")</f>
        <v/>
      </c>
      <c r="Q165" s="50">
        <f>IF(B165="","","ZTRA")</f>
        <v/>
      </c>
      <c r="R165" s="65">
        <f>IF(B165="","","ALMA")</f>
        <v/>
      </c>
      <c r="S165" s="50">
        <f>+IFERROR(VLOOKUP(B165,padron!A158:K460,4,0),"")</f>
        <v/>
      </c>
      <c r="T165" s="60">
        <f>+IF(L165="","",+DAY(TODAY())&amp;"."&amp;TEXT(+TODAY(),"MM")&amp;"."&amp;+YEAR(TODAY()))</f>
        <v/>
      </c>
      <c r="U165" s="65">
        <f>+IFERROR(VLOOKUP(B165,padron!$A$2:$K$304,6,0),"")</f>
        <v/>
      </c>
      <c r="V165" s="65">
        <f>+IFERROR(VLOOKUP(B165,padron!$A$2:$K$304,7,0),"")</f>
        <v/>
      </c>
      <c r="W165" s="50">
        <f>IFERROR(VLOOKUP(B165,padron!A157:M926,12,0),"")</f>
        <v/>
      </c>
      <c r="X165" s="65">
        <f>IFERROR(VLOOKUP(B165,padron!A157:M926,13,0),"")</f>
        <v/>
      </c>
    </row>
    <row r="166" ht="15" customHeight="1" s="70">
      <c r="F166" s="62">
        <f>IFERROR(IF(G166="Af. No Encontrado!","SI","NO"),"NO")</f>
        <v/>
      </c>
      <c r="G166" s="65">
        <f>+(IFERROR(+VLOOKUP(B166,padron!$A$1:$K$902,3,0),IF(B166="","","Af. No Encontrado!")))</f>
        <v/>
      </c>
      <c r="H166" s="65">
        <f>+IFERROR(VLOOKUP(C166,materiales!$A$1:$D$2000,4,0),IFERROR(A166,""))</f>
        <v/>
      </c>
      <c r="I166" s="65">
        <f>+(IFERROR(+VLOOKUP(B166,padron!$A$1:$K$304,9,0),""))</f>
        <v/>
      </c>
      <c r="J166" s="65">
        <f>+(IFERROR(+VLOOKUP(B166,padron!$A$1:$K$304,10,0),""))</f>
        <v/>
      </c>
      <c r="K166" s="65">
        <f>+(IFERROR(+VLOOKUP(B166,padron!$A$1:$K$304,11,0),""))</f>
        <v/>
      </c>
      <c r="L166" s="50">
        <f>+(IFERROR(+VLOOKUP(B166,padron!$A$1:$K$304,8,0),""))</f>
        <v/>
      </c>
      <c r="M166" s="50">
        <f>+(IFERROR(+VLOOKUP(B166,padron!$A$1:$K$304,2,0),""))</f>
        <v/>
      </c>
      <c r="N166" s="50">
        <f>+IFERROR(VLOOKUP(C166,materiales!$A$1:$D$2000,2,0),IF(B166="","","99999"))</f>
        <v/>
      </c>
      <c r="O166">
        <f>IFERROR(IF(B166="","","001"),"")</f>
        <v/>
      </c>
      <c r="Q166" s="50">
        <f>IF(B166="","","ZTRA")</f>
        <v/>
      </c>
      <c r="R166" s="65">
        <f>IF(B166="","","ALMA")</f>
        <v/>
      </c>
      <c r="S166" s="50">
        <f>+IFERROR(VLOOKUP(B166,padron!A159:K461,4,0),"")</f>
        <v/>
      </c>
      <c r="T166" s="60">
        <f>+IF(L166="","",+DAY(TODAY())&amp;"."&amp;TEXT(+TODAY(),"MM")&amp;"."&amp;+YEAR(TODAY()))</f>
        <v/>
      </c>
      <c r="U166" s="65">
        <f>+IFERROR(VLOOKUP(B166,padron!$A$2:$K$304,6,0),"")</f>
        <v/>
      </c>
      <c r="V166" s="65">
        <f>+IFERROR(VLOOKUP(B166,padron!$A$2:$K$304,7,0),"")</f>
        <v/>
      </c>
      <c r="W166" s="50">
        <f>IFERROR(VLOOKUP(B166,padron!A158:M927,12,0),"")</f>
        <v/>
      </c>
      <c r="X166" s="65">
        <f>IFERROR(VLOOKUP(B166,padron!A158:M927,13,0),"")</f>
        <v/>
      </c>
    </row>
    <row r="167" ht="15" customHeight="1" s="70">
      <c r="F167" s="62">
        <f>IFERROR(IF(G167="Af. No Encontrado!","SI","NO"),"NO")</f>
        <v/>
      </c>
      <c r="G167" s="65">
        <f>+(IFERROR(+VLOOKUP(B167,padron!$A$1:$K$902,3,0),IF(B167="","","Af. No Encontrado!")))</f>
        <v/>
      </c>
      <c r="H167" s="65">
        <f>+IFERROR(VLOOKUP(C167,materiales!$A$1:$D$2000,4,0),IFERROR(A167,""))</f>
        <v/>
      </c>
      <c r="I167" s="65">
        <f>+(IFERROR(+VLOOKUP(B167,padron!$A$1:$K$304,9,0),""))</f>
        <v/>
      </c>
      <c r="J167" s="65">
        <f>+(IFERROR(+VLOOKUP(B167,padron!$A$1:$K$304,10,0),""))</f>
        <v/>
      </c>
      <c r="K167" s="65">
        <f>+(IFERROR(+VLOOKUP(B167,padron!$A$1:$K$304,11,0),""))</f>
        <v/>
      </c>
      <c r="L167" s="50">
        <f>+(IFERROR(+VLOOKUP(B167,padron!$A$1:$K$304,8,0),""))</f>
        <v/>
      </c>
      <c r="M167" s="50">
        <f>+(IFERROR(+VLOOKUP(B167,padron!$A$1:$K$304,2,0),""))</f>
        <v/>
      </c>
      <c r="N167" s="50">
        <f>+IFERROR(VLOOKUP(C167,materiales!$A$1:$D$2000,2,0),IF(B167="","","99999"))</f>
        <v/>
      </c>
      <c r="O167">
        <f>IFERROR(IF(B167="","","001"),"")</f>
        <v/>
      </c>
      <c r="Q167" s="50">
        <f>IF(B167="","","ZTRA")</f>
        <v/>
      </c>
      <c r="R167" s="65">
        <f>IF(B167="","","ALMA")</f>
        <v/>
      </c>
      <c r="S167" s="50">
        <f>+IFERROR(VLOOKUP(B167,padron!A160:K462,4,0),"")</f>
        <v/>
      </c>
      <c r="T167" s="60">
        <f>+IF(L167="","",+DAY(TODAY())&amp;"."&amp;TEXT(+TODAY(),"MM")&amp;"."&amp;+YEAR(TODAY()))</f>
        <v/>
      </c>
      <c r="U167" s="65">
        <f>+IFERROR(VLOOKUP(B167,padron!$A$2:$K$304,6,0),"")</f>
        <v/>
      </c>
      <c r="V167" s="65">
        <f>+IFERROR(VLOOKUP(B167,padron!$A$2:$K$304,7,0),"")</f>
        <v/>
      </c>
      <c r="W167" s="50">
        <f>IFERROR(VLOOKUP(B167,padron!A159:M928,12,0),"")</f>
        <v/>
      </c>
      <c r="X167" s="65">
        <f>IFERROR(VLOOKUP(B167,padron!A159:M928,13,0),"")</f>
        <v/>
      </c>
    </row>
    <row r="168" ht="15" customHeight="1" s="70">
      <c r="F168" s="62">
        <f>IFERROR(IF(G168="Af. No Encontrado!","SI","NO"),"NO")</f>
        <v/>
      </c>
      <c r="G168" s="65">
        <f>+(IFERROR(+VLOOKUP(B168,padron!$A$1:$K$902,3,0),IF(B168="","","Af. No Encontrado!")))</f>
        <v/>
      </c>
      <c r="H168" s="65">
        <f>+IFERROR(VLOOKUP(C168,materiales!$A$1:$D$2000,4,0),IFERROR(A168,""))</f>
        <v/>
      </c>
      <c r="I168" s="65">
        <f>+(IFERROR(+VLOOKUP(B168,padron!$A$1:$K$304,9,0),""))</f>
        <v/>
      </c>
      <c r="J168" s="65">
        <f>+(IFERROR(+VLOOKUP(B168,padron!$A$1:$K$304,10,0),""))</f>
        <v/>
      </c>
      <c r="K168" s="65">
        <f>+(IFERROR(+VLOOKUP(B168,padron!$A$1:$K$304,11,0),""))</f>
        <v/>
      </c>
      <c r="L168" s="50">
        <f>+(IFERROR(+VLOOKUP(B168,padron!$A$1:$K$304,8,0),""))</f>
        <v/>
      </c>
      <c r="M168" s="50">
        <f>+(IFERROR(+VLOOKUP(B168,padron!$A$1:$K$304,2,0),""))</f>
        <v/>
      </c>
      <c r="N168" s="50">
        <f>+IFERROR(VLOOKUP(C168,materiales!$A$1:$D$2000,2,0),IF(B168="","","99999"))</f>
        <v/>
      </c>
      <c r="O168">
        <f>IFERROR(IF(B168="","","001"),"")</f>
        <v/>
      </c>
      <c r="Q168" s="50">
        <f>IF(B168="","","ZTRA")</f>
        <v/>
      </c>
      <c r="R168" s="65">
        <f>IF(B168="","","ALMA")</f>
        <v/>
      </c>
      <c r="S168" s="50">
        <f>+IFERROR(VLOOKUP(B168,padron!A161:K463,4,0),"")</f>
        <v/>
      </c>
      <c r="T168" s="60">
        <f>+IF(L168="","",+DAY(TODAY())&amp;"."&amp;TEXT(+TODAY(),"MM")&amp;"."&amp;+YEAR(TODAY()))</f>
        <v/>
      </c>
      <c r="U168" s="65">
        <f>+IFERROR(VLOOKUP(B168,padron!$A$2:$K$304,6,0),"")</f>
        <v/>
      </c>
      <c r="V168" s="65">
        <f>+IFERROR(VLOOKUP(B168,padron!$A$2:$K$304,7,0),"")</f>
        <v/>
      </c>
      <c r="W168" s="50">
        <f>IFERROR(VLOOKUP(B168,padron!A160:M929,12,0),"")</f>
        <v/>
      </c>
      <c r="X168" s="65">
        <f>IFERROR(VLOOKUP(B168,padron!A160:M929,13,0),"")</f>
        <v/>
      </c>
    </row>
    <row r="169" ht="15" customHeight="1" s="70">
      <c r="F169" s="62">
        <f>IFERROR(IF(G169="Af. No Encontrado!","SI","NO"),"NO")</f>
        <v/>
      </c>
      <c r="G169" s="65">
        <f>+(IFERROR(+VLOOKUP(B169,padron!$A$1:$K$902,3,0),IF(B169="","","Af. No Encontrado!")))</f>
        <v/>
      </c>
      <c r="H169" s="65">
        <f>+IFERROR(VLOOKUP(C169,materiales!$A$1:$D$2000,4,0),IFERROR(A169,""))</f>
        <v/>
      </c>
      <c r="I169" s="65">
        <f>+(IFERROR(+VLOOKUP(B169,padron!$A$1:$K$304,9,0),""))</f>
        <v/>
      </c>
      <c r="J169" s="65">
        <f>+(IFERROR(+VLOOKUP(B169,padron!$A$1:$K$304,10,0),""))</f>
        <v/>
      </c>
      <c r="K169" s="65">
        <f>+(IFERROR(+VLOOKUP(B169,padron!$A$1:$K$304,11,0),""))</f>
        <v/>
      </c>
      <c r="L169" s="50">
        <f>+(IFERROR(+VLOOKUP(B169,padron!$A$1:$K$304,8,0),""))</f>
        <v/>
      </c>
      <c r="M169" s="50">
        <f>+(IFERROR(+VLOOKUP(B169,padron!$A$1:$K$304,2,0),""))</f>
        <v/>
      </c>
      <c r="N169" s="50">
        <f>+IFERROR(VLOOKUP(C169,materiales!$A$1:$D$2000,2,0),IF(B169="","","99999"))</f>
        <v/>
      </c>
      <c r="O169">
        <f>IFERROR(IF(B169="","","001"),"")</f>
        <v/>
      </c>
      <c r="Q169" s="50">
        <f>IF(B169="","","ZTRA")</f>
        <v/>
      </c>
      <c r="R169" s="65">
        <f>IF(B169="","","ALMA")</f>
        <v/>
      </c>
      <c r="S169" s="50">
        <f>+IFERROR(VLOOKUP(B169,padron!A162:K464,4,0),"")</f>
        <v/>
      </c>
      <c r="T169" s="60">
        <f>+IF(L169="","",+DAY(TODAY())&amp;"."&amp;TEXT(+TODAY(),"MM")&amp;"."&amp;+YEAR(TODAY()))</f>
        <v/>
      </c>
      <c r="U169" s="65">
        <f>+IFERROR(VLOOKUP(B169,padron!$A$2:$K$304,6,0),"")</f>
        <v/>
      </c>
      <c r="V169" s="65">
        <f>+IFERROR(VLOOKUP(B169,padron!$A$2:$K$304,7,0),"")</f>
        <v/>
      </c>
      <c r="W169" s="50">
        <f>IFERROR(VLOOKUP(B169,padron!A161:M930,12,0),"")</f>
        <v/>
      </c>
      <c r="X169" s="65">
        <f>IFERROR(VLOOKUP(B169,padron!A161:M930,13,0),"")</f>
        <v/>
      </c>
    </row>
    <row r="170" ht="15" customHeight="1" s="70">
      <c r="F170" s="62">
        <f>IFERROR(IF(G170="Af. No Encontrado!","SI","NO"),"NO")</f>
        <v/>
      </c>
      <c r="G170" s="65">
        <f>+(IFERROR(+VLOOKUP(B170,padron!$A$1:$K$902,3,0),IF(B170="","","Af. No Encontrado!")))</f>
        <v/>
      </c>
      <c r="H170" s="65">
        <f>+IFERROR(VLOOKUP(C170,materiales!$A$1:$D$2000,4,0),IFERROR(A170,""))</f>
        <v/>
      </c>
      <c r="I170" s="65">
        <f>+(IFERROR(+VLOOKUP(B170,padron!$A$1:$K$304,9,0),""))</f>
        <v/>
      </c>
      <c r="J170" s="65">
        <f>+(IFERROR(+VLOOKUP(B170,padron!$A$1:$K$304,10,0),""))</f>
        <v/>
      </c>
      <c r="K170" s="65">
        <f>+(IFERROR(+VLOOKUP(B170,padron!$A$1:$K$304,11,0),""))</f>
        <v/>
      </c>
      <c r="L170" s="50">
        <f>+(IFERROR(+VLOOKUP(B170,padron!$A$1:$K$304,8,0),""))</f>
        <v/>
      </c>
      <c r="M170" s="50">
        <f>+(IFERROR(+VLOOKUP(B170,padron!$A$1:$K$304,2,0),""))</f>
        <v/>
      </c>
      <c r="N170" s="50">
        <f>+IFERROR(VLOOKUP(C170,materiales!$A$1:$D$2000,2,0),IF(B170="","","99999"))</f>
        <v/>
      </c>
      <c r="O170">
        <f>IFERROR(IF(B170="","","001"),"")</f>
        <v/>
      </c>
      <c r="Q170" s="50">
        <f>IF(B170="","","ZTRA")</f>
        <v/>
      </c>
      <c r="R170" s="65">
        <f>IF(B170="","","ALMA")</f>
        <v/>
      </c>
      <c r="S170" s="50">
        <f>+IFERROR(VLOOKUP(B170,padron!A163:K465,4,0),"")</f>
        <v/>
      </c>
      <c r="T170" s="60">
        <f>+IF(L170="","",+DAY(TODAY())&amp;"."&amp;TEXT(+TODAY(),"MM")&amp;"."&amp;+YEAR(TODAY()))</f>
        <v/>
      </c>
      <c r="U170" s="65">
        <f>+IFERROR(VLOOKUP(B170,padron!$A$2:$K$304,6,0),"")</f>
        <v/>
      </c>
      <c r="V170" s="65">
        <f>+IFERROR(VLOOKUP(B170,padron!$A$2:$K$304,7,0),"")</f>
        <v/>
      </c>
      <c r="W170" s="50">
        <f>IFERROR(VLOOKUP(B170,padron!A162:M931,12,0),"")</f>
        <v/>
      </c>
      <c r="X170" s="65">
        <f>IFERROR(VLOOKUP(B170,padron!A162:M931,13,0),"")</f>
        <v/>
      </c>
    </row>
    <row r="171" ht="15" customHeight="1" s="70">
      <c r="F171" s="62">
        <f>IFERROR(IF(G171="Af. No Encontrado!","SI","NO"),"NO")</f>
        <v/>
      </c>
      <c r="G171" s="65">
        <f>+(IFERROR(+VLOOKUP(B171,padron!$A$1:$K$902,3,0),IF(B171="","","Af. No Encontrado!")))</f>
        <v/>
      </c>
      <c r="H171" s="65">
        <f>+IFERROR(VLOOKUP(C171,materiales!$A$1:$D$2000,4,0),IFERROR(A171,""))</f>
        <v/>
      </c>
      <c r="I171" s="65">
        <f>+(IFERROR(+VLOOKUP(B171,padron!$A$1:$K$304,9,0),""))</f>
        <v/>
      </c>
      <c r="J171" s="65">
        <f>+(IFERROR(+VLOOKUP(B171,padron!$A$1:$K$304,10,0),""))</f>
        <v/>
      </c>
      <c r="K171" s="65">
        <f>+(IFERROR(+VLOOKUP(B171,padron!$A$1:$K$304,11,0),""))</f>
        <v/>
      </c>
      <c r="L171" s="50">
        <f>+(IFERROR(+VLOOKUP(B171,padron!$A$1:$K$304,8,0),""))</f>
        <v/>
      </c>
      <c r="M171" s="50">
        <f>+(IFERROR(+VLOOKUP(B171,padron!$A$1:$K$304,2,0),""))</f>
        <v/>
      </c>
      <c r="N171" s="50">
        <f>+IFERROR(VLOOKUP(C171,materiales!$A$1:$D$2000,2,0),IF(B171="","","99999"))</f>
        <v/>
      </c>
      <c r="O171">
        <f>IFERROR(IF(B171="","","001"),"")</f>
        <v/>
      </c>
      <c r="Q171" s="50">
        <f>IF(B171="","","ZTRA")</f>
        <v/>
      </c>
      <c r="R171" s="65">
        <f>IF(B171="","","ALMA")</f>
        <v/>
      </c>
      <c r="S171" s="50">
        <f>+IFERROR(VLOOKUP(B171,padron!A164:K466,4,0),"")</f>
        <v/>
      </c>
      <c r="T171" s="60">
        <f>+IF(L171="","",+DAY(TODAY())&amp;"."&amp;TEXT(+TODAY(),"MM")&amp;"."&amp;+YEAR(TODAY()))</f>
        <v/>
      </c>
      <c r="U171" s="65">
        <f>+IFERROR(VLOOKUP(B171,padron!$A$2:$K$304,6,0),"")</f>
        <v/>
      </c>
      <c r="V171" s="65">
        <f>+IFERROR(VLOOKUP(B171,padron!$A$2:$K$304,7,0),"")</f>
        <v/>
      </c>
      <c r="W171" s="50">
        <f>IFERROR(VLOOKUP(B171,padron!A163:M932,12,0),"")</f>
        <v/>
      </c>
      <c r="X171" s="65">
        <f>IFERROR(VLOOKUP(B171,padron!A163:M932,13,0),"")</f>
        <v/>
      </c>
    </row>
    <row r="172" ht="15" customHeight="1" s="70">
      <c r="F172" s="62">
        <f>IFERROR(IF(G172="Af. No Encontrado!","SI","NO"),"NO")</f>
        <v/>
      </c>
      <c r="G172" s="65">
        <f>+(IFERROR(+VLOOKUP(B172,padron!$A$1:$K$902,3,0),IF(B172="","","Af. No Encontrado!")))</f>
        <v/>
      </c>
      <c r="H172" s="65">
        <f>+IFERROR(VLOOKUP(C172,materiales!$A$1:$D$2000,4,0),IFERROR(A172,""))</f>
        <v/>
      </c>
      <c r="I172" s="65">
        <f>+(IFERROR(+VLOOKUP(B172,padron!$A$1:$K$304,9,0),""))</f>
        <v/>
      </c>
      <c r="J172" s="65">
        <f>+(IFERROR(+VLOOKUP(B172,padron!$A$1:$K$304,10,0),""))</f>
        <v/>
      </c>
      <c r="K172" s="65">
        <f>+(IFERROR(+VLOOKUP(B172,padron!$A$1:$K$304,11,0),""))</f>
        <v/>
      </c>
      <c r="L172" s="50">
        <f>+(IFERROR(+VLOOKUP(B172,padron!$A$1:$K$304,8,0),""))</f>
        <v/>
      </c>
      <c r="M172" s="50">
        <f>+(IFERROR(+VLOOKUP(B172,padron!$A$1:$K$304,2,0),""))</f>
        <v/>
      </c>
      <c r="N172" s="50">
        <f>+IFERROR(VLOOKUP(C172,materiales!$A$1:$D$2000,2,0),IF(B172="","","99999"))</f>
        <v/>
      </c>
      <c r="O172">
        <f>IFERROR(IF(B172="","","001"),"")</f>
        <v/>
      </c>
      <c r="Q172" s="50">
        <f>IF(B172="","","ZTRA")</f>
        <v/>
      </c>
      <c r="R172" s="65">
        <f>IF(B172="","","ALMA")</f>
        <v/>
      </c>
      <c r="S172" s="50">
        <f>+IFERROR(VLOOKUP(B172,padron!A165:K467,4,0),"")</f>
        <v/>
      </c>
      <c r="T172" s="60">
        <f>+IF(L172="","",+DAY(TODAY())&amp;"."&amp;TEXT(+TODAY(),"MM")&amp;"."&amp;+YEAR(TODAY()))</f>
        <v/>
      </c>
      <c r="U172" s="65">
        <f>+IFERROR(VLOOKUP(B172,padron!$A$2:$K$304,6,0),"")</f>
        <v/>
      </c>
      <c r="V172" s="65">
        <f>+IFERROR(VLOOKUP(B172,padron!$A$2:$K$304,7,0),"")</f>
        <v/>
      </c>
      <c r="W172" s="50">
        <f>IFERROR(VLOOKUP(B172,padron!A164:M933,12,0),"")</f>
        <v/>
      </c>
      <c r="X172" s="65">
        <f>IFERROR(VLOOKUP(B172,padron!A164:M933,13,0),"")</f>
        <v/>
      </c>
    </row>
    <row r="173" ht="15" customHeight="1" s="70">
      <c r="F173" s="62">
        <f>IFERROR(IF(G173="Af. No Encontrado!","SI","NO"),"NO")</f>
        <v/>
      </c>
      <c r="G173" s="65">
        <f>+(IFERROR(+VLOOKUP(B173,padron!$A$1:$K$902,3,0),IF(B173="","","Af. No Encontrado!")))</f>
        <v/>
      </c>
      <c r="H173" s="65">
        <f>+IFERROR(VLOOKUP(C173,materiales!$A$1:$D$2000,4,0),IFERROR(A173,""))</f>
        <v/>
      </c>
      <c r="I173" s="65">
        <f>+(IFERROR(+VLOOKUP(B173,padron!$A$1:$K$304,9,0),""))</f>
        <v/>
      </c>
      <c r="J173" s="65">
        <f>+(IFERROR(+VLOOKUP(B173,padron!$A$1:$K$304,10,0),""))</f>
        <v/>
      </c>
      <c r="K173" s="65">
        <f>+(IFERROR(+VLOOKUP(B173,padron!$A$1:$K$304,11,0),""))</f>
        <v/>
      </c>
      <c r="L173" s="50">
        <f>+(IFERROR(+VLOOKUP(B173,padron!$A$1:$K$304,8,0),""))</f>
        <v/>
      </c>
      <c r="M173" s="50">
        <f>+(IFERROR(+VLOOKUP(B173,padron!$A$1:$K$304,2,0),""))</f>
        <v/>
      </c>
      <c r="N173" s="50">
        <f>+IFERROR(VLOOKUP(C173,materiales!$A$1:$D$2000,2,0),IF(B173="","","99999"))</f>
        <v/>
      </c>
      <c r="O173">
        <f>IFERROR(IF(B173="","","001"),"")</f>
        <v/>
      </c>
      <c r="Q173" s="50">
        <f>IF(B173="","","ZTRA")</f>
        <v/>
      </c>
      <c r="R173" s="65">
        <f>IF(B173="","","ALMA")</f>
        <v/>
      </c>
      <c r="S173" s="50">
        <f>+IFERROR(VLOOKUP(B173,padron!A166:K468,4,0),"")</f>
        <v/>
      </c>
      <c r="T173" s="60">
        <f>+IF(L173="","",+DAY(TODAY())&amp;"."&amp;TEXT(+TODAY(),"MM")&amp;"."&amp;+YEAR(TODAY()))</f>
        <v/>
      </c>
      <c r="U173" s="65">
        <f>+IFERROR(VLOOKUP(B173,padron!$A$2:$K$304,6,0),"")</f>
        <v/>
      </c>
      <c r="V173" s="65">
        <f>+IFERROR(VLOOKUP(B173,padron!$A$2:$K$304,7,0),"")</f>
        <v/>
      </c>
      <c r="W173" s="50">
        <f>IFERROR(VLOOKUP(B173,padron!A165:M934,12,0),"")</f>
        <v/>
      </c>
      <c r="X173" s="65">
        <f>IFERROR(VLOOKUP(B173,padron!A165:M934,13,0),"")</f>
        <v/>
      </c>
    </row>
    <row r="174" ht="15" customHeight="1" s="70">
      <c r="F174" s="62">
        <f>IFERROR(IF(G174="Af. No Encontrado!","SI","NO"),"NO")</f>
        <v/>
      </c>
      <c r="G174" s="65">
        <f>+(IFERROR(+VLOOKUP(B174,padron!$A$1:$K$902,3,0),IF(B174="","","Af. No Encontrado!")))</f>
        <v/>
      </c>
      <c r="H174" s="65">
        <f>+IFERROR(VLOOKUP(C174,materiales!$A$1:$D$2000,4,0),IFERROR(A174,""))</f>
        <v/>
      </c>
      <c r="I174" s="65">
        <f>+(IFERROR(+VLOOKUP(B174,padron!$A$1:$K$304,9,0),""))</f>
        <v/>
      </c>
      <c r="J174" s="65">
        <f>+(IFERROR(+VLOOKUP(B174,padron!$A$1:$K$304,10,0),""))</f>
        <v/>
      </c>
      <c r="K174" s="65">
        <f>+(IFERROR(+VLOOKUP(B174,padron!$A$1:$K$304,11,0),""))</f>
        <v/>
      </c>
      <c r="L174" s="50">
        <f>+(IFERROR(+VLOOKUP(B174,padron!$A$1:$K$304,8,0),""))</f>
        <v/>
      </c>
      <c r="M174" s="50">
        <f>+(IFERROR(+VLOOKUP(B174,padron!$A$1:$K$304,2,0),""))</f>
        <v/>
      </c>
      <c r="N174" s="50">
        <f>+IFERROR(VLOOKUP(C174,materiales!$A$1:$D$2000,2,0),IF(B174="","","99999"))</f>
        <v/>
      </c>
      <c r="O174">
        <f>IFERROR(IF(B174="","","001"),"")</f>
        <v/>
      </c>
      <c r="Q174" s="50">
        <f>IF(B174="","","ZTRA")</f>
        <v/>
      </c>
      <c r="R174" s="65">
        <f>IF(B174="","","ALMA")</f>
        <v/>
      </c>
      <c r="S174" s="50">
        <f>+IFERROR(VLOOKUP(B174,padron!A167:K469,4,0),"")</f>
        <v/>
      </c>
      <c r="T174" s="60">
        <f>+IF(L174="","",+DAY(TODAY())&amp;"."&amp;TEXT(+TODAY(),"MM")&amp;"."&amp;+YEAR(TODAY()))</f>
        <v/>
      </c>
      <c r="U174" s="65">
        <f>+IFERROR(VLOOKUP(B174,padron!$A$2:$K$304,6,0),"")</f>
        <v/>
      </c>
      <c r="V174" s="65">
        <f>+IFERROR(VLOOKUP(B174,padron!$A$2:$K$304,7,0),"")</f>
        <v/>
      </c>
      <c r="W174" s="50">
        <f>IFERROR(VLOOKUP(B174,padron!A166:M935,12,0),"")</f>
        <v/>
      </c>
      <c r="X174" s="65">
        <f>IFERROR(VLOOKUP(B174,padron!A166:M935,13,0),"")</f>
        <v/>
      </c>
    </row>
    <row r="175" ht="15" customHeight="1" s="70">
      <c r="F175" s="62">
        <f>IFERROR(IF(G175="Af. No Encontrado!","SI","NO"),"NO")</f>
        <v/>
      </c>
      <c r="G175" s="65">
        <f>+(IFERROR(+VLOOKUP(B175,padron!$A$1:$K$902,3,0),IF(B175="","","Af. No Encontrado!")))</f>
        <v/>
      </c>
      <c r="H175" s="65">
        <f>+IFERROR(VLOOKUP(C175,materiales!$A$1:$D$2000,4,0),IFERROR(A175,""))</f>
        <v/>
      </c>
      <c r="I175" s="65">
        <f>+(IFERROR(+VLOOKUP(B175,padron!$A$1:$K$304,9,0),""))</f>
        <v/>
      </c>
      <c r="J175" s="65">
        <f>+(IFERROR(+VLOOKUP(B175,padron!$A$1:$K$304,10,0),""))</f>
        <v/>
      </c>
      <c r="K175" s="65">
        <f>+(IFERROR(+VLOOKUP(B175,padron!$A$1:$K$304,11,0),""))</f>
        <v/>
      </c>
      <c r="L175" s="50">
        <f>+(IFERROR(+VLOOKUP(B175,padron!$A$1:$K$304,8,0),""))</f>
        <v/>
      </c>
      <c r="M175" s="50">
        <f>+(IFERROR(+VLOOKUP(B175,padron!$A$1:$K$304,2,0),""))</f>
        <v/>
      </c>
      <c r="N175" s="50">
        <f>+IFERROR(VLOOKUP(C175,materiales!$A$1:$D$2000,2,0),IF(B175="","","99999"))</f>
        <v/>
      </c>
      <c r="O175">
        <f>IFERROR(IF(B175="","","001"),"")</f>
        <v/>
      </c>
      <c r="Q175" s="50">
        <f>IF(B175="","","ZTRA")</f>
        <v/>
      </c>
      <c r="R175" s="65">
        <f>IF(B175="","","ALMA")</f>
        <v/>
      </c>
      <c r="S175" s="50">
        <f>+IFERROR(VLOOKUP(B175,padron!A168:K470,4,0),"")</f>
        <v/>
      </c>
      <c r="T175" s="60">
        <f>+IF(L175="","",+DAY(TODAY())&amp;"."&amp;TEXT(+TODAY(),"MM")&amp;"."&amp;+YEAR(TODAY()))</f>
        <v/>
      </c>
      <c r="U175" s="65">
        <f>+IFERROR(VLOOKUP(B175,padron!$A$2:$K$304,6,0),"")</f>
        <v/>
      </c>
      <c r="V175" s="65">
        <f>+IFERROR(VLOOKUP(B175,padron!$A$2:$K$304,7,0),"")</f>
        <v/>
      </c>
      <c r="W175" s="50">
        <f>IFERROR(VLOOKUP(B175,padron!A167:M936,12,0),"")</f>
        <v/>
      </c>
      <c r="X175" s="65">
        <f>IFERROR(VLOOKUP(B175,padron!A167:M936,13,0),"")</f>
        <v/>
      </c>
    </row>
    <row r="176" ht="15" customHeight="1" s="70">
      <c r="F176" s="62">
        <f>IFERROR(IF(G176="Af. No Encontrado!","SI","NO"),"NO")</f>
        <v/>
      </c>
      <c r="G176" s="65">
        <f>+(IFERROR(+VLOOKUP(B176,padron!$A$1:$K$902,3,0),IF(B176="","","Af. No Encontrado!")))</f>
        <v/>
      </c>
      <c r="H176" s="65">
        <f>+IFERROR(VLOOKUP(C176,materiales!$A$1:$D$2000,4,0),IFERROR(A176,""))</f>
        <v/>
      </c>
      <c r="I176" s="65">
        <f>+(IFERROR(+VLOOKUP(B176,padron!$A$1:$K$304,9,0),""))</f>
        <v/>
      </c>
      <c r="J176" s="65">
        <f>+(IFERROR(+VLOOKUP(B176,padron!$A$1:$K$304,10,0),""))</f>
        <v/>
      </c>
      <c r="K176" s="65">
        <f>+(IFERROR(+VLOOKUP(B176,padron!$A$1:$K$304,11,0),""))</f>
        <v/>
      </c>
      <c r="L176" s="50">
        <f>+(IFERROR(+VLOOKUP(B176,padron!$A$1:$K$304,8,0),""))</f>
        <v/>
      </c>
      <c r="M176" s="50">
        <f>+(IFERROR(+VLOOKUP(B176,padron!$A$1:$K$304,2,0),""))</f>
        <v/>
      </c>
      <c r="N176" s="50">
        <f>+IFERROR(VLOOKUP(C176,materiales!$A$1:$D$2000,2,0),IF(B176="","","99999"))</f>
        <v/>
      </c>
      <c r="O176">
        <f>IFERROR(IF(B176="","","001"),"")</f>
        <v/>
      </c>
      <c r="Q176" s="50">
        <f>IF(B176="","","ZTRA")</f>
        <v/>
      </c>
      <c r="R176" s="65">
        <f>IF(B176="","","ALMA")</f>
        <v/>
      </c>
      <c r="S176" s="50">
        <f>+IFERROR(VLOOKUP(B176,padron!A169:K471,4,0),"")</f>
        <v/>
      </c>
      <c r="T176" s="60">
        <f>+IF(L176="","",+DAY(TODAY())&amp;"."&amp;TEXT(+TODAY(),"MM")&amp;"."&amp;+YEAR(TODAY()))</f>
        <v/>
      </c>
      <c r="U176" s="65">
        <f>+IFERROR(VLOOKUP(B176,padron!$A$2:$K$304,6,0),"")</f>
        <v/>
      </c>
      <c r="V176" s="65">
        <f>+IFERROR(VLOOKUP(B176,padron!$A$2:$K$304,7,0),"")</f>
        <v/>
      </c>
      <c r="W176" s="50">
        <f>IFERROR(VLOOKUP(B176,padron!A168:M937,12,0),"")</f>
        <v/>
      </c>
      <c r="X176" s="65">
        <f>IFERROR(VLOOKUP(B176,padron!A168:M937,13,0),"")</f>
        <v/>
      </c>
    </row>
    <row r="177" ht="15" customHeight="1" s="70">
      <c r="F177" s="62">
        <f>IFERROR(IF(G177="Af. No Encontrado!","SI","NO"),"NO")</f>
        <v/>
      </c>
      <c r="G177" s="65">
        <f>+(IFERROR(+VLOOKUP(B177,padron!$A$1:$K$902,3,0),IF(B177="","","Af. No Encontrado!")))</f>
        <v/>
      </c>
      <c r="H177" s="65">
        <f>+IFERROR(VLOOKUP(C177,materiales!$A$1:$D$2000,4,0),IFERROR(A177,""))</f>
        <v/>
      </c>
      <c r="I177" s="65">
        <f>+(IFERROR(+VLOOKUP(B177,padron!$A$1:$K$304,9,0),""))</f>
        <v/>
      </c>
      <c r="J177" s="65">
        <f>+(IFERROR(+VLOOKUP(B177,padron!$A$1:$K$304,10,0),""))</f>
        <v/>
      </c>
      <c r="K177" s="65">
        <f>+(IFERROR(+VLOOKUP(B177,padron!$A$1:$K$304,11,0),""))</f>
        <v/>
      </c>
      <c r="L177" s="50">
        <f>+(IFERROR(+VLOOKUP(B177,padron!$A$1:$K$304,8,0),""))</f>
        <v/>
      </c>
      <c r="M177" s="50">
        <f>+(IFERROR(+VLOOKUP(B177,padron!$A$1:$K$304,2,0),""))</f>
        <v/>
      </c>
      <c r="N177" s="50">
        <f>+IFERROR(VLOOKUP(C177,materiales!$A$1:$D$2000,2,0),IF(B177="","","99999"))</f>
        <v/>
      </c>
      <c r="O177">
        <f>IFERROR(IF(B177="","","001"),"")</f>
        <v/>
      </c>
      <c r="Q177" s="50">
        <f>IF(B177="","","ZTRA")</f>
        <v/>
      </c>
      <c r="R177" s="65">
        <f>IF(B177="","","ALMA")</f>
        <v/>
      </c>
      <c r="S177" s="50">
        <f>+IFERROR(VLOOKUP(B177,padron!A170:K472,4,0),"")</f>
        <v/>
      </c>
      <c r="T177" s="60">
        <f>+IF(L177="","",+DAY(TODAY())&amp;"."&amp;TEXT(+TODAY(),"MM")&amp;"."&amp;+YEAR(TODAY()))</f>
        <v/>
      </c>
      <c r="U177" s="65">
        <f>+IFERROR(VLOOKUP(B177,padron!$A$2:$K$304,6,0),"")</f>
        <v/>
      </c>
      <c r="V177" s="65">
        <f>+IFERROR(VLOOKUP(B177,padron!$A$2:$K$304,7,0),"")</f>
        <v/>
      </c>
      <c r="W177" s="50">
        <f>IFERROR(VLOOKUP(B177,padron!A169:M938,12,0),"")</f>
        <v/>
      </c>
      <c r="X177" s="65">
        <f>IFERROR(VLOOKUP(B177,padron!A169:M938,13,0),"")</f>
        <v/>
      </c>
    </row>
    <row r="178" ht="15" customHeight="1" s="70">
      <c r="F178" s="62">
        <f>IFERROR(IF(G178="Af. No Encontrado!","SI","NO"),"NO")</f>
        <v/>
      </c>
      <c r="G178" s="65">
        <f>+(IFERROR(+VLOOKUP(B178,padron!$A$1:$K$902,3,0),IF(B178="","","Af. No Encontrado!")))</f>
        <v/>
      </c>
      <c r="H178" s="65">
        <f>+IFERROR(VLOOKUP(C178,materiales!$A$1:$D$2000,4,0),IFERROR(A178,""))</f>
        <v/>
      </c>
      <c r="I178" s="65">
        <f>+(IFERROR(+VLOOKUP(B178,padron!$A$1:$K$304,9,0),""))</f>
        <v/>
      </c>
      <c r="J178" s="65">
        <f>+(IFERROR(+VLOOKUP(B178,padron!$A$1:$K$304,10,0),""))</f>
        <v/>
      </c>
      <c r="K178" s="65">
        <f>+(IFERROR(+VLOOKUP(B178,padron!$A$1:$K$304,11,0),""))</f>
        <v/>
      </c>
      <c r="L178" s="50">
        <f>+(IFERROR(+VLOOKUP(B178,padron!$A$1:$K$304,8,0),""))</f>
        <v/>
      </c>
      <c r="M178" s="50">
        <f>+(IFERROR(+VLOOKUP(B178,padron!$A$1:$K$304,2,0),""))</f>
        <v/>
      </c>
      <c r="N178" s="50">
        <f>+IFERROR(VLOOKUP(C178,materiales!$A$1:$D$2000,2,0),IF(B178="","","99999"))</f>
        <v/>
      </c>
      <c r="O178">
        <f>IFERROR(IF(B178="","","001"),"")</f>
        <v/>
      </c>
      <c r="Q178" s="50">
        <f>IF(B178="","","ZTRA")</f>
        <v/>
      </c>
      <c r="R178" s="65">
        <f>IF(B178="","","ALMA")</f>
        <v/>
      </c>
      <c r="S178" s="50">
        <f>+IFERROR(VLOOKUP(B178,padron!A171:K473,4,0),"")</f>
        <v/>
      </c>
      <c r="T178" s="60">
        <f>+IF(L178="","",+DAY(TODAY())&amp;"."&amp;TEXT(+TODAY(),"MM")&amp;"."&amp;+YEAR(TODAY()))</f>
        <v/>
      </c>
      <c r="U178" s="65">
        <f>+IFERROR(VLOOKUP(B178,padron!$A$2:$K$304,6,0),"")</f>
        <v/>
      </c>
      <c r="V178" s="65">
        <f>+IFERROR(VLOOKUP(B178,padron!$A$2:$K$304,7,0),"")</f>
        <v/>
      </c>
      <c r="W178" s="50">
        <f>IFERROR(VLOOKUP(B178,padron!A170:M939,12,0),"")</f>
        <v/>
      </c>
      <c r="X178" s="65">
        <f>IFERROR(VLOOKUP(B178,padron!A170:M939,13,0),"")</f>
        <v/>
      </c>
    </row>
    <row r="179" ht="15" customHeight="1" s="70">
      <c r="F179" s="62">
        <f>IFERROR(IF(G179="Af. No Encontrado!","SI","NO"),"NO")</f>
        <v/>
      </c>
      <c r="G179" s="65">
        <f>+(IFERROR(+VLOOKUP(B179,padron!$A$1:$K$902,3,0),IF(B179="","","Af. No Encontrado!")))</f>
        <v/>
      </c>
      <c r="H179" s="65">
        <f>+IFERROR(VLOOKUP(C179,materiales!$A$1:$D$2000,4,0),IFERROR(A179,""))</f>
        <v/>
      </c>
      <c r="I179" s="65">
        <f>+(IFERROR(+VLOOKUP(B179,padron!$A$1:$K$304,9,0),""))</f>
        <v/>
      </c>
      <c r="J179" s="65">
        <f>+(IFERROR(+VLOOKUP(B179,padron!$A$1:$K$304,10,0),""))</f>
        <v/>
      </c>
      <c r="K179" s="65">
        <f>+(IFERROR(+VLOOKUP(B179,padron!$A$1:$K$304,11,0),""))</f>
        <v/>
      </c>
      <c r="L179" s="50">
        <f>+(IFERROR(+VLOOKUP(B179,padron!$A$1:$K$304,8,0),""))</f>
        <v/>
      </c>
      <c r="M179" s="50">
        <f>+(IFERROR(+VLOOKUP(B179,padron!$A$1:$K$304,2,0),""))</f>
        <v/>
      </c>
      <c r="N179" s="50">
        <f>+IFERROR(VLOOKUP(C179,materiales!$A$1:$D$2000,2,0),IF(B179="","","99999"))</f>
        <v/>
      </c>
      <c r="O179">
        <f>IFERROR(IF(B179="","","001"),"")</f>
        <v/>
      </c>
      <c r="Q179" s="50">
        <f>IF(B179="","","ZTRA")</f>
        <v/>
      </c>
      <c r="R179" s="65">
        <f>IF(B179="","","ALMA")</f>
        <v/>
      </c>
      <c r="S179" s="50">
        <f>+IFERROR(VLOOKUP(B179,padron!A172:K474,4,0),"")</f>
        <v/>
      </c>
      <c r="T179" s="60">
        <f>+IF(L179="","",+DAY(TODAY())&amp;"."&amp;TEXT(+TODAY(),"MM")&amp;"."&amp;+YEAR(TODAY()))</f>
        <v/>
      </c>
      <c r="U179" s="65">
        <f>+IFERROR(VLOOKUP(B179,padron!$A$2:$K$304,6,0),"")</f>
        <v/>
      </c>
      <c r="V179" s="65">
        <f>+IFERROR(VLOOKUP(B179,padron!$A$2:$K$304,7,0),"")</f>
        <v/>
      </c>
      <c r="W179" s="50">
        <f>IFERROR(VLOOKUP(B179,padron!A171:M940,12,0),"")</f>
        <v/>
      </c>
      <c r="X179" s="65">
        <f>IFERROR(VLOOKUP(B179,padron!A171:M940,13,0),"")</f>
        <v/>
      </c>
    </row>
    <row r="180" ht="15" customHeight="1" s="70">
      <c r="F180" s="62">
        <f>IFERROR(IF(G180="Af. No Encontrado!","SI","NO"),"NO")</f>
        <v/>
      </c>
      <c r="G180" s="65">
        <f>+(IFERROR(+VLOOKUP(B180,padron!$A$1:$K$902,3,0),IF(B180="","","Af. No Encontrado!")))</f>
        <v/>
      </c>
      <c r="H180" s="65">
        <f>+IFERROR(VLOOKUP(C180,materiales!$A$1:$D$2000,4,0),IFERROR(A180,""))</f>
        <v/>
      </c>
      <c r="I180" s="65">
        <f>+(IFERROR(+VLOOKUP(B180,padron!$A$1:$K$304,9,0),""))</f>
        <v/>
      </c>
      <c r="J180" s="65">
        <f>+(IFERROR(+VLOOKUP(B180,padron!$A$1:$K$304,10,0),""))</f>
        <v/>
      </c>
      <c r="K180" s="65">
        <f>+(IFERROR(+VLOOKUP(B180,padron!$A$1:$K$304,11,0),""))</f>
        <v/>
      </c>
      <c r="L180" s="50">
        <f>+(IFERROR(+VLOOKUP(B180,padron!$A$1:$K$304,8,0),""))</f>
        <v/>
      </c>
      <c r="M180" s="50">
        <f>+(IFERROR(+VLOOKUP(B180,padron!$A$1:$K$304,2,0),""))</f>
        <v/>
      </c>
      <c r="N180" s="50">
        <f>+IFERROR(VLOOKUP(C180,materiales!$A$1:$D$2000,2,0),IF(B180="","","99999"))</f>
        <v/>
      </c>
      <c r="O180">
        <f>IFERROR(IF(B180="","","001"),"")</f>
        <v/>
      </c>
      <c r="Q180" s="50">
        <f>IF(B180="","","ZTRA")</f>
        <v/>
      </c>
      <c r="R180" s="65">
        <f>IF(B180="","","ALMA")</f>
        <v/>
      </c>
      <c r="S180" s="50">
        <f>+IFERROR(VLOOKUP(B180,padron!A173:K475,4,0),"")</f>
        <v/>
      </c>
      <c r="T180" s="60">
        <f>+IF(L180="","",+DAY(TODAY())&amp;"."&amp;TEXT(+TODAY(),"MM")&amp;"."&amp;+YEAR(TODAY()))</f>
        <v/>
      </c>
      <c r="U180" s="65">
        <f>+IFERROR(VLOOKUP(B180,padron!$A$2:$K$304,6,0),"")</f>
        <v/>
      </c>
      <c r="V180" s="65">
        <f>+IFERROR(VLOOKUP(B180,padron!$A$2:$K$304,7,0),"")</f>
        <v/>
      </c>
      <c r="W180" s="50">
        <f>IFERROR(VLOOKUP(B180,padron!A172:M941,12,0),"")</f>
        <v/>
      </c>
      <c r="X180" s="65">
        <f>IFERROR(VLOOKUP(B180,padron!A172:M941,13,0),"")</f>
        <v/>
      </c>
    </row>
    <row r="181" ht="15" customHeight="1" s="70">
      <c r="F181" s="62">
        <f>IFERROR(IF(G181="Af. No Encontrado!","SI","NO"),"NO")</f>
        <v/>
      </c>
      <c r="G181" s="65">
        <f>+(IFERROR(+VLOOKUP(B181,padron!$A$1:$K$902,3,0),IF(B181="","","Af. No Encontrado!")))</f>
        <v/>
      </c>
      <c r="H181" s="65">
        <f>+IFERROR(VLOOKUP(C181,materiales!$A$1:$D$2000,4,0),IFERROR(A181,""))</f>
        <v/>
      </c>
      <c r="I181" s="65">
        <f>+(IFERROR(+VLOOKUP(B181,padron!$A$1:$K$304,9,0),""))</f>
        <v/>
      </c>
      <c r="J181" s="65">
        <f>+(IFERROR(+VLOOKUP(B181,padron!$A$1:$K$304,10,0),""))</f>
        <v/>
      </c>
      <c r="K181" s="65">
        <f>+(IFERROR(+VLOOKUP(B181,padron!$A$1:$K$304,11,0),""))</f>
        <v/>
      </c>
      <c r="L181" s="50">
        <f>+(IFERROR(+VLOOKUP(B181,padron!$A$1:$K$304,8,0),""))</f>
        <v/>
      </c>
      <c r="M181" s="50">
        <f>+(IFERROR(+VLOOKUP(B181,padron!$A$1:$K$304,2,0),""))</f>
        <v/>
      </c>
      <c r="N181" s="50">
        <f>+IFERROR(VLOOKUP(C181,materiales!$A$1:$D$2000,2,0),IF(B181="","","99999"))</f>
        <v/>
      </c>
      <c r="O181">
        <f>IFERROR(IF(B181="","","001"),"")</f>
        <v/>
      </c>
      <c r="Q181" s="50">
        <f>IF(B181="","","ZTRA")</f>
        <v/>
      </c>
      <c r="R181" s="65">
        <f>IF(B181="","","ALMA")</f>
        <v/>
      </c>
      <c r="S181" s="50">
        <f>+IFERROR(VLOOKUP(B181,padron!A174:K476,4,0),"")</f>
        <v/>
      </c>
      <c r="T181" s="60">
        <f>+IF(L181="","",+DAY(TODAY())&amp;"."&amp;TEXT(+TODAY(),"MM")&amp;"."&amp;+YEAR(TODAY()))</f>
        <v/>
      </c>
      <c r="U181" s="65">
        <f>+IFERROR(VLOOKUP(B181,padron!$A$2:$K$304,6,0),"")</f>
        <v/>
      </c>
      <c r="V181" s="65">
        <f>+IFERROR(VLOOKUP(B181,padron!$A$2:$K$304,7,0),"")</f>
        <v/>
      </c>
      <c r="W181" s="50">
        <f>IFERROR(VLOOKUP(B181,padron!A173:M942,12,0),"")</f>
        <v/>
      </c>
      <c r="X181" s="65">
        <f>IFERROR(VLOOKUP(B181,padron!A173:M942,13,0),"")</f>
        <v/>
      </c>
    </row>
    <row r="182" ht="15" customHeight="1" s="70">
      <c r="F182" s="62">
        <f>IFERROR(IF(G182="Af. No Encontrado!","SI","NO"),"NO")</f>
        <v/>
      </c>
      <c r="G182" s="65">
        <f>+(IFERROR(+VLOOKUP(B182,padron!$A$1:$K$902,3,0),IF(B182="","","Af. No Encontrado!")))</f>
        <v/>
      </c>
      <c r="H182" s="65">
        <f>+IFERROR(VLOOKUP(C182,materiales!$A$1:$D$2000,4,0),IFERROR(A182,""))</f>
        <v/>
      </c>
      <c r="I182" s="65">
        <f>+(IFERROR(+VLOOKUP(B182,padron!$A$1:$K$304,9,0),""))</f>
        <v/>
      </c>
      <c r="J182" s="65">
        <f>+(IFERROR(+VLOOKUP(B182,padron!$A$1:$K$304,10,0),""))</f>
        <v/>
      </c>
      <c r="K182" s="65">
        <f>+(IFERROR(+VLOOKUP(B182,padron!$A$1:$K$304,11,0),""))</f>
        <v/>
      </c>
      <c r="L182" s="50">
        <f>+(IFERROR(+VLOOKUP(B182,padron!$A$1:$K$304,8,0),""))</f>
        <v/>
      </c>
      <c r="M182" s="50">
        <f>+(IFERROR(+VLOOKUP(B182,padron!$A$1:$K$304,2,0),""))</f>
        <v/>
      </c>
      <c r="N182" s="50">
        <f>+IFERROR(VLOOKUP(C182,materiales!$A$1:$D$2000,2,0),IF(B182="","","99999"))</f>
        <v/>
      </c>
      <c r="O182">
        <f>IFERROR(IF(B182="","","001"),"")</f>
        <v/>
      </c>
      <c r="Q182" s="50">
        <f>IF(B182="","","ZTRA")</f>
        <v/>
      </c>
      <c r="R182" s="65">
        <f>IF(B182="","","ALMA")</f>
        <v/>
      </c>
      <c r="S182" s="50">
        <f>+IFERROR(VLOOKUP(B182,padron!A175:K477,4,0),"")</f>
        <v/>
      </c>
      <c r="T182" s="60">
        <f>+IF(L182="","",+DAY(TODAY())&amp;"."&amp;TEXT(+TODAY(),"MM")&amp;"."&amp;+YEAR(TODAY()))</f>
        <v/>
      </c>
      <c r="U182" s="65">
        <f>+IFERROR(VLOOKUP(B182,padron!$A$2:$K$304,6,0),"")</f>
        <v/>
      </c>
      <c r="V182" s="65">
        <f>+IFERROR(VLOOKUP(B182,padron!$A$2:$K$304,7,0),"")</f>
        <v/>
      </c>
      <c r="W182" s="50">
        <f>IFERROR(VLOOKUP(B182,padron!A174:M943,12,0),"")</f>
        <v/>
      </c>
      <c r="X182" s="65">
        <f>IFERROR(VLOOKUP(B182,padron!A174:M943,13,0),"")</f>
        <v/>
      </c>
    </row>
    <row r="183" ht="15" customHeight="1" s="70">
      <c r="F183" s="62">
        <f>IFERROR(IF(G183="Af. No Encontrado!","SI","NO"),"NO")</f>
        <v/>
      </c>
      <c r="G183" s="65">
        <f>+(IFERROR(+VLOOKUP(B183,padron!$A$1:$K$902,3,0),IF(B183="","","Af. No Encontrado!")))</f>
        <v/>
      </c>
      <c r="H183" s="65">
        <f>+IFERROR(VLOOKUP(C183,materiales!$A$1:$D$2000,4,0),IFERROR(A183,""))</f>
        <v/>
      </c>
      <c r="I183" s="65">
        <f>+(IFERROR(+VLOOKUP(B183,padron!$A$1:$K$304,9,0),""))</f>
        <v/>
      </c>
      <c r="J183" s="65">
        <f>+(IFERROR(+VLOOKUP(B183,padron!$A$1:$K$304,10,0),""))</f>
        <v/>
      </c>
      <c r="K183" s="65">
        <f>+(IFERROR(+VLOOKUP(B183,padron!$A$1:$K$304,11,0),""))</f>
        <v/>
      </c>
      <c r="L183" s="50">
        <f>+(IFERROR(+VLOOKUP(B183,padron!$A$1:$K$304,8,0),""))</f>
        <v/>
      </c>
      <c r="M183" s="50">
        <f>+(IFERROR(+VLOOKUP(B183,padron!$A$1:$K$304,2,0),""))</f>
        <v/>
      </c>
      <c r="N183" s="50">
        <f>+IFERROR(VLOOKUP(C183,materiales!$A$1:$D$2000,2,0),IF(B183="","","99999"))</f>
        <v/>
      </c>
      <c r="O183">
        <f>IFERROR(IF(B183="","","001"),"")</f>
        <v/>
      </c>
      <c r="Q183" s="50">
        <f>IF(B183="","","ZTRA")</f>
        <v/>
      </c>
      <c r="R183" s="65">
        <f>IF(B183="","","ALMA")</f>
        <v/>
      </c>
      <c r="S183" s="50">
        <f>+IFERROR(VLOOKUP(B183,padron!A176:K478,4,0),"")</f>
        <v/>
      </c>
      <c r="T183" s="60">
        <f>+IF(L183="","",+DAY(TODAY())&amp;"."&amp;TEXT(+TODAY(),"MM")&amp;"."&amp;+YEAR(TODAY()))</f>
        <v/>
      </c>
      <c r="U183" s="65">
        <f>+IFERROR(VLOOKUP(B183,padron!$A$2:$K$304,6,0),"")</f>
        <v/>
      </c>
      <c r="V183" s="65">
        <f>+IFERROR(VLOOKUP(B183,padron!$A$2:$K$304,7,0),"")</f>
        <v/>
      </c>
      <c r="W183" s="50">
        <f>IFERROR(VLOOKUP(B183,padron!A175:M944,12,0),"")</f>
        <v/>
      </c>
      <c r="X183" s="65">
        <f>IFERROR(VLOOKUP(B183,padron!A175:M944,13,0),"")</f>
        <v/>
      </c>
    </row>
    <row r="184" ht="15" customHeight="1" s="70">
      <c r="F184" s="62">
        <f>IFERROR(IF(G184="Af. No Encontrado!","SI","NO"),"NO")</f>
        <v/>
      </c>
      <c r="G184" s="65">
        <f>+(IFERROR(+VLOOKUP(B184,padron!$A$1:$K$902,3,0),IF(B184="","","Af. No Encontrado!")))</f>
        <v/>
      </c>
      <c r="H184" s="65">
        <f>+IFERROR(VLOOKUP(C184,materiales!$A$1:$D$2000,4,0),IFERROR(A184,""))</f>
        <v/>
      </c>
      <c r="I184" s="65">
        <f>+(IFERROR(+VLOOKUP(B184,padron!$A$1:$K$304,9,0),""))</f>
        <v/>
      </c>
      <c r="J184" s="65">
        <f>+(IFERROR(+VLOOKUP(B184,padron!$A$1:$K$304,10,0),""))</f>
        <v/>
      </c>
      <c r="K184" s="65">
        <f>+(IFERROR(+VLOOKUP(B184,padron!$A$1:$K$304,11,0),""))</f>
        <v/>
      </c>
      <c r="L184" s="50">
        <f>+(IFERROR(+VLOOKUP(B184,padron!$A$1:$K$304,8,0),""))</f>
        <v/>
      </c>
      <c r="M184" s="50">
        <f>+(IFERROR(+VLOOKUP(B184,padron!$A$1:$K$304,2,0),""))</f>
        <v/>
      </c>
      <c r="N184" s="50">
        <f>+IFERROR(VLOOKUP(C184,materiales!$A$1:$D$2000,2,0),IF(B184="","","99999"))</f>
        <v/>
      </c>
      <c r="O184">
        <f>IFERROR(IF(B184="","","001"),"")</f>
        <v/>
      </c>
      <c r="Q184" s="50">
        <f>IF(B184="","","ZTRA")</f>
        <v/>
      </c>
      <c r="R184" s="65">
        <f>IF(B184="","","ALMA")</f>
        <v/>
      </c>
      <c r="S184" s="50">
        <f>+IFERROR(VLOOKUP(B184,padron!A177:K479,4,0),"")</f>
        <v/>
      </c>
      <c r="T184" s="60">
        <f>+IF(L184="","",+DAY(TODAY())&amp;"."&amp;TEXT(+TODAY(),"MM")&amp;"."&amp;+YEAR(TODAY()))</f>
        <v/>
      </c>
      <c r="U184" s="65">
        <f>+IFERROR(VLOOKUP(B184,padron!$A$2:$K$304,6,0),"")</f>
        <v/>
      </c>
      <c r="V184" s="65">
        <f>+IFERROR(VLOOKUP(B184,padron!$A$2:$K$304,7,0),"")</f>
        <v/>
      </c>
      <c r="W184" s="50">
        <f>IFERROR(VLOOKUP(B184,padron!A176:M945,12,0),"")</f>
        <v/>
      </c>
      <c r="X184" s="65">
        <f>IFERROR(VLOOKUP(B184,padron!A176:M945,13,0),"")</f>
        <v/>
      </c>
    </row>
    <row r="185" ht="15" customHeight="1" s="70">
      <c r="F185" s="62">
        <f>IFERROR(IF(G185="Af. No Encontrado!","SI","NO"),"NO")</f>
        <v/>
      </c>
      <c r="G185" s="65">
        <f>+(IFERROR(+VLOOKUP(B185,padron!$A$1:$K$902,3,0),IF(B185="","","Af. No Encontrado!")))</f>
        <v/>
      </c>
      <c r="H185" s="65">
        <f>+IFERROR(VLOOKUP(C185,materiales!$A$1:$D$2000,4,0),IFERROR(A185,""))</f>
        <v/>
      </c>
      <c r="I185" s="65">
        <f>+(IFERROR(+VLOOKUP(B185,padron!$A$1:$K$304,9,0),""))</f>
        <v/>
      </c>
      <c r="J185" s="65">
        <f>+(IFERROR(+VLOOKUP(B185,padron!$A$1:$K$304,10,0),""))</f>
        <v/>
      </c>
      <c r="K185" s="65">
        <f>+(IFERROR(+VLOOKUP(B185,padron!$A$1:$K$304,11,0),""))</f>
        <v/>
      </c>
      <c r="L185" s="50">
        <f>+(IFERROR(+VLOOKUP(B185,padron!$A$1:$K$304,8,0),""))</f>
        <v/>
      </c>
      <c r="M185" s="50">
        <f>+(IFERROR(+VLOOKUP(B185,padron!$A$1:$K$304,2,0),""))</f>
        <v/>
      </c>
      <c r="N185" s="50">
        <f>+IFERROR(VLOOKUP(C185,materiales!$A$1:$D$2000,2,0),IF(B185="","","99999"))</f>
        <v/>
      </c>
      <c r="O185">
        <f>IFERROR(IF(B185="","","001"),"")</f>
        <v/>
      </c>
      <c r="Q185" s="50">
        <f>IF(B185="","","ZTRA")</f>
        <v/>
      </c>
      <c r="R185" s="65">
        <f>IF(B185="","","ALMA")</f>
        <v/>
      </c>
      <c r="S185" s="50">
        <f>+IFERROR(VLOOKUP(B185,padron!A178:K480,4,0),"")</f>
        <v/>
      </c>
      <c r="T185" s="60">
        <f>+IF(L185="","",+DAY(TODAY())&amp;"."&amp;TEXT(+TODAY(),"MM")&amp;"."&amp;+YEAR(TODAY()))</f>
        <v/>
      </c>
      <c r="U185" s="65">
        <f>+IFERROR(VLOOKUP(B185,padron!$A$2:$K$304,6,0),"")</f>
        <v/>
      </c>
      <c r="V185" s="65">
        <f>+IFERROR(VLOOKUP(B185,padron!$A$2:$K$304,7,0),"")</f>
        <v/>
      </c>
      <c r="W185" s="50">
        <f>IFERROR(VLOOKUP(B185,padron!A177:M946,12,0),"")</f>
        <v/>
      </c>
      <c r="X185" s="65">
        <f>IFERROR(VLOOKUP(B185,padron!A177:M946,13,0),"")</f>
        <v/>
      </c>
    </row>
    <row r="186" ht="15" customHeight="1" s="70">
      <c r="F186" s="62">
        <f>IFERROR(IF(G186="Af. No Encontrado!","SI","NO"),"NO")</f>
        <v/>
      </c>
      <c r="G186" s="65">
        <f>+(IFERROR(+VLOOKUP(B186,padron!$A$1:$K$902,3,0),IF(B186="","","Af. No Encontrado!")))</f>
        <v/>
      </c>
      <c r="H186" s="65">
        <f>+IFERROR(VLOOKUP(C186,materiales!$A$1:$D$2000,4,0),IFERROR(A186,""))</f>
        <v/>
      </c>
      <c r="I186" s="65">
        <f>+(IFERROR(+VLOOKUP(B186,padron!$A$1:$K$304,9,0),""))</f>
        <v/>
      </c>
      <c r="J186" s="65">
        <f>+(IFERROR(+VLOOKUP(B186,padron!$A$1:$K$304,10,0),""))</f>
        <v/>
      </c>
      <c r="K186" s="65">
        <f>+(IFERROR(+VLOOKUP(B186,padron!$A$1:$K$304,11,0),""))</f>
        <v/>
      </c>
      <c r="L186" s="50">
        <f>+(IFERROR(+VLOOKUP(B186,padron!$A$1:$K$304,8,0),""))</f>
        <v/>
      </c>
      <c r="M186" s="50">
        <f>+(IFERROR(+VLOOKUP(B186,padron!$A$1:$K$304,2,0),""))</f>
        <v/>
      </c>
      <c r="N186" s="50">
        <f>+IFERROR(VLOOKUP(C186,materiales!$A$1:$D$2000,2,0),IF(B186="","","99999"))</f>
        <v/>
      </c>
      <c r="O186">
        <f>IFERROR(IF(B186="","","001"),"")</f>
        <v/>
      </c>
      <c r="Q186" s="50">
        <f>IF(B186="","","ZTRA")</f>
        <v/>
      </c>
      <c r="R186" s="65">
        <f>IF(B186="","","ALMA")</f>
        <v/>
      </c>
      <c r="S186" s="50">
        <f>+IFERROR(VLOOKUP(B186,padron!A179:K481,4,0),"")</f>
        <v/>
      </c>
      <c r="T186" s="60">
        <f>+IF(L186="","",+DAY(TODAY())&amp;"."&amp;TEXT(+TODAY(),"MM")&amp;"."&amp;+YEAR(TODAY()))</f>
        <v/>
      </c>
      <c r="U186" s="65">
        <f>+IFERROR(VLOOKUP(B186,padron!$A$2:$K$304,6,0),"")</f>
        <v/>
      </c>
      <c r="V186" s="65">
        <f>+IFERROR(VLOOKUP(B186,padron!$A$2:$K$304,7,0),"")</f>
        <v/>
      </c>
      <c r="W186" s="50">
        <f>IFERROR(VLOOKUP(B186,padron!A178:M947,12,0),"")</f>
        <v/>
      </c>
      <c r="X186" s="65">
        <f>IFERROR(VLOOKUP(B186,padron!A178:M947,13,0),"")</f>
        <v/>
      </c>
    </row>
    <row r="187" ht="15" customHeight="1" s="70">
      <c r="F187" s="62">
        <f>IFERROR(IF(G187="Af. No Encontrado!","SI","NO"),"NO")</f>
        <v/>
      </c>
      <c r="G187" s="65">
        <f>+(IFERROR(+VLOOKUP(B187,padron!$A$1:$K$902,3,0),IF(B187="","","Af. No Encontrado!")))</f>
        <v/>
      </c>
      <c r="H187" s="65">
        <f>+IFERROR(VLOOKUP(C187,materiales!$A$1:$D$2000,4,0),IFERROR(A187,""))</f>
        <v/>
      </c>
      <c r="I187" s="65">
        <f>+(IFERROR(+VLOOKUP(B187,padron!$A$1:$K$304,9,0),""))</f>
        <v/>
      </c>
      <c r="J187" s="65">
        <f>+(IFERROR(+VLOOKUP(B187,padron!$A$1:$K$304,10,0),""))</f>
        <v/>
      </c>
      <c r="K187" s="65">
        <f>+(IFERROR(+VLOOKUP(B187,padron!$A$1:$K$304,11,0),""))</f>
        <v/>
      </c>
      <c r="L187" s="50">
        <f>+(IFERROR(+VLOOKUP(B187,padron!$A$1:$K$304,8,0),""))</f>
        <v/>
      </c>
      <c r="M187" s="50">
        <f>+(IFERROR(+VLOOKUP(B187,padron!$A$1:$K$304,2,0),""))</f>
        <v/>
      </c>
      <c r="N187" s="50">
        <f>+IFERROR(VLOOKUP(C187,materiales!$A$1:$D$2000,2,0),IF(B187="","","99999"))</f>
        <v/>
      </c>
      <c r="O187">
        <f>IFERROR(IF(B187="","","001"),"")</f>
        <v/>
      </c>
      <c r="Q187" s="50">
        <f>IF(B187="","","ZTRA")</f>
        <v/>
      </c>
      <c r="R187" s="65">
        <f>IF(B187="","","ALMA")</f>
        <v/>
      </c>
      <c r="S187" s="50">
        <f>+IFERROR(VLOOKUP(B187,padron!A180:K482,4,0),"")</f>
        <v/>
      </c>
      <c r="T187" s="60">
        <f>+IF(L187="","",+DAY(TODAY())&amp;"."&amp;TEXT(+TODAY(),"MM")&amp;"."&amp;+YEAR(TODAY()))</f>
        <v/>
      </c>
      <c r="U187" s="65">
        <f>+IFERROR(VLOOKUP(B187,padron!$A$2:$K$304,6,0),"")</f>
        <v/>
      </c>
      <c r="V187" s="65">
        <f>+IFERROR(VLOOKUP(B187,padron!$A$2:$K$304,7,0),"")</f>
        <v/>
      </c>
      <c r="W187" s="50">
        <f>IFERROR(VLOOKUP(B187,padron!A179:M948,12,0),"")</f>
        <v/>
      </c>
      <c r="X187" s="65">
        <f>IFERROR(VLOOKUP(B187,padron!A179:M948,13,0),"")</f>
        <v/>
      </c>
    </row>
    <row r="188" ht="15" customHeight="1" s="70">
      <c r="F188" s="62">
        <f>IFERROR(IF(G188="Af. No Encontrado!","SI","NO"),"NO")</f>
        <v/>
      </c>
      <c r="G188" s="65">
        <f>+(IFERROR(+VLOOKUP(B188,padron!$A$1:$K$902,3,0),IF(B188="","","Af. No Encontrado!")))</f>
        <v/>
      </c>
      <c r="H188" s="65">
        <f>+IFERROR(VLOOKUP(C188,materiales!$A$1:$D$2000,4,0),IFERROR(A188,""))</f>
        <v/>
      </c>
      <c r="I188" s="65">
        <f>+(IFERROR(+VLOOKUP(B188,padron!$A$1:$K$304,9,0),""))</f>
        <v/>
      </c>
      <c r="J188" s="65">
        <f>+(IFERROR(+VLOOKUP(B188,padron!$A$1:$K$304,10,0),""))</f>
        <v/>
      </c>
      <c r="K188" s="65">
        <f>+(IFERROR(+VLOOKUP(B188,padron!$A$1:$K$304,11,0),""))</f>
        <v/>
      </c>
      <c r="L188" s="50">
        <f>+(IFERROR(+VLOOKUP(B188,padron!$A$1:$K$304,8,0),""))</f>
        <v/>
      </c>
      <c r="M188" s="50">
        <f>+(IFERROR(+VLOOKUP(B188,padron!$A$1:$K$304,2,0),""))</f>
        <v/>
      </c>
      <c r="N188" s="50">
        <f>+IFERROR(VLOOKUP(C188,materiales!$A$1:$D$2000,2,0),IF(B188="","","99999"))</f>
        <v/>
      </c>
      <c r="O188">
        <f>IFERROR(IF(B188="","","001"),"")</f>
        <v/>
      </c>
      <c r="Q188" s="50">
        <f>IF(B188="","","ZTRA")</f>
        <v/>
      </c>
      <c r="R188" s="65">
        <f>IF(B188="","","ALMA")</f>
        <v/>
      </c>
      <c r="S188" s="50">
        <f>+IFERROR(VLOOKUP(B188,padron!A181:K483,4,0),"")</f>
        <v/>
      </c>
      <c r="T188" s="60">
        <f>+IF(L188="","",+DAY(TODAY())&amp;"."&amp;TEXT(+TODAY(),"MM")&amp;"."&amp;+YEAR(TODAY()))</f>
        <v/>
      </c>
      <c r="U188" s="65">
        <f>+IFERROR(VLOOKUP(B188,padron!$A$2:$K$304,6,0),"")</f>
        <v/>
      </c>
      <c r="V188" s="65">
        <f>+IFERROR(VLOOKUP(B188,padron!$A$2:$K$304,7,0),"")</f>
        <v/>
      </c>
      <c r="W188" s="50">
        <f>IFERROR(VLOOKUP(B188,padron!A180:M949,12,0),"")</f>
        <v/>
      </c>
      <c r="X188" s="65">
        <f>IFERROR(VLOOKUP(B188,padron!A180:M949,13,0),"")</f>
        <v/>
      </c>
    </row>
    <row r="189" ht="15" customHeight="1" s="70">
      <c r="F189" s="62">
        <f>IFERROR(IF(G189="Af. No Encontrado!","SI","NO"),"NO")</f>
        <v/>
      </c>
      <c r="G189" s="65">
        <f>+(IFERROR(+VLOOKUP(B189,padron!$A$1:$K$902,3,0),IF(B189="","","Af. No Encontrado!")))</f>
        <v/>
      </c>
      <c r="H189" s="65">
        <f>+IFERROR(VLOOKUP(C189,materiales!$A$1:$D$2000,4,0),IFERROR(A189,""))</f>
        <v/>
      </c>
      <c r="I189" s="65">
        <f>+(IFERROR(+VLOOKUP(B189,padron!$A$1:$K$304,9,0),""))</f>
        <v/>
      </c>
      <c r="J189" s="65">
        <f>+(IFERROR(+VLOOKUP(B189,padron!$A$1:$K$304,10,0),""))</f>
        <v/>
      </c>
      <c r="K189" s="65">
        <f>+(IFERROR(+VLOOKUP(B189,padron!$A$1:$K$304,11,0),""))</f>
        <v/>
      </c>
      <c r="L189" s="50">
        <f>+(IFERROR(+VLOOKUP(B189,padron!$A$1:$K$304,8,0),""))</f>
        <v/>
      </c>
      <c r="M189" s="50">
        <f>+(IFERROR(+VLOOKUP(B189,padron!$A$1:$K$304,2,0),""))</f>
        <v/>
      </c>
      <c r="N189" s="50">
        <f>+IFERROR(VLOOKUP(C189,materiales!$A$1:$D$2000,2,0),IF(B189="","","99999"))</f>
        <v/>
      </c>
      <c r="O189">
        <f>IFERROR(IF(B189="","","001"),"")</f>
        <v/>
      </c>
      <c r="Q189" s="50">
        <f>IF(B189="","","ZTRA")</f>
        <v/>
      </c>
      <c r="R189" s="65">
        <f>IF(B189="","","ALMA")</f>
        <v/>
      </c>
      <c r="S189" s="50">
        <f>+IFERROR(VLOOKUP(B189,padron!A182:K484,4,0),"")</f>
        <v/>
      </c>
      <c r="T189" s="60">
        <f>+IF(L189="","",+DAY(TODAY())&amp;"."&amp;TEXT(+TODAY(),"MM")&amp;"."&amp;+YEAR(TODAY()))</f>
        <v/>
      </c>
      <c r="U189" s="65">
        <f>+IFERROR(VLOOKUP(B189,padron!$A$2:$K$304,6,0),"")</f>
        <v/>
      </c>
      <c r="V189" s="65">
        <f>+IFERROR(VLOOKUP(B189,padron!$A$2:$K$304,7,0),"")</f>
        <v/>
      </c>
      <c r="W189" s="50">
        <f>IFERROR(VLOOKUP(B189,padron!A181:M950,12,0),"")</f>
        <v/>
      </c>
      <c r="X189" s="65">
        <f>IFERROR(VLOOKUP(B189,padron!A181:M950,13,0),"")</f>
        <v/>
      </c>
    </row>
    <row r="190" ht="15" customHeight="1" s="70">
      <c r="F190" s="62">
        <f>IFERROR(IF(G190="Af. No Encontrado!","SI","NO"),"NO")</f>
        <v/>
      </c>
      <c r="G190" s="65">
        <f>+(IFERROR(+VLOOKUP(B190,padron!$A$1:$K$902,3,0),IF(B190="","","Af. No Encontrado!")))</f>
        <v/>
      </c>
      <c r="H190" s="65">
        <f>+IFERROR(VLOOKUP(C190,materiales!$A$1:$D$2000,4,0),IFERROR(A190,""))</f>
        <v/>
      </c>
      <c r="I190" s="65">
        <f>+(IFERROR(+VLOOKUP(B190,padron!$A$1:$K$304,9,0),""))</f>
        <v/>
      </c>
      <c r="J190" s="65">
        <f>+(IFERROR(+VLOOKUP(B190,padron!$A$1:$K$304,10,0),""))</f>
        <v/>
      </c>
      <c r="K190" s="65">
        <f>+(IFERROR(+VLOOKUP(B190,padron!$A$1:$K$304,11,0),""))</f>
        <v/>
      </c>
      <c r="L190" s="50">
        <f>+(IFERROR(+VLOOKUP(B190,padron!$A$1:$K$304,8,0),""))</f>
        <v/>
      </c>
      <c r="M190" s="50">
        <f>+(IFERROR(+VLOOKUP(B190,padron!$A$1:$K$304,2,0),""))</f>
        <v/>
      </c>
      <c r="N190" s="50">
        <f>+IFERROR(VLOOKUP(C190,materiales!$A$1:$D$2000,2,0),IF(B190="","","99999"))</f>
        <v/>
      </c>
      <c r="O190">
        <f>IFERROR(IF(B190="","","001"),"")</f>
        <v/>
      </c>
      <c r="Q190" s="50">
        <f>IF(B190="","","ZTRA")</f>
        <v/>
      </c>
      <c r="R190" s="65">
        <f>IF(B190="","","ALMA")</f>
        <v/>
      </c>
      <c r="S190" s="50">
        <f>+IFERROR(VLOOKUP(B190,padron!A183:K485,4,0),"")</f>
        <v/>
      </c>
      <c r="T190" s="60">
        <f>+IF(L190="","",+DAY(TODAY())&amp;"."&amp;TEXT(+TODAY(),"MM")&amp;"."&amp;+YEAR(TODAY()))</f>
        <v/>
      </c>
      <c r="U190" s="65">
        <f>+IFERROR(VLOOKUP(B190,padron!$A$2:$K$304,6,0),"")</f>
        <v/>
      </c>
      <c r="V190" s="65">
        <f>+IFERROR(VLOOKUP(B190,padron!$A$2:$K$304,7,0),"")</f>
        <v/>
      </c>
      <c r="W190" s="50">
        <f>IFERROR(VLOOKUP(B190,padron!A182:M951,12,0),"")</f>
        <v/>
      </c>
      <c r="X190" s="65">
        <f>IFERROR(VLOOKUP(B190,padron!A182:M951,13,0),"")</f>
        <v/>
      </c>
    </row>
    <row r="191" ht="15" customHeight="1" s="70">
      <c r="F191" s="62">
        <f>IFERROR(IF(G191="Af. No Encontrado!","SI","NO"),"NO")</f>
        <v/>
      </c>
      <c r="G191" s="65">
        <f>+(IFERROR(+VLOOKUP(B191,padron!$A$1:$K$902,3,0),IF(B191="","","Af. No Encontrado!")))</f>
        <v/>
      </c>
      <c r="H191" s="65">
        <f>+IFERROR(VLOOKUP(C191,materiales!$A$1:$D$2000,4,0),IFERROR(A191,""))</f>
        <v/>
      </c>
      <c r="I191" s="65">
        <f>+(IFERROR(+VLOOKUP(B191,padron!$A$1:$K$304,9,0),""))</f>
        <v/>
      </c>
      <c r="J191" s="65">
        <f>+(IFERROR(+VLOOKUP(B191,padron!$A$1:$K$304,10,0),""))</f>
        <v/>
      </c>
      <c r="K191" s="65">
        <f>+(IFERROR(+VLOOKUP(B191,padron!$A$1:$K$304,11,0),""))</f>
        <v/>
      </c>
      <c r="L191" s="50">
        <f>+(IFERROR(+VLOOKUP(B191,padron!$A$1:$K$304,8,0),""))</f>
        <v/>
      </c>
      <c r="M191" s="50">
        <f>+(IFERROR(+VLOOKUP(B191,padron!$A$1:$K$304,2,0),""))</f>
        <v/>
      </c>
      <c r="N191" s="50">
        <f>+IFERROR(VLOOKUP(C191,materiales!$A$1:$D$2000,2,0),IF(B191="","","99999"))</f>
        <v/>
      </c>
      <c r="O191">
        <f>IFERROR(IF(B191="","","001"),"")</f>
        <v/>
      </c>
      <c r="Q191" s="50">
        <f>IF(B191="","","ZTRA")</f>
        <v/>
      </c>
      <c r="R191" s="65">
        <f>IF(B191="","","ALMA")</f>
        <v/>
      </c>
      <c r="S191" s="50">
        <f>+IFERROR(VLOOKUP(B191,padron!A184:K486,4,0),"")</f>
        <v/>
      </c>
      <c r="T191" s="60">
        <f>+IF(L191="","",+DAY(TODAY())&amp;"."&amp;TEXT(+TODAY(),"MM")&amp;"."&amp;+YEAR(TODAY()))</f>
        <v/>
      </c>
      <c r="U191" s="65">
        <f>+IFERROR(VLOOKUP(B191,padron!$A$2:$K$304,6,0),"")</f>
        <v/>
      </c>
      <c r="V191" s="65">
        <f>+IFERROR(VLOOKUP(B191,padron!$A$2:$K$304,7,0),"")</f>
        <v/>
      </c>
      <c r="W191" s="50">
        <f>IFERROR(VLOOKUP(B191,padron!A183:M952,12,0),"")</f>
        <v/>
      </c>
      <c r="X191" s="65">
        <f>IFERROR(VLOOKUP(B191,padron!A183:M952,13,0),"")</f>
        <v/>
      </c>
    </row>
    <row r="192" ht="15" customHeight="1" s="70">
      <c r="F192" s="62">
        <f>IFERROR(IF(G192="Af. No Encontrado!","SI","NO"),"NO")</f>
        <v/>
      </c>
      <c r="G192" s="65">
        <f>+(IFERROR(+VLOOKUP(B192,padron!$A$1:$K$902,3,0),IF(B192="","","Af. No Encontrado!")))</f>
        <v/>
      </c>
      <c r="H192" s="65">
        <f>+IFERROR(VLOOKUP(C192,materiales!$A$1:$D$2000,4,0),IFERROR(A192,""))</f>
        <v/>
      </c>
      <c r="I192" s="65">
        <f>+(IFERROR(+VLOOKUP(B192,padron!$A$1:$K$304,9,0),""))</f>
        <v/>
      </c>
      <c r="J192" s="65">
        <f>+(IFERROR(+VLOOKUP(B192,padron!$A$1:$K$304,10,0),""))</f>
        <v/>
      </c>
      <c r="K192" s="65">
        <f>+(IFERROR(+VLOOKUP(B192,padron!$A$1:$K$304,11,0),""))</f>
        <v/>
      </c>
      <c r="L192" s="50">
        <f>+(IFERROR(+VLOOKUP(B192,padron!$A$1:$K$304,8,0),""))</f>
        <v/>
      </c>
      <c r="M192" s="50">
        <f>+(IFERROR(+VLOOKUP(B192,padron!$A$1:$K$304,2,0),""))</f>
        <v/>
      </c>
      <c r="N192" s="50">
        <f>+IFERROR(VLOOKUP(C192,materiales!$A$1:$D$2000,2,0),IF(B192="","","99999"))</f>
        <v/>
      </c>
      <c r="O192">
        <f>IFERROR(IF(B192="","","001"),"")</f>
        <v/>
      </c>
      <c r="Q192" s="50">
        <f>IF(B192="","","ZTRA")</f>
        <v/>
      </c>
      <c r="R192" s="65">
        <f>IF(B192="","","ALMA")</f>
        <v/>
      </c>
      <c r="S192" s="50">
        <f>+IFERROR(VLOOKUP(B192,padron!A185:K487,4,0),"")</f>
        <v/>
      </c>
      <c r="T192" s="60">
        <f>+IF(L192="","",+DAY(TODAY())&amp;"."&amp;TEXT(+TODAY(),"MM")&amp;"."&amp;+YEAR(TODAY()))</f>
        <v/>
      </c>
      <c r="U192" s="65">
        <f>+IFERROR(VLOOKUP(B192,padron!$A$2:$K$304,6,0),"")</f>
        <v/>
      </c>
      <c r="V192" s="65">
        <f>+IFERROR(VLOOKUP(B192,padron!$A$2:$K$304,7,0),"")</f>
        <v/>
      </c>
      <c r="W192" s="50">
        <f>IFERROR(VLOOKUP(B192,padron!A184:M953,12,0),"")</f>
        <v/>
      </c>
      <c r="X192" s="65">
        <f>IFERROR(VLOOKUP(B192,padron!A184:M953,13,0),"")</f>
        <v/>
      </c>
    </row>
    <row r="193" ht="15" customHeight="1" s="70">
      <c r="F193" s="62">
        <f>IFERROR(IF(G193="Af. No Encontrado!","SI","NO"),"NO")</f>
        <v/>
      </c>
      <c r="G193" s="65">
        <f>+(IFERROR(+VLOOKUP(B193,padron!$A$1:$K$902,3,0),IF(B193="","","Af. No Encontrado!")))</f>
        <v/>
      </c>
      <c r="H193" s="65">
        <f>+IFERROR(VLOOKUP(C193,materiales!$A$1:$D$2000,4,0),IFERROR(A193,""))</f>
        <v/>
      </c>
      <c r="I193" s="65">
        <f>+(IFERROR(+VLOOKUP(B193,padron!$A$1:$K$304,9,0),""))</f>
        <v/>
      </c>
      <c r="J193" s="65">
        <f>+(IFERROR(+VLOOKUP(B193,padron!$A$1:$K$304,10,0),""))</f>
        <v/>
      </c>
      <c r="K193" s="65">
        <f>+(IFERROR(+VLOOKUP(B193,padron!$A$1:$K$304,11,0),""))</f>
        <v/>
      </c>
      <c r="L193" s="50">
        <f>+(IFERROR(+VLOOKUP(B193,padron!$A$1:$K$304,8,0),""))</f>
        <v/>
      </c>
      <c r="M193" s="50">
        <f>+(IFERROR(+VLOOKUP(B193,padron!$A$1:$K$304,2,0),""))</f>
        <v/>
      </c>
      <c r="N193" s="50">
        <f>+IFERROR(VLOOKUP(C193,materiales!$A$1:$D$2000,2,0),IF(B193="","","99999"))</f>
        <v/>
      </c>
      <c r="O193">
        <f>IFERROR(IF(B193="","","001"),"")</f>
        <v/>
      </c>
      <c r="Q193" s="50">
        <f>IF(B193="","","ZTRA")</f>
        <v/>
      </c>
      <c r="R193" s="65">
        <f>IF(B193="","","ALMA")</f>
        <v/>
      </c>
      <c r="S193" s="50">
        <f>+IFERROR(VLOOKUP(B193,padron!A186:K488,4,0),"")</f>
        <v/>
      </c>
      <c r="T193" s="60">
        <f>+IF(L193="","",+DAY(TODAY())&amp;"."&amp;TEXT(+TODAY(),"MM")&amp;"."&amp;+YEAR(TODAY()))</f>
        <v/>
      </c>
      <c r="U193" s="65">
        <f>+IFERROR(VLOOKUP(B193,padron!$A$2:$K$304,6,0),"")</f>
        <v/>
      </c>
      <c r="V193" s="65">
        <f>+IFERROR(VLOOKUP(B193,padron!$A$2:$K$304,7,0),"")</f>
        <v/>
      </c>
      <c r="W193" s="50">
        <f>IFERROR(VLOOKUP(B193,padron!A185:M954,12,0),"")</f>
        <v/>
      </c>
      <c r="X193" s="65">
        <f>IFERROR(VLOOKUP(B193,padron!A185:M954,13,0),"")</f>
        <v/>
      </c>
    </row>
    <row r="194" ht="15" customHeight="1" s="70">
      <c r="F194" s="62">
        <f>IFERROR(IF(G194="Af. No Encontrado!","SI","NO"),"NO")</f>
        <v/>
      </c>
      <c r="G194" s="65">
        <f>+(IFERROR(+VLOOKUP(B194,padron!$A$1:$K$902,3,0),IF(B194="","","Af. No Encontrado!")))</f>
        <v/>
      </c>
      <c r="H194" s="65">
        <f>+IFERROR(VLOOKUP(C194,materiales!$A$1:$D$2000,4,0),IFERROR(A194,""))</f>
        <v/>
      </c>
      <c r="I194" s="65">
        <f>+(IFERROR(+VLOOKUP(B194,padron!$A$1:$K$304,9,0),""))</f>
        <v/>
      </c>
      <c r="J194" s="65">
        <f>+(IFERROR(+VLOOKUP(B194,padron!$A$1:$K$304,10,0),""))</f>
        <v/>
      </c>
      <c r="K194" s="65">
        <f>+(IFERROR(+VLOOKUP(B194,padron!$A$1:$K$304,11,0),""))</f>
        <v/>
      </c>
      <c r="L194" s="50">
        <f>+(IFERROR(+VLOOKUP(B194,padron!$A$1:$K$304,8,0),""))</f>
        <v/>
      </c>
      <c r="M194" s="50">
        <f>+(IFERROR(+VLOOKUP(B194,padron!$A$1:$K$304,2,0),""))</f>
        <v/>
      </c>
      <c r="N194" s="50">
        <f>+IFERROR(VLOOKUP(C194,materiales!$A$1:$D$2000,2,0),IF(B194="","","99999"))</f>
        <v/>
      </c>
      <c r="O194">
        <f>IFERROR(IF(B194="","","001"),"")</f>
        <v/>
      </c>
      <c r="Q194" s="50">
        <f>IF(B194="","","ZTRA")</f>
        <v/>
      </c>
      <c r="R194" s="65">
        <f>IF(B194="","","ALMA")</f>
        <v/>
      </c>
      <c r="S194" s="50">
        <f>+IFERROR(VLOOKUP(B194,padron!A187:K489,4,0),"")</f>
        <v/>
      </c>
      <c r="T194" s="60">
        <f>+IF(L194="","",+DAY(TODAY())&amp;"."&amp;TEXT(+TODAY(),"MM")&amp;"."&amp;+YEAR(TODAY()))</f>
        <v/>
      </c>
      <c r="U194" s="65">
        <f>+IFERROR(VLOOKUP(B194,padron!$A$2:$K$304,6,0),"")</f>
        <v/>
      </c>
      <c r="V194" s="65">
        <f>+IFERROR(VLOOKUP(B194,padron!$A$2:$K$304,7,0),"")</f>
        <v/>
      </c>
      <c r="W194" s="50">
        <f>IFERROR(VLOOKUP(B194,padron!A186:M955,12,0),"")</f>
        <v/>
      </c>
      <c r="X194" s="65">
        <f>IFERROR(VLOOKUP(B194,padron!A186:M955,13,0),"")</f>
        <v/>
      </c>
    </row>
    <row r="195" ht="15" customHeight="1" s="70">
      <c r="F195" s="62">
        <f>IFERROR(IF(G195="Af. No Encontrado!","SI","NO"),"NO")</f>
        <v/>
      </c>
      <c r="G195" s="65">
        <f>+(IFERROR(+VLOOKUP(B195,padron!$A$1:$K$902,3,0),IF(B195="","","Af. No Encontrado!")))</f>
        <v/>
      </c>
      <c r="H195" s="65">
        <f>+IFERROR(VLOOKUP(C195,materiales!$A$1:$D$2000,4,0),IFERROR(A195,""))</f>
        <v/>
      </c>
      <c r="I195" s="65">
        <f>+(IFERROR(+VLOOKUP(B195,padron!$A$1:$K$304,9,0),""))</f>
        <v/>
      </c>
      <c r="J195" s="65">
        <f>+(IFERROR(+VLOOKUP(B195,padron!$A$1:$K$304,10,0),""))</f>
        <v/>
      </c>
      <c r="K195" s="65">
        <f>+(IFERROR(+VLOOKUP(B195,padron!$A$1:$K$304,11,0),""))</f>
        <v/>
      </c>
      <c r="L195" s="50">
        <f>+(IFERROR(+VLOOKUP(B195,padron!$A$1:$K$304,8,0),""))</f>
        <v/>
      </c>
      <c r="M195" s="50">
        <f>+(IFERROR(+VLOOKUP(B195,padron!$A$1:$K$304,2,0),""))</f>
        <v/>
      </c>
      <c r="N195" s="50">
        <f>+IFERROR(VLOOKUP(C195,materiales!$A$1:$D$2000,2,0),IF(B195="","","99999"))</f>
        <v/>
      </c>
      <c r="O195">
        <f>IFERROR(IF(B195="","","001"),"")</f>
        <v/>
      </c>
      <c r="Q195" s="50">
        <f>IF(B195="","","ZTRA")</f>
        <v/>
      </c>
      <c r="R195" s="65">
        <f>IF(B195="","","ALMA")</f>
        <v/>
      </c>
      <c r="S195" s="50">
        <f>+IFERROR(VLOOKUP(B195,padron!A188:K490,4,0),"")</f>
        <v/>
      </c>
      <c r="T195" s="60">
        <f>+IF(L195="","",+DAY(TODAY())&amp;"."&amp;TEXT(+TODAY(),"MM")&amp;"."&amp;+YEAR(TODAY()))</f>
        <v/>
      </c>
      <c r="U195" s="65">
        <f>+IFERROR(VLOOKUP(B195,padron!$A$2:$K$304,6,0),"")</f>
        <v/>
      </c>
      <c r="V195" s="65">
        <f>+IFERROR(VLOOKUP(B195,padron!$A$2:$K$304,7,0),"")</f>
        <v/>
      </c>
      <c r="W195" s="50">
        <f>IFERROR(VLOOKUP(B195,padron!A187:M956,12,0),"")</f>
        <v/>
      </c>
      <c r="X195" s="65">
        <f>IFERROR(VLOOKUP(B195,padron!A187:M956,13,0),"")</f>
        <v/>
      </c>
    </row>
    <row r="196" ht="15" customHeight="1" s="70">
      <c r="F196" s="62">
        <f>IFERROR(IF(G196="Af. No Encontrado!","SI","NO"),"NO")</f>
        <v/>
      </c>
      <c r="G196" s="65">
        <f>+(IFERROR(+VLOOKUP(B196,padron!$A$1:$K$902,3,0),IF(B196="","","Af. No Encontrado!")))</f>
        <v/>
      </c>
      <c r="H196" s="65">
        <f>+IFERROR(VLOOKUP(C196,materiales!$A$1:$D$2000,4,0),IFERROR(A196,""))</f>
        <v/>
      </c>
      <c r="I196" s="65">
        <f>+(IFERROR(+VLOOKUP(B196,padron!$A$1:$K$304,9,0),""))</f>
        <v/>
      </c>
      <c r="J196" s="65">
        <f>+(IFERROR(+VLOOKUP(B196,padron!$A$1:$K$304,10,0),""))</f>
        <v/>
      </c>
      <c r="K196" s="65">
        <f>+(IFERROR(+VLOOKUP(B196,padron!$A$1:$K$304,11,0),""))</f>
        <v/>
      </c>
      <c r="L196" s="50">
        <f>+(IFERROR(+VLOOKUP(B196,padron!$A$1:$K$304,8,0),""))</f>
        <v/>
      </c>
      <c r="M196" s="50">
        <f>+(IFERROR(+VLOOKUP(B196,padron!$A$1:$K$304,2,0),""))</f>
        <v/>
      </c>
      <c r="N196" s="50">
        <f>+IFERROR(VLOOKUP(C196,materiales!$A$1:$D$2000,2,0),IF(B196="","","99999"))</f>
        <v/>
      </c>
      <c r="O196">
        <f>IFERROR(IF(B196="","","001"),"")</f>
        <v/>
      </c>
      <c r="Q196" s="50">
        <f>IF(B196="","","ZTRA")</f>
        <v/>
      </c>
      <c r="R196" s="65">
        <f>IF(B196="","","ALMA")</f>
        <v/>
      </c>
      <c r="S196" s="50">
        <f>+IFERROR(VLOOKUP(B196,padron!A189:K491,4,0),"")</f>
        <v/>
      </c>
      <c r="T196" s="60">
        <f>+IF(L196="","",+DAY(TODAY())&amp;"."&amp;TEXT(+TODAY(),"MM")&amp;"."&amp;+YEAR(TODAY()))</f>
        <v/>
      </c>
      <c r="U196" s="65">
        <f>+IFERROR(VLOOKUP(B196,padron!$A$2:$K$304,6,0),"")</f>
        <v/>
      </c>
      <c r="V196" s="65">
        <f>+IFERROR(VLOOKUP(B196,padron!$A$2:$K$304,7,0),"")</f>
        <v/>
      </c>
      <c r="W196" s="50">
        <f>IFERROR(VLOOKUP(B196,padron!A188:M957,12,0),"")</f>
        <v/>
      </c>
      <c r="X196" s="65">
        <f>IFERROR(VLOOKUP(B196,padron!A188:M957,13,0),"")</f>
        <v/>
      </c>
    </row>
    <row r="197" ht="15" customHeight="1" s="70">
      <c r="F197" s="62">
        <f>IFERROR(IF(G197="Af. No Encontrado!","SI","NO"),"NO")</f>
        <v/>
      </c>
      <c r="G197" s="65">
        <f>+(IFERROR(+VLOOKUP(B197,padron!$A$1:$K$902,3,0),IF(B197="","","Af. No Encontrado!")))</f>
        <v/>
      </c>
      <c r="H197" s="65">
        <f>+IFERROR(VLOOKUP(C197,materiales!$A$1:$D$2000,4,0),IFERROR(A197,""))</f>
        <v/>
      </c>
      <c r="I197" s="65">
        <f>+(IFERROR(+VLOOKUP(B197,padron!$A$1:$K$304,9,0),""))</f>
        <v/>
      </c>
      <c r="J197" s="65">
        <f>+(IFERROR(+VLOOKUP(B197,padron!$A$1:$K$304,10,0),""))</f>
        <v/>
      </c>
      <c r="K197" s="65">
        <f>+(IFERROR(+VLOOKUP(B197,padron!$A$1:$K$304,11,0),""))</f>
        <v/>
      </c>
      <c r="L197" s="50">
        <f>+(IFERROR(+VLOOKUP(B197,padron!$A$1:$K$304,8,0),""))</f>
        <v/>
      </c>
      <c r="M197" s="50">
        <f>+(IFERROR(+VLOOKUP(B197,padron!$A$1:$K$304,2,0),""))</f>
        <v/>
      </c>
      <c r="N197" s="50">
        <f>+IFERROR(VLOOKUP(C197,materiales!$A$1:$D$2000,2,0),IF(B197="","","99999"))</f>
        <v/>
      </c>
      <c r="O197">
        <f>IFERROR(IF(B197="","","001"),"")</f>
        <v/>
      </c>
      <c r="Q197" s="50">
        <f>IF(B197="","","ZTRA")</f>
        <v/>
      </c>
      <c r="R197" s="65">
        <f>IF(B197="","","ALMA")</f>
        <v/>
      </c>
      <c r="S197" s="50">
        <f>+IFERROR(VLOOKUP(B197,padron!A190:K492,4,0),"")</f>
        <v/>
      </c>
      <c r="T197" s="60">
        <f>+IF(L197="","",+DAY(TODAY())&amp;"."&amp;TEXT(+TODAY(),"MM")&amp;"."&amp;+YEAR(TODAY()))</f>
        <v/>
      </c>
      <c r="U197" s="65">
        <f>+IFERROR(VLOOKUP(B197,padron!$A$2:$K$304,6,0),"")</f>
        <v/>
      </c>
      <c r="V197" s="65">
        <f>+IFERROR(VLOOKUP(B197,padron!$A$2:$K$304,7,0),"")</f>
        <v/>
      </c>
      <c r="W197" s="50">
        <f>IFERROR(VLOOKUP(B197,padron!A189:M958,12,0),"")</f>
        <v/>
      </c>
      <c r="X197" s="65">
        <f>IFERROR(VLOOKUP(B197,padron!A189:M958,13,0),"")</f>
        <v/>
      </c>
    </row>
    <row r="198" ht="15" customHeight="1" s="70">
      <c r="F198" s="62">
        <f>IFERROR(IF(G198="Af. No Encontrado!","SI","NO"),"NO")</f>
        <v/>
      </c>
      <c r="G198" s="65">
        <f>+(IFERROR(+VLOOKUP(B198,padron!$A$1:$K$902,3,0),IF(B198="","","Af. No Encontrado!")))</f>
        <v/>
      </c>
      <c r="H198" s="65">
        <f>+IFERROR(VLOOKUP(C198,materiales!$A$1:$D$2000,4,0),IFERROR(A198,""))</f>
        <v/>
      </c>
      <c r="I198" s="65">
        <f>+(IFERROR(+VLOOKUP(B198,padron!$A$1:$K$304,9,0),""))</f>
        <v/>
      </c>
      <c r="J198" s="65">
        <f>+(IFERROR(+VLOOKUP(B198,padron!$A$1:$K$304,10,0),""))</f>
        <v/>
      </c>
      <c r="K198" s="65">
        <f>+(IFERROR(+VLOOKUP(B198,padron!$A$1:$K$304,11,0),""))</f>
        <v/>
      </c>
      <c r="L198" s="50">
        <f>+(IFERROR(+VLOOKUP(B198,padron!$A$1:$K$304,8,0),""))</f>
        <v/>
      </c>
      <c r="M198" s="50">
        <f>+(IFERROR(+VLOOKUP(B198,padron!$A$1:$K$304,2,0),""))</f>
        <v/>
      </c>
      <c r="N198" s="50">
        <f>+IFERROR(VLOOKUP(C198,materiales!$A$1:$D$2000,2,0),IF(B198="","","99999"))</f>
        <v/>
      </c>
      <c r="O198">
        <f>IFERROR(IF(B198="","","001"),"")</f>
        <v/>
      </c>
      <c r="Q198" s="50">
        <f>IF(B198="","","ZTRA")</f>
        <v/>
      </c>
      <c r="R198" s="65">
        <f>IF(B198="","","ALMA")</f>
        <v/>
      </c>
      <c r="S198" s="50">
        <f>+IFERROR(VLOOKUP(B198,padron!A191:K493,4,0),"")</f>
        <v/>
      </c>
      <c r="T198" s="60">
        <f>+IF(L198="","",+DAY(TODAY())&amp;"."&amp;TEXT(+TODAY(),"MM")&amp;"."&amp;+YEAR(TODAY()))</f>
        <v/>
      </c>
      <c r="U198" s="65">
        <f>+IFERROR(VLOOKUP(B198,padron!$A$2:$K$304,6,0),"")</f>
        <v/>
      </c>
      <c r="V198" s="65">
        <f>+IFERROR(VLOOKUP(B198,padron!$A$2:$K$304,7,0),"")</f>
        <v/>
      </c>
      <c r="W198" s="50">
        <f>IFERROR(VLOOKUP(B198,padron!A190:M959,12,0),"")</f>
        <v/>
      </c>
      <c r="X198" s="65">
        <f>IFERROR(VLOOKUP(B198,padron!A190:M959,13,0),"")</f>
        <v/>
      </c>
    </row>
    <row r="199" ht="15" customHeight="1" s="70">
      <c r="F199" s="62">
        <f>IFERROR(IF(G199="Af. No Encontrado!","SI","NO"),"NO")</f>
        <v/>
      </c>
      <c r="G199" s="65">
        <f>+(IFERROR(+VLOOKUP(B199,padron!$A$1:$K$902,3,0),IF(B199="","","Af. No Encontrado!")))</f>
        <v/>
      </c>
      <c r="H199" s="65">
        <f>+IFERROR(VLOOKUP(C199,materiales!$A$1:$D$2000,4,0),IFERROR(A199,""))</f>
        <v/>
      </c>
      <c r="I199" s="65">
        <f>+(IFERROR(+VLOOKUP(B199,padron!$A$1:$K$304,9,0),""))</f>
        <v/>
      </c>
      <c r="J199" s="65">
        <f>+(IFERROR(+VLOOKUP(B199,padron!$A$1:$K$304,10,0),""))</f>
        <v/>
      </c>
      <c r="K199" s="65">
        <f>+(IFERROR(+VLOOKUP(B199,padron!$A$1:$K$304,11,0),""))</f>
        <v/>
      </c>
      <c r="L199" s="50">
        <f>+(IFERROR(+VLOOKUP(B199,padron!$A$1:$K$304,8,0),""))</f>
        <v/>
      </c>
      <c r="M199" s="50">
        <f>+(IFERROR(+VLOOKUP(B199,padron!$A$1:$K$304,2,0),""))</f>
        <v/>
      </c>
      <c r="N199" s="50">
        <f>+IFERROR(VLOOKUP(C199,materiales!$A$1:$D$2000,2,0),IF(B199="","","99999"))</f>
        <v/>
      </c>
      <c r="O199">
        <f>IFERROR(IF(B199="","","001"),"")</f>
        <v/>
      </c>
      <c r="Q199" s="50">
        <f>IF(B199="","","ZTRA")</f>
        <v/>
      </c>
      <c r="R199" s="65">
        <f>IF(B199="","","ALMA")</f>
        <v/>
      </c>
      <c r="S199" s="50">
        <f>+IFERROR(VLOOKUP(B199,padron!A192:K494,4,0),"")</f>
        <v/>
      </c>
      <c r="T199" s="60">
        <f>+IF(L199="","",+DAY(TODAY())&amp;"."&amp;TEXT(+TODAY(),"MM")&amp;"."&amp;+YEAR(TODAY()))</f>
        <v/>
      </c>
      <c r="U199" s="65">
        <f>+IFERROR(VLOOKUP(B199,padron!$A$2:$K$304,6,0),"")</f>
        <v/>
      </c>
      <c r="V199" s="65">
        <f>+IFERROR(VLOOKUP(B199,padron!$A$2:$K$304,7,0),"")</f>
        <v/>
      </c>
      <c r="W199" s="50">
        <f>IFERROR(VLOOKUP(B199,padron!A191:M960,12,0),"")</f>
        <v/>
      </c>
      <c r="X199" s="65">
        <f>IFERROR(VLOOKUP(B199,padron!A191:M960,13,0),"")</f>
        <v/>
      </c>
    </row>
    <row r="200" ht="15" customHeight="1" s="70">
      <c r="F200" s="62">
        <f>IFERROR(IF(G200="Af. No Encontrado!","SI","NO"),"NO")</f>
        <v/>
      </c>
      <c r="G200" s="65">
        <f>+(IFERROR(+VLOOKUP(B200,padron!$A$1:$K$902,3,0),IF(B200="","","Af. No Encontrado!")))</f>
        <v/>
      </c>
      <c r="H200" s="65">
        <f>+IFERROR(VLOOKUP(C200,materiales!$A$1:$D$2000,4,0),IFERROR(A200,""))</f>
        <v/>
      </c>
      <c r="I200" s="65">
        <f>+(IFERROR(+VLOOKUP(B200,padron!$A$1:$K$304,9,0),""))</f>
        <v/>
      </c>
      <c r="J200" s="65">
        <f>+(IFERROR(+VLOOKUP(B200,padron!$A$1:$K$304,10,0),""))</f>
        <v/>
      </c>
      <c r="K200" s="65">
        <f>+(IFERROR(+VLOOKUP(B200,padron!$A$1:$K$304,11,0),""))</f>
        <v/>
      </c>
      <c r="L200" s="50">
        <f>+(IFERROR(+VLOOKUP(B200,padron!$A$1:$K$304,8,0),""))</f>
        <v/>
      </c>
      <c r="M200" s="50">
        <f>+(IFERROR(+VLOOKUP(B200,padron!$A$1:$K$304,2,0),""))</f>
        <v/>
      </c>
      <c r="N200" s="50">
        <f>+IFERROR(VLOOKUP(C200,materiales!$A$1:$D$2000,2,0),IF(B200="","","99999"))</f>
        <v/>
      </c>
      <c r="O200">
        <f>IFERROR(IF(B200="","","001"),"")</f>
        <v/>
      </c>
      <c r="Q200" s="50">
        <f>IF(B200="","","ZTRA")</f>
        <v/>
      </c>
      <c r="R200" s="65">
        <f>IF(B200="","","ALMA")</f>
        <v/>
      </c>
      <c r="S200" s="50">
        <f>+IFERROR(VLOOKUP(B200,padron!A193:K495,4,0),"")</f>
        <v/>
      </c>
      <c r="T200" s="60">
        <f>+IF(L200="","",+DAY(TODAY())&amp;"."&amp;TEXT(+TODAY(),"MM")&amp;"."&amp;+YEAR(TODAY()))</f>
        <v/>
      </c>
      <c r="U200" s="65">
        <f>+IFERROR(VLOOKUP(B200,padron!$A$2:$K$304,6,0),"")</f>
        <v/>
      </c>
      <c r="V200" s="65">
        <f>+IFERROR(VLOOKUP(B200,padron!$A$2:$K$304,7,0),"")</f>
        <v/>
      </c>
      <c r="W200" s="50">
        <f>IFERROR(VLOOKUP(B200,padron!A192:M961,12,0),"")</f>
        <v/>
      </c>
      <c r="X200" s="65">
        <f>IFERROR(VLOOKUP(B200,padron!A192:M961,13,0),"")</f>
        <v/>
      </c>
    </row>
    <row r="201" ht="15" customHeight="1" s="70">
      <c r="F201" s="62">
        <f>IFERROR(IF(G201="Af. No Encontrado!","SI","NO"),"NO")</f>
        <v/>
      </c>
      <c r="G201" s="65">
        <f>+(IFERROR(+VLOOKUP(B201,padron!$A$1:$K$902,3,0),IF(B201="","","Af. No Encontrado!")))</f>
        <v/>
      </c>
      <c r="H201" s="65">
        <f>+IFERROR(VLOOKUP(C201,materiales!$A$1:$D$2000,4,0),IFERROR(A201,""))</f>
        <v/>
      </c>
      <c r="I201" s="65">
        <f>+(IFERROR(+VLOOKUP(B201,padron!$A$1:$K$304,9,0),""))</f>
        <v/>
      </c>
      <c r="J201" s="65">
        <f>+(IFERROR(+VLOOKUP(B201,padron!$A$1:$K$304,10,0),""))</f>
        <v/>
      </c>
      <c r="K201" s="65">
        <f>+(IFERROR(+VLOOKUP(B201,padron!$A$1:$K$304,11,0),""))</f>
        <v/>
      </c>
      <c r="L201" s="50">
        <f>+(IFERROR(+VLOOKUP(B201,padron!$A$1:$K$304,8,0),""))</f>
        <v/>
      </c>
      <c r="M201" s="50">
        <f>+(IFERROR(+VLOOKUP(B201,padron!$A$1:$K$304,2,0),""))</f>
        <v/>
      </c>
      <c r="N201" s="50">
        <f>+IFERROR(VLOOKUP(C201,materiales!$A$1:$D$2000,2,0),IF(B201="","","99999"))</f>
        <v/>
      </c>
      <c r="O201">
        <f>IFERROR(IF(B201="","","001"),"")</f>
        <v/>
      </c>
      <c r="Q201" s="50">
        <f>IF(B201="","","ZTRA")</f>
        <v/>
      </c>
      <c r="R201" s="65">
        <f>IF(B201="","","ALMA")</f>
        <v/>
      </c>
      <c r="S201" s="50">
        <f>+IFERROR(VLOOKUP(B201,padron!A194:K496,4,0),"")</f>
        <v/>
      </c>
      <c r="T201" s="60">
        <f>+IF(L201="","",+DAY(TODAY())&amp;"."&amp;TEXT(+TODAY(),"MM")&amp;"."&amp;+YEAR(TODAY()))</f>
        <v/>
      </c>
      <c r="U201" s="65">
        <f>+IFERROR(VLOOKUP(B201,padron!$A$2:$K$304,6,0),"")</f>
        <v/>
      </c>
      <c r="V201" s="65">
        <f>+IFERROR(VLOOKUP(B201,padron!$A$2:$K$304,7,0),"")</f>
        <v/>
      </c>
      <c r="W201" s="50">
        <f>IFERROR(VLOOKUP(B201,padron!A193:M962,12,0),"")</f>
        <v/>
      </c>
      <c r="X201" s="65">
        <f>IFERROR(VLOOKUP(B201,padron!A193:M962,13,0),"")</f>
        <v/>
      </c>
    </row>
    <row r="202" ht="15" customHeight="1" s="70">
      <c r="F202" s="62">
        <f>IFERROR(IF(G202="Af. No Encontrado!","SI","NO"),"NO")</f>
        <v/>
      </c>
      <c r="G202" s="65">
        <f>+(IFERROR(+VLOOKUP(B202,padron!$A$1:$K$902,3,0),IF(B202="","","Af. No Encontrado!")))</f>
        <v/>
      </c>
      <c r="H202" s="65">
        <f>+IFERROR(VLOOKUP(C202,materiales!$A$1:$D$2000,4,0),IFERROR(A202,""))</f>
        <v/>
      </c>
      <c r="I202" s="65">
        <f>+(IFERROR(+VLOOKUP(B202,padron!$A$1:$K$304,9,0),""))</f>
        <v/>
      </c>
      <c r="J202" s="65">
        <f>+(IFERROR(+VLOOKUP(B202,padron!$A$1:$K$304,10,0),""))</f>
        <v/>
      </c>
      <c r="K202" s="65">
        <f>+(IFERROR(+VLOOKUP(B202,padron!$A$1:$K$304,11,0),""))</f>
        <v/>
      </c>
      <c r="L202" s="50">
        <f>+(IFERROR(+VLOOKUP(B202,padron!$A$1:$K$304,8,0),""))</f>
        <v/>
      </c>
      <c r="M202" s="50">
        <f>+(IFERROR(+VLOOKUP(B202,padron!$A$1:$K$304,2,0),""))</f>
        <v/>
      </c>
      <c r="N202" s="50">
        <f>+IFERROR(VLOOKUP(C202,materiales!$A$1:$D$2000,2,0),IF(B202="","","99999"))</f>
        <v/>
      </c>
      <c r="O202">
        <f>IFERROR(IF(B202="","","001"),"")</f>
        <v/>
      </c>
      <c r="Q202" s="50">
        <f>IF(B202="","","ZTRA")</f>
        <v/>
      </c>
      <c r="R202" s="65">
        <f>IF(B202="","","ALMA")</f>
        <v/>
      </c>
      <c r="S202" s="50">
        <f>+IFERROR(VLOOKUP(B202,padron!A195:K497,4,0),"")</f>
        <v/>
      </c>
      <c r="T202" s="60">
        <f>+IF(L202="","",+DAY(TODAY())&amp;"."&amp;TEXT(+TODAY(),"MM")&amp;"."&amp;+YEAR(TODAY()))</f>
        <v/>
      </c>
      <c r="U202" s="65">
        <f>+IFERROR(VLOOKUP(B202,padron!$A$2:$K$304,6,0),"")</f>
        <v/>
      </c>
      <c r="V202" s="65">
        <f>+IFERROR(VLOOKUP(B202,padron!$A$2:$K$304,7,0),"")</f>
        <v/>
      </c>
      <c r="W202" s="50">
        <f>IFERROR(VLOOKUP(B202,padron!A194:M963,12,0),"")</f>
        <v/>
      </c>
      <c r="X202" s="65">
        <f>IFERROR(VLOOKUP(B202,padron!A194:M963,13,0),"")</f>
        <v/>
      </c>
    </row>
    <row r="203" ht="15" customHeight="1" s="70">
      <c r="F203" s="62">
        <f>IFERROR(IF(G203="Af. No Encontrado!","SI","NO"),"NO")</f>
        <v/>
      </c>
      <c r="G203" s="65">
        <f>+(IFERROR(+VLOOKUP(B203,padron!$A$1:$K$902,3,0),IF(B203="","","Af. No Encontrado!")))</f>
        <v/>
      </c>
      <c r="H203" s="65">
        <f>+IFERROR(VLOOKUP(C203,materiales!$A$1:$D$2000,4,0),IFERROR(A203,""))</f>
        <v/>
      </c>
      <c r="I203" s="65">
        <f>+(IFERROR(+VLOOKUP(B203,padron!$A$1:$K$304,9,0),""))</f>
        <v/>
      </c>
      <c r="J203" s="65">
        <f>+(IFERROR(+VLOOKUP(B203,padron!$A$1:$K$304,10,0),""))</f>
        <v/>
      </c>
      <c r="K203" s="65">
        <f>+(IFERROR(+VLOOKUP(B203,padron!$A$1:$K$304,11,0),""))</f>
        <v/>
      </c>
      <c r="L203" s="50">
        <f>+(IFERROR(+VLOOKUP(B203,padron!$A$1:$K$304,8,0),""))</f>
        <v/>
      </c>
      <c r="M203" s="50">
        <f>+(IFERROR(+VLOOKUP(B203,padron!$A$1:$K$304,2,0),""))</f>
        <v/>
      </c>
      <c r="N203" s="50">
        <f>+IFERROR(VLOOKUP(C203,materiales!$A$1:$D$2000,2,0),IF(B203="","","99999"))</f>
        <v/>
      </c>
      <c r="O203">
        <f>IFERROR(IF(B203="","","001"),"")</f>
        <v/>
      </c>
      <c r="Q203" s="50">
        <f>IF(B203="","","ZTRA")</f>
        <v/>
      </c>
      <c r="R203" s="65">
        <f>IF(B203="","","ALMA")</f>
        <v/>
      </c>
      <c r="S203" s="50">
        <f>+IFERROR(VLOOKUP(B203,padron!A196:K498,4,0),"")</f>
        <v/>
      </c>
      <c r="T203" s="60">
        <f>+IF(L203="","",+DAY(TODAY())&amp;"."&amp;TEXT(+TODAY(),"MM")&amp;"."&amp;+YEAR(TODAY()))</f>
        <v/>
      </c>
      <c r="U203" s="65">
        <f>+IFERROR(VLOOKUP(B203,padron!$A$2:$K$304,6,0),"")</f>
        <v/>
      </c>
      <c r="V203" s="65">
        <f>+IFERROR(VLOOKUP(B203,padron!$A$2:$K$304,7,0),"")</f>
        <v/>
      </c>
      <c r="W203" s="50">
        <f>IFERROR(VLOOKUP(B203,padron!A195:M964,12,0),"")</f>
        <v/>
      </c>
      <c r="X203" s="65">
        <f>IFERROR(VLOOKUP(B203,padron!A195:M964,13,0),"")</f>
        <v/>
      </c>
    </row>
    <row r="204" ht="15" customHeight="1" s="70">
      <c r="F204" s="62">
        <f>IFERROR(IF(G204="Af. No Encontrado!","SI","NO"),"NO")</f>
        <v/>
      </c>
      <c r="G204" s="65">
        <f>+(IFERROR(+VLOOKUP(B204,padron!$A$1:$K$902,3,0),IF(B204="","","Af. No Encontrado!")))</f>
        <v/>
      </c>
      <c r="H204" s="65">
        <f>+IFERROR(VLOOKUP(C204,materiales!$A$1:$D$2000,4,0),IFERROR(A204,""))</f>
        <v/>
      </c>
      <c r="I204" s="65">
        <f>+(IFERROR(+VLOOKUP(B204,padron!$A$1:$K$304,9,0),""))</f>
        <v/>
      </c>
      <c r="J204" s="65">
        <f>+(IFERROR(+VLOOKUP(B204,padron!$A$1:$K$304,10,0),""))</f>
        <v/>
      </c>
      <c r="K204" s="65">
        <f>+(IFERROR(+VLOOKUP(B204,padron!$A$1:$K$304,11,0),""))</f>
        <v/>
      </c>
      <c r="L204" s="50">
        <f>+(IFERROR(+VLOOKUP(B204,padron!$A$1:$K$304,8,0),""))</f>
        <v/>
      </c>
      <c r="M204" s="50">
        <f>+(IFERROR(+VLOOKUP(B204,padron!$A$1:$K$304,2,0),""))</f>
        <v/>
      </c>
      <c r="N204" s="50">
        <f>+IFERROR(VLOOKUP(C204,materiales!$A$1:$D$2000,2,0),IF(B204="","","99999"))</f>
        <v/>
      </c>
      <c r="O204">
        <f>IFERROR(IF(B204="","","001"),"")</f>
        <v/>
      </c>
      <c r="Q204" s="50">
        <f>IF(B204="","","ZTRA")</f>
        <v/>
      </c>
      <c r="R204" s="65">
        <f>IF(B204="","","ALMA")</f>
        <v/>
      </c>
      <c r="S204" s="50">
        <f>+IFERROR(VLOOKUP(B204,padron!A197:K499,4,0),"")</f>
        <v/>
      </c>
      <c r="T204" s="60">
        <f>+IF(L204="","",+DAY(TODAY())&amp;"."&amp;TEXT(+TODAY(),"MM")&amp;"."&amp;+YEAR(TODAY()))</f>
        <v/>
      </c>
      <c r="U204" s="65">
        <f>+IFERROR(VLOOKUP(B204,padron!$A$2:$K$304,6,0),"")</f>
        <v/>
      </c>
      <c r="V204" s="65">
        <f>+IFERROR(VLOOKUP(B204,padron!$A$2:$K$304,7,0),"")</f>
        <v/>
      </c>
      <c r="W204" s="50">
        <f>IFERROR(VLOOKUP(B204,padron!A196:M965,12,0),"")</f>
        <v/>
      </c>
      <c r="X204" s="65">
        <f>IFERROR(VLOOKUP(B204,padron!A196:M965,13,0),"")</f>
        <v/>
      </c>
    </row>
    <row r="205" ht="15" customHeight="1" s="70">
      <c r="F205" s="62">
        <f>IFERROR(IF(G205="Af. No Encontrado!","SI","NO"),"NO")</f>
        <v/>
      </c>
      <c r="G205" s="65">
        <f>+(IFERROR(+VLOOKUP(B205,padron!$A$1:$K$902,3,0),IF(B205="","","Af. No Encontrado!")))</f>
        <v/>
      </c>
      <c r="H205" s="65">
        <f>+IFERROR(VLOOKUP(C205,materiales!$A$1:$D$2000,4,0),IFERROR(A205,""))</f>
        <v/>
      </c>
      <c r="I205" s="65">
        <f>+(IFERROR(+VLOOKUP(B205,padron!$A$1:$K$304,9,0),""))</f>
        <v/>
      </c>
      <c r="J205" s="65">
        <f>+(IFERROR(+VLOOKUP(B205,padron!$A$1:$K$304,10,0),""))</f>
        <v/>
      </c>
      <c r="K205" s="65">
        <f>+(IFERROR(+VLOOKUP(B205,padron!$A$1:$K$304,11,0),""))</f>
        <v/>
      </c>
      <c r="L205" s="50">
        <f>+(IFERROR(+VLOOKUP(B205,padron!$A$1:$K$304,8,0),""))</f>
        <v/>
      </c>
      <c r="M205" s="50">
        <f>+(IFERROR(+VLOOKUP(B205,padron!$A$1:$K$304,2,0),""))</f>
        <v/>
      </c>
      <c r="N205" s="50">
        <f>+IFERROR(VLOOKUP(C205,materiales!$A$1:$D$2000,2,0),IF(B205="","","99999"))</f>
        <v/>
      </c>
      <c r="O205">
        <f>IFERROR(IF(B205="","","001"),"")</f>
        <v/>
      </c>
      <c r="Q205" s="50">
        <f>IF(B205="","","ZTRA")</f>
        <v/>
      </c>
      <c r="R205" s="65">
        <f>IF(B205="","","ALMA")</f>
        <v/>
      </c>
      <c r="S205" s="50">
        <f>+IFERROR(VLOOKUP(B205,padron!A198:K500,4,0),"")</f>
        <v/>
      </c>
      <c r="T205" s="60">
        <f>+IF(L205="","",+DAY(TODAY())&amp;"."&amp;TEXT(+TODAY(),"MM")&amp;"."&amp;+YEAR(TODAY()))</f>
        <v/>
      </c>
      <c r="U205" s="65">
        <f>+IFERROR(VLOOKUP(B205,padron!$A$2:$K$304,6,0),"")</f>
        <v/>
      </c>
      <c r="V205" s="65">
        <f>+IFERROR(VLOOKUP(B205,padron!$A$2:$K$304,7,0),"")</f>
        <v/>
      </c>
      <c r="W205" s="50">
        <f>IFERROR(VLOOKUP(B205,padron!A197:M966,12,0),"")</f>
        <v/>
      </c>
      <c r="X205" s="65">
        <f>IFERROR(VLOOKUP(B205,padron!A197:M966,13,0),"")</f>
        <v/>
      </c>
    </row>
    <row r="206" ht="15" customHeight="1" s="70">
      <c r="F206" s="62">
        <f>IFERROR(IF(G206="Af. No Encontrado!","SI","NO"),"NO")</f>
        <v/>
      </c>
      <c r="G206" s="65">
        <f>+(IFERROR(+VLOOKUP(B206,padron!$A$1:$K$902,3,0),IF(B206="","","Af. No Encontrado!")))</f>
        <v/>
      </c>
      <c r="H206" s="65">
        <f>+IFERROR(VLOOKUP(C206,materiales!$A$1:$D$2000,4,0),IFERROR(A206,""))</f>
        <v/>
      </c>
      <c r="I206" s="65">
        <f>+(IFERROR(+VLOOKUP(B206,padron!$A$1:$K$304,9,0),""))</f>
        <v/>
      </c>
      <c r="J206" s="65">
        <f>+(IFERROR(+VLOOKUP(B206,padron!$A$1:$K$304,10,0),""))</f>
        <v/>
      </c>
      <c r="K206" s="65">
        <f>+(IFERROR(+VLOOKUP(B206,padron!$A$1:$K$304,11,0),""))</f>
        <v/>
      </c>
      <c r="L206" s="50">
        <f>+(IFERROR(+VLOOKUP(B206,padron!$A$1:$K$304,8,0),""))</f>
        <v/>
      </c>
      <c r="M206" s="50">
        <f>+(IFERROR(+VLOOKUP(B206,padron!$A$1:$K$304,2,0),""))</f>
        <v/>
      </c>
      <c r="N206" s="50">
        <f>+IFERROR(VLOOKUP(C206,materiales!$A$1:$D$2000,2,0),IF(B206="","","99999"))</f>
        <v/>
      </c>
      <c r="O206">
        <f>IFERROR(IF(B206="","","001"),"")</f>
        <v/>
      </c>
      <c r="Q206" s="50">
        <f>IF(B206="","","ZTRA")</f>
        <v/>
      </c>
      <c r="R206" s="65">
        <f>IF(B206="","","ALMA")</f>
        <v/>
      </c>
      <c r="S206" s="50">
        <f>+IFERROR(VLOOKUP(B206,padron!A199:K501,4,0),"")</f>
        <v/>
      </c>
      <c r="T206" s="60">
        <f>+IF(L206="","",+DAY(TODAY())&amp;"."&amp;TEXT(+TODAY(),"MM")&amp;"."&amp;+YEAR(TODAY()))</f>
        <v/>
      </c>
      <c r="U206" s="65">
        <f>+IFERROR(VLOOKUP(B206,padron!$A$2:$K$304,6,0),"")</f>
        <v/>
      </c>
      <c r="V206" s="65">
        <f>+IFERROR(VLOOKUP(B206,padron!$A$2:$K$304,7,0),"")</f>
        <v/>
      </c>
      <c r="W206" s="50">
        <f>IFERROR(VLOOKUP(B206,padron!A198:M967,12,0),"")</f>
        <v/>
      </c>
      <c r="X206" s="65">
        <f>IFERROR(VLOOKUP(B206,padron!A198:M967,13,0),"")</f>
        <v/>
      </c>
    </row>
    <row r="207" ht="15" customHeight="1" s="70">
      <c r="F207" s="62">
        <f>IFERROR(IF(G207="Af. No Encontrado!","SI","NO"),"NO")</f>
        <v/>
      </c>
      <c r="G207" s="65">
        <f>+(IFERROR(+VLOOKUP(B207,padron!$A$1:$K$902,3,0),IF(B207="","","Af. No Encontrado!")))</f>
        <v/>
      </c>
      <c r="H207" s="65">
        <f>+IFERROR(VLOOKUP(C207,materiales!$A$1:$D$2000,4,0),IFERROR(A207,""))</f>
        <v/>
      </c>
      <c r="I207" s="65">
        <f>+(IFERROR(+VLOOKUP(B207,padron!$A$1:$K$304,9,0),""))</f>
        <v/>
      </c>
      <c r="J207" s="65">
        <f>+(IFERROR(+VLOOKUP(B207,padron!$A$1:$K$304,10,0),""))</f>
        <v/>
      </c>
      <c r="K207" s="65">
        <f>+(IFERROR(+VLOOKUP(B207,padron!$A$1:$K$304,11,0),""))</f>
        <v/>
      </c>
      <c r="L207" s="50">
        <f>+(IFERROR(+VLOOKUP(B207,padron!$A$1:$K$304,8,0),""))</f>
        <v/>
      </c>
      <c r="M207" s="50">
        <f>+(IFERROR(+VLOOKUP(B207,padron!$A$1:$K$304,2,0),""))</f>
        <v/>
      </c>
      <c r="N207" s="50">
        <f>+IFERROR(VLOOKUP(C207,materiales!$A$1:$D$2000,2,0),IF(B207="","","99999"))</f>
        <v/>
      </c>
      <c r="O207">
        <f>IFERROR(IF(B207="","","001"),"")</f>
        <v/>
      </c>
      <c r="Q207" s="50">
        <f>IF(B207="","","ZTRA")</f>
        <v/>
      </c>
      <c r="R207" s="65">
        <f>IF(B207="","","ALMA")</f>
        <v/>
      </c>
      <c r="S207" s="50">
        <f>+IFERROR(VLOOKUP(B207,padron!A200:K502,4,0),"")</f>
        <v/>
      </c>
      <c r="T207" s="60">
        <f>+IF(L207="","",+DAY(TODAY())&amp;"."&amp;TEXT(+TODAY(),"MM")&amp;"."&amp;+YEAR(TODAY()))</f>
        <v/>
      </c>
      <c r="U207" s="65">
        <f>+IFERROR(VLOOKUP(B207,padron!$A$2:$K$304,6,0),"")</f>
        <v/>
      </c>
      <c r="V207" s="65">
        <f>+IFERROR(VLOOKUP(B207,padron!$A$2:$K$304,7,0),"")</f>
        <v/>
      </c>
      <c r="W207" s="50">
        <f>IFERROR(VLOOKUP(B207,padron!A199:M968,12,0),"")</f>
        <v/>
      </c>
      <c r="X207" s="65">
        <f>IFERROR(VLOOKUP(B207,padron!A199:M968,13,0),"")</f>
        <v/>
      </c>
    </row>
    <row r="208" ht="15" customHeight="1" s="70">
      <c r="F208" s="62">
        <f>IFERROR(IF(G208="Af. No Encontrado!","SI","NO"),"NO")</f>
        <v/>
      </c>
      <c r="G208" s="65">
        <f>+(IFERROR(+VLOOKUP(B208,padron!$A$1:$K$902,3,0),IF(B208="","","Af. No Encontrado!")))</f>
        <v/>
      </c>
      <c r="H208" s="65">
        <f>+IFERROR(VLOOKUP(C208,materiales!$A$1:$D$2000,4,0),IFERROR(A208,""))</f>
        <v/>
      </c>
      <c r="I208" s="65">
        <f>+(IFERROR(+VLOOKUP(B208,padron!$A$1:$K$304,9,0),""))</f>
        <v/>
      </c>
      <c r="J208" s="65">
        <f>+(IFERROR(+VLOOKUP(B208,padron!$A$1:$K$304,10,0),""))</f>
        <v/>
      </c>
      <c r="K208" s="65">
        <f>+(IFERROR(+VLOOKUP(B208,padron!$A$1:$K$304,11,0),""))</f>
        <v/>
      </c>
      <c r="L208" s="50">
        <f>+(IFERROR(+VLOOKUP(B208,padron!$A$1:$K$304,8,0),""))</f>
        <v/>
      </c>
      <c r="M208" s="50">
        <f>+(IFERROR(+VLOOKUP(B208,padron!$A$1:$K$304,2,0),""))</f>
        <v/>
      </c>
      <c r="N208" s="50">
        <f>+IFERROR(VLOOKUP(C208,materiales!$A$1:$D$2000,2,0),IF(B208="","","99999"))</f>
        <v/>
      </c>
      <c r="O208">
        <f>IFERROR(IF(B208="","","001"),"")</f>
        <v/>
      </c>
      <c r="Q208" s="50">
        <f>IF(B208="","","ZTRA")</f>
        <v/>
      </c>
      <c r="R208" s="65">
        <f>IF(B208="","","ALMA")</f>
        <v/>
      </c>
      <c r="S208" s="50">
        <f>+IFERROR(VLOOKUP(B208,padron!A201:K503,4,0),"")</f>
        <v/>
      </c>
      <c r="T208" s="60">
        <f>+IF(L208="","",+DAY(TODAY())&amp;"."&amp;TEXT(+TODAY(),"MM")&amp;"."&amp;+YEAR(TODAY()))</f>
        <v/>
      </c>
      <c r="U208" s="65">
        <f>+IFERROR(VLOOKUP(B208,padron!$A$2:$K$304,6,0),"")</f>
        <v/>
      </c>
      <c r="V208" s="65">
        <f>+IFERROR(VLOOKUP(B208,padron!$A$2:$K$304,7,0),"")</f>
        <v/>
      </c>
      <c r="W208" s="50">
        <f>IFERROR(VLOOKUP(B208,padron!A200:M969,12,0),"")</f>
        <v/>
      </c>
      <c r="X208" s="65">
        <f>IFERROR(VLOOKUP(B208,padron!A200:M969,13,0),"")</f>
        <v/>
      </c>
    </row>
    <row r="209" ht="15" customHeight="1" s="70">
      <c r="F209" s="62">
        <f>IFERROR(IF(G209="Af. No Encontrado!","SI","NO"),"NO")</f>
        <v/>
      </c>
      <c r="G209" s="65">
        <f>+(IFERROR(+VLOOKUP(B209,padron!$A$1:$K$902,3,0),IF(B209="","","Af. No Encontrado!")))</f>
        <v/>
      </c>
      <c r="H209" s="65">
        <f>+IFERROR(VLOOKUP(C209,materiales!$A$1:$D$2000,4,0),IFERROR(A209,""))</f>
        <v/>
      </c>
      <c r="I209" s="65">
        <f>+(IFERROR(+VLOOKUP(B209,padron!$A$1:$K$304,9,0),""))</f>
        <v/>
      </c>
      <c r="J209" s="65">
        <f>+(IFERROR(+VLOOKUP(B209,padron!$A$1:$K$304,10,0),""))</f>
        <v/>
      </c>
      <c r="K209" s="65">
        <f>+(IFERROR(+VLOOKUP(B209,padron!$A$1:$K$304,11,0),""))</f>
        <v/>
      </c>
      <c r="L209" s="50">
        <f>+(IFERROR(+VLOOKUP(B209,padron!$A$1:$K$304,8,0),""))</f>
        <v/>
      </c>
      <c r="M209" s="50">
        <f>+(IFERROR(+VLOOKUP(B209,padron!$A$1:$K$304,2,0),""))</f>
        <v/>
      </c>
      <c r="N209" s="50">
        <f>+IFERROR(VLOOKUP(C209,materiales!$A$1:$D$2000,2,0),IF(B209="","","99999"))</f>
        <v/>
      </c>
      <c r="O209">
        <f>IFERROR(IF(B209="","","001"),"")</f>
        <v/>
      </c>
      <c r="Q209" s="50">
        <f>IF(B209="","","ZTRA")</f>
        <v/>
      </c>
      <c r="R209" s="65">
        <f>IF(B209="","","ALMA")</f>
        <v/>
      </c>
      <c r="S209" s="50">
        <f>+IFERROR(VLOOKUP(B209,padron!A202:K504,4,0),"")</f>
        <v/>
      </c>
      <c r="T209" s="60">
        <f>+IF(L209="","",+DAY(TODAY())&amp;"."&amp;TEXT(+TODAY(),"MM")&amp;"."&amp;+YEAR(TODAY()))</f>
        <v/>
      </c>
      <c r="U209" s="65">
        <f>+IFERROR(VLOOKUP(B209,padron!$A$2:$K$304,6,0),"")</f>
        <v/>
      </c>
      <c r="V209" s="65">
        <f>+IFERROR(VLOOKUP(B209,padron!$A$2:$K$304,7,0),"")</f>
        <v/>
      </c>
      <c r="W209" s="50">
        <f>IFERROR(VLOOKUP(B209,padron!A201:M970,12,0),"")</f>
        <v/>
      </c>
      <c r="X209" s="65">
        <f>IFERROR(VLOOKUP(B209,padron!A201:M970,13,0),"")</f>
        <v/>
      </c>
    </row>
    <row r="210" ht="15" customHeight="1" s="70">
      <c r="F210" s="62">
        <f>IFERROR(IF(G210="Af. No Encontrado!","SI","NO"),"NO")</f>
        <v/>
      </c>
      <c r="G210" s="65">
        <f>+(IFERROR(+VLOOKUP(B210,padron!$A$1:$K$902,3,0),IF(B210="","","Af. No Encontrado!")))</f>
        <v/>
      </c>
      <c r="H210" s="65">
        <f>+IFERROR(VLOOKUP(C210,materiales!$A$1:$D$2000,4,0),IFERROR(A210,""))</f>
        <v/>
      </c>
      <c r="I210" s="65">
        <f>+(IFERROR(+VLOOKUP(B210,padron!$A$1:$K$304,9,0),""))</f>
        <v/>
      </c>
      <c r="J210" s="65">
        <f>+(IFERROR(+VLOOKUP(B210,padron!$A$1:$K$304,10,0),""))</f>
        <v/>
      </c>
      <c r="K210" s="65">
        <f>+(IFERROR(+VLOOKUP(B210,padron!$A$1:$K$304,11,0),""))</f>
        <v/>
      </c>
      <c r="L210" s="50">
        <f>+(IFERROR(+VLOOKUP(B210,padron!$A$1:$K$304,8,0),""))</f>
        <v/>
      </c>
      <c r="M210" s="50">
        <f>+(IFERROR(+VLOOKUP(B210,padron!$A$1:$K$304,2,0),""))</f>
        <v/>
      </c>
      <c r="N210" s="50">
        <f>+IFERROR(VLOOKUP(C210,materiales!$A$1:$D$2000,2,0),IF(B210="","","99999"))</f>
        <v/>
      </c>
      <c r="O210">
        <f>IFERROR(IF(B210="","","001"),"")</f>
        <v/>
      </c>
      <c r="Q210" s="50">
        <f>IF(B210="","","ZTRA")</f>
        <v/>
      </c>
      <c r="R210" s="65">
        <f>IF(B210="","","ALMA")</f>
        <v/>
      </c>
      <c r="S210" s="50">
        <f>+IFERROR(VLOOKUP(B210,padron!A203:K505,4,0),"")</f>
        <v/>
      </c>
      <c r="T210" s="60">
        <f>+IF(L210="","",+DAY(TODAY())&amp;"."&amp;TEXT(+TODAY(),"MM")&amp;"."&amp;+YEAR(TODAY()))</f>
        <v/>
      </c>
      <c r="U210" s="65">
        <f>+IFERROR(VLOOKUP(B210,padron!$A$2:$K$304,6,0),"")</f>
        <v/>
      </c>
      <c r="V210" s="65">
        <f>+IFERROR(VLOOKUP(B210,padron!$A$2:$K$304,7,0),"")</f>
        <v/>
      </c>
      <c r="W210" s="50">
        <f>IFERROR(VLOOKUP(B210,padron!A202:M971,12,0),"")</f>
        <v/>
      </c>
      <c r="X210" s="65">
        <f>IFERROR(VLOOKUP(B210,padron!A202:M971,13,0),"")</f>
        <v/>
      </c>
    </row>
    <row r="211" ht="15" customHeight="1" s="70">
      <c r="F211" s="62">
        <f>IFERROR(IF(G211="Af. No Encontrado!","SI","NO"),"NO")</f>
        <v/>
      </c>
      <c r="G211" s="65">
        <f>+(IFERROR(+VLOOKUP(B211,padron!$A$1:$K$902,3,0),IF(B211="","","Af. No Encontrado!")))</f>
        <v/>
      </c>
      <c r="H211" s="65">
        <f>+IFERROR(VLOOKUP(C211,materiales!$A$1:$D$2000,4,0),IFERROR(A211,""))</f>
        <v/>
      </c>
      <c r="I211" s="65">
        <f>+(IFERROR(+VLOOKUP(B211,padron!$A$1:$K$304,9,0),""))</f>
        <v/>
      </c>
      <c r="J211" s="65">
        <f>+(IFERROR(+VLOOKUP(B211,padron!$A$1:$K$304,10,0),""))</f>
        <v/>
      </c>
      <c r="K211" s="65">
        <f>+(IFERROR(+VLOOKUP(B211,padron!$A$1:$K$304,11,0),""))</f>
        <v/>
      </c>
      <c r="L211" s="50">
        <f>+(IFERROR(+VLOOKUP(B211,padron!$A$1:$K$304,8,0),""))</f>
        <v/>
      </c>
      <c r="M211" s="50">
        <f>+(IFERROR(+VLOOKUP(B211,padron!$A$1:$K$304,2,0),""))</f>
        <v/>
      </c>
      <c r="N211" s="50">
        <f>+IFERROR(VLOOKUP(C211,materiales!$A$1:$D$2000,2,0),IF(B211="","","99999"))</f>
        <v/>
      </c>
      <c r="O211">
        <f>IFERROR(IF(B211="","","001"),"")</f>
        <v/>
      </c>
      <c r="Q211" s="50">
        <f>IF(B211="","","ZTRA")</f>
        <v/>
      </c>
      <c r="R211" s="65">
        <f>IF(B211="","","ALMA")</f>
        <v/>
      </c>
      <c r="S211" s="50">
        <f>+IFERROR(VLOOKUP(B211,padron!A204:K506,4,0),"")</f>
        <v/>
      </c>
      <c r="T211" s="60">
        <f>+IF(L211="","",+DAY(TODAY())&amp;"."&amp;TEXT(+TODAY(),"MM")&amp;"."&amp;+YEAR(TODAY()))</f>
        <v/>
      </c>
      <c r="U211" s="65">
        <f>+IFERROR(VLOOKUP(B211,padron!$A$2:$K$304,6,0),"")</f>
        <v/>
      </c>
      <c r="V211" s="65">
        <f>+IFERROR(VLOOKUP(B211,padron!$A$2:$K$304,7,0),"")</f>
        <v/>
      </c>
      <c r="W211" s="50">
        <f>IFERROR(VLOOKUP(B211,padron!A203:M972,12,0),"")</f>
        <v/>
      </c>
      <c r="X211" s="65">
        <f>IFERROR(VLOOKUP(B211,padron!A203:M972,13,0),"")</f>
        <v/>
      </c>
    </row>
    <row r="212" ht="15" customHeight="1" s="70">
      <c r="F212" s="62">
        <f>IFERROR(IF(G212="Af. No Encontrado!","SI","NO"),"NO")</f>
        <v/>
      </c>
      <c r="G212" s="65">
        <f>+(IFERROR(+VLOOKUP(B212,padron!$A$1:$K$902,3,0),IF(B212="","","Af. No Encontrado!")))</f>
        <v/>
      </c>
      <c r="H212" s="65">
        <f>+IFERROR(VLOOKUP(C212,materiales!$A$1:$D$2000,4,0),IFERROR(A212,""))</f>
        <v/>
      </c>
      <c r="I212" s="65">
        <f>+(IFERROR(+VLOOKUP(B212,padron!$A$1:$K$304,9,0),""))</f>
        <v/>
      </c>
      <c r="J212" s="65">
        <f>+(IFERROR(+VLOOKUP(B212,padron!$A$1:$K$304,10,0),""))</f>
        <v/>
      </c>
      <c r="K212" s="65">
        <f>+(IFERROR(+VLOOKUP(B212,padron!$A$1:$K$304,11,0),""))</f>
        <v/>
      </c>
      <c r="L212" s="50">
        <f>+(IFERROR(+VLOOKUP(B212,padron!$A$1:$K$304,8,0),""))</f>
        <v/>
      </c>
      <c r="M212" s="50">
        <f>+(IFERROR(+VLOOKUP(B212,padron!$A$1:$K$304,2,0),""))</f>
        <v/>
      </c>
      <c r="N212" s="50">
        <f>+IFERROR(VLOOKUP(C212,materiales!$A$1:$D$2000,2,0),IF(B212="","","99999"))</f>
        <v/>
      </c>
      <c r="O212">
        <f>IFERROR(IF(B212="","","001"),"")</f>
        <v/>
      </c>
      <c r="Q212" s="50">
        <f>IF(B212="","","ZTRA")</f>
        <v/>
      </c>
      <c r="R212" s="65">
        <f>IF(B212="","","ALMA")</f>
        <v/>
      </c>
      <c r="S212" s="50">
        <f>+IFERROR(VLOOKUP(B212,padron!A205:K507,4,0),"")</f>
        <v/>
      </c>
      <c r="T212" s="60">
        <f>+IF(L212="","",+DAY(TODAY())&amp;"."&amp;TEXT(+TODAY(),"MM")&amp;"."&amp;+YEAR(TODAY()))</f>
        <v/>
      </c>
      <c r="U212" s="65">
        <f>+IFERROR(VLOOKUP(B212,padron!$A$2:$K$304,6,0),"")</f>
        <v/>
      </c>
      <c r="V212" s="65">
        <f>+IFERROR(VLOOKUP(B212,padron!$A$2:$K$304,7,0),"")</f>
        <v/>
      </c>
      <c r="W212" s="50">
        <f>IFERROR(VLOOKUP(B212,padron!A204:M973,12,0),"")</f>
        <v/>
      </c>
      <c r="X212" s="65">
        <f>IFERROR(VLOOKUP(B212,padron!A204:M973,13,0),"")</f>
        <v/>
      </c>
    </row>
    <row r="213" ht="15" customHeight="1" s="70">
      <c r="F213" s="62">
        <f>IFERROR(IF(G213="Af. No Encontrado!","SI","NO"),"NO")</f>
        <v/>
      </c>
      <c r="G213" s="65">
        <f>+(IFERROR(+VLOOKUP(B213,padron!$A$1:$K$902,3,0),IF(B213="","","Af. No Encontrado!")))</f>
        <v/>
      </c>
      <c r="H213" s="65">
        <f>+IFERROR(VLOOKUP(C213,materiales!$A$1:$D$2000,4,0),IFERROR(A213,""))</f>
        <v/>
      </c>
      <c r="I213" s="65">
        <f>+(IFERROR(+VLOOKUP(B213,padron!$A$1:$K$304,9,0),""))</f>
        <v/>
      </c>
      <c r="J213" s="65">
        <f>+(IFERROR(+VLOOKUP(B213,padron!$A$1:$K$304,10,0),""))</f>
        <v/>
      </c>
      <c r="K213" s="65">
        <f>+(IFERROR(+VLOOKUP(B213,padron!$A$1:$K$304,11,0),""))</f>
        <v/>
      </c>
      <c r="L213" s="50">
        <f>+(IFERROR(+VLOOKUP(B213,padron!$A$1:$K$304,8,0),""))</f>
        <v/>
      </c>
      <c r="M213" s="50">
        <f>+(IFERROR(+VLOOKUP(B213,padron!$A$1:$K$304,2,0),""))</f>
        <v/>
      </c>
      <c r="N213" s="50">
        <f>+IFERROR(VLOOKUP(C213,materiales!$A$1:$D$2000,2,0),IF(B213="","","99999"))</f>
        <v/>
      </c>
      <c r="O213">
        <f>IFERROR(IF(B213="","","001"),"")</f>
        <v/>
      </c>
      <c r="Q213" s="50">
        <f>IF(B213="","","ZTRA")</f>
        <v/>
      </c>
      <c r="R213" s="65">
        <f>IF(B213="","","ALMA")</f>
        <v/>
      </c>
      <c r="S213" s="50">
        <f>+IFERROR(VLOOKUP(B213,padron!A206:K508,4,0),"")</f>
        <v/>
      </c>
      <c r="T213" s="60">
        <f>+IF(L213="","",+DAY(TODAY())&amp;"."&amp;TEXT(+TODAY(),"MM")&amp;"."&amp;+YEAR(TODAY()))</f>
        <v/>
      </c>
      <c r="U213" s="65">
        <f>+IFERROR(VLOOKUP(B213,padron!$A$2:$K$304,6,0),"")</f>
        <v/>
      </c>
      <c r="V213" s="65">
        <f>+IFERROR(VLOOKUP(B213,padron!$A$2:$K$304,7,0),"")</f>
        <v/>
      </c>
      <c r="W213" s="50">
        <f>IFERROR(VLOOKUP(B213,padron!A205:M974,12,0),"")</f>
        <v/>
      </c>
      <c r="X213" s="65">
        <f>IFERROR(VLOOKUP(B213,padron!A205:M974,13,0),"")</f>
        <v/>
      </c>
    </row>
    <row r="214" ht="15" customHeight="1" s="70">
      <c r="F214" s="62">
        <f>IFERROR(IF(G214="Af. No Encontrado!","SI","NO"),"NO")</f>
        <v/>
      </c>
      <c r="G214" s="65">
        <f>+(IFERROR(+VLOOKUP(B214,padron!$A$1:$K$902,3,0),IF(B214="","","Af. No Encontrado!")))</f>
        <v/>
      </c>
      <c r="H214" s="65">
        <f>+IFERROR(VLOOKUP(C214,materiales!$A$1:$D$2000,4,0),IFERROR(A214,""))</f>
        <v/>
      </c>
      <c r="I214" s="65">
        <f>+(IFERROR(+VLOOKUP(B214,padron!$A$1:$K$304,9,0),""))</f>
        <v/>
      </c>
      <c r="J214" s="65">
        <f>+(IFERROR(+VLOOKUP(B214,padron!$A$1:$K$304,10,0),""))</f>
        <v/>
      </c>
      <c r="K214" s="65">
        <f>+(IFERROR(+VLOOKUP(B214,padron!$A$1:$K$304,11,0),""))</f>
        <v/>
      </c>
      <c r="L214" s="50">
        <f>+(IFERROR(+VLOOKUP(B214,padron!$A$1:$K$304,8,0),""))</f>
        <v/>
      </c>
      <c r="M214" s="50">
        <f>+(IFERROR(+VLOOKUP(B214,padron!$A$1:$K$304,2,0),""))</f>
        <v/>
      </c>
      <c r="N214" s="50">
        <f>+IFERROR(VLOOKUP(C214,materiales!$A$1:$D$2000,2,0),IF(B214="","","99999"))</f>
        <v/>
      </c>
      <c r="O214">
        <f>IFERROR(IF(B214="","","001"),"")</f>
        <v/>
      </c>
      <c r="Q214" s="50">
        <f>IF(B214="","","ZTRA")</f>
        <v/>
      </c>
      <c r="R214" s="65">
        <f>IF(B214="","","ALMA")</f>
        <v/>
      </c>
      <c r="S214" s="50">
        <f>+IFERROR(VLOOKUP(B214,padron!A207:K509,4,0),"")</f>
        <v/>
      </c>
      <c r="T214" s="60">
        <f>+IF(L214="","",+DAY(TODAY())&amp;"."&amp;TEXT(+TODAY(),"MM")&amp;"."&amp;+YEAR(TODAY()))</f>
        <v/>
      </c>
      <c r="U214" s="65">
        <f>+IFERROR(VLOOKUP(B214,padron!$A$2:$K$304,6,0),"")</f>
        <v/>
      </c>
      <c r="V214" s="65">
        <f>+IFERROR(VLOOKUP(B214,padron!$A$2:$K$304,7,0),"")</f>
        <v/>
      </c>
      <c r="W214" s="50">
        <f>IFERROR(VLOOKUP(B214,padron!A206:M975,12,0),"")</f>
        <v/>
      </c>
      <c r="X214" s="65">
        <f>IFERROR(VLOOKUP(B214,padron!A206:M975,13,0),"")</f>
        <v/>
      </c>
    </row>
    <row r="215" ht="15" customHeight="1" s="70">
      <c r="F215" s="62">
        <f>IFERROR(IF(G215="Af. No Encontrado!","SI","NO"),"NO")</f>
        <v/>
      </c>
      <c r="G215" s="65">
        <f>+(IFERROR(+VLOOKUP(B215,padron!$A$1:$K$902,3,0),IF(B215="","","Af. No Encontrado!")))</f>
        <v/>
      </c>
      <c r="H215" s="65">
        <f>+IFERROR(VLOOKUP(C215,materiales!$A$1:$D$2000,4,0),IFERROR(A215,""))</f>
        <v/>
      </c>
      <c r="I215" s="65">
        <f>+(IFERROR(+VLOOKUP(B215,padron!$A$1:$K$304,9,0),""))</f>
        <v/>
      </c>
      <c r="J215" s="65">
        <f>+(IFERROR(+VLOOKUP(B215,padron!$A$1:$K$304,10,0),""))</f>
        <v/>
      </c>
      <c r="K215" s="65">
        <f>+(IFERROR(+VLOOKUP(B215,padron!$A$1:$K$304,11,0),""))</f>
        <v/>
      </c>
      <c r="L215" s="50">
        <f>+(IFERROR(+VLOOKUP(B215,padron!$A$1:$K$304,8,0),""))</f>
        <v/>
      </c>
      <c r="M215" s="50">
        <f>+(IFERROR(+VLOOKUP(B215,padron!$A$1:$K$304,2,0),""))</f>
        <v/>
      </c>
      <c r="N215" s="50">
        <f>+IFERROR(VLOOKUP(C215,materiales!$A$1:$D$2000,2,0),IF(B215="","","99999"))</f>
        <v/>
      </c>
      <c r="O215">
        <f>IFERROR(IF(B215="","","001"),"")</f>
        <v/>
      </c>
      <c r="Q215" s="50">
        <f>IF(B215="","","ZTRA")</f>
        <v/>
      </c>
      <c r="R215" s="65">
        <f>IF(B215="","","ALMA")</f>
        <v/>
      </c>
      <c r="S215" s="50">
        <f>+IFERROR(VLOOKUP(B215,padron!A208:K510,4,0),"")</f>
        <v/>
      </c>
      <c r="T215" s="60">
        <f>+IF(L215="","",+DAY(TODAY())&amp;"."&amp;TEXT(+TODAY(),"MM")&amp;"."&amp;+YEAR(TODAY()))</f>
        <v/>
      </c>
      <c r="U215" s="65">
        <f>+IFERROR(VLOOKUP(B215,padron!$A$2:$K$304,6,0),"")</f>
        <v/>
      </c>
      <c r="V215" s="65">
        <f>+IFERROR(VLOOKUP(B215,padron!$A$2:$K$304,7,0),"")</f>
        <v/>
      </c>
      <c r="W215" s="50">
        <f>IFERROR(VLOOKUP(B215,padron!A207:M976,12,0),"")</f>
        <v/>
      </c>
      <c r="X215" s="65">
        <f>IFERROR(VLOOKUP(B215,padron!A207:M976,13,0),"")</f>
        <v/>
      </c>
    </row>
    <row r="216" ht="15" customHeight="1" s="70">
      <c r="F216" s="62">
        <f>IFERROR(IF(G216="Af. No Encontrado!","SI","NO"),"NO")</f>
        <v/>
      </c>
      <c r="G216" s="65">
        <f>+(IFERROR(+VLOOKUP(B216,padron!$A$1:$K$902,3,0),IF(B216="","","Af. No Encontrado!")))</f>
        <v/>
      </c>
      <c r="H216" s="65">
        <f>+IFERROR(VLOOKUP(C216,materiales!$A$1:$D$2000,4,0),IFERROR(A216,""))</f>
        <v/>
      </c>
      <c r="I216" s="65">
        <f>+(IFERROR(+VLOOKUP(B216,padron!$A$1:$K$304,9,0),""))</f>
        <v/>
      </c>
      <c r="J216" s="65">
        <f>+(IFERROR(+VLOOKUP(B216,padron!$A$1:$K$304,10,0),""))</f>
        <v/>
      </c>
      <c r="K216" s="65">
        <f>+(IFERROR(+VLOOKUP(B216,padron!$A$1:$K$304,11,0),""))</f>
        <v/>
      </c>
      <c r="L216" s="50">
        <f>+(IFERROR(+VLOOKUP(B216,padron!$A$1:$K$304,8,0),""))</f>
        <v/>
      </c>
      <c r="M216" s="50">
        <f>+(IFERROR(+VLOOKUP(B216,padron!$A$1:$K$304,2,0),""))</f>
        <v/>
      </c>
      <c r="N216" s="50">
        <f>+IFERROR(VLOOKUP(C216,materiales!$A$1:$D$2000,2,0),IF(B216="","","99999"))</f>
        <v/>
      </c>
      <c r="O216">
        <f>IFERROR(IF(B216="","","001"),"")</f>
        <v/>
      </c>
      <c r="Q216" s="50">
        <f>IF(B216="","","ZTRA")</f>
        <v/>
      </c>
      <c r="R216" s="65">
        <f>IF(B216="","","ALMA")</f>
        <v/>
      </c>
      <c r="S216" s="50">
        <f>+IFERROR(VLOOKUP(B216,padron!A209:K511,4,0),"")</f>
        <v/>
      </c>
      <c r="T216" s="60">
        <f>+IF(L216="","",+DAY(TODAY())&amp;"."&amp;TEXT(+TODAY(),"MM")&amp;"."&amp;+YEAR(TODAY()))</f>
        <v/>
      </c>
      <c r="U216" s="65">
        <f>+IFERROR(VLOOKUP(B216,padron!$A$2:$K$304,6,0),"")</f>
        <v/>
      </c>
      <c r="V216" s="65">
        <f>+IFERROR(VLOOKUP(B216,padron!$A$2:$K$304,7,0),"")</f>
        <v/>
      </c>
      <c r="W216" s="50">
        <f>IFERROR(VLOOKUP(B216,padron!A208:M977,12,0),"")</f>
        <v/>
      </c>
      <c r="X216" s="65">
        <f>IFERROR(VLOOKUP(B216,padron!A208:M977,13,0),"")</f>
        <v/>
      </c>
    </row>
    <row r="217" ht="15" customHeight="1" s="70">
      <c r="F217" s="62">
        <f>IFERROR(IF(G217="Af. No Encontrado!","SI","NO"),"NO")</f>
        <v/>
      </c>
      <c r="G217" s="65">
        <f>+(IFERROR(+VLOOKUP(B217,padron!$A$1:$K$902,3,0),IF(B217="","","Af. No Encontrado!")))</f>
        <v/>
      </c>
      <c r="H217" s="65">
        <f>+IFERROR(VLOOKUP(C217,materiales!$A$1:$D$2000,4,0),IFERROR(A217,""))</f>
        <v/>
      </c>
      <c r="I217" s="65">
        <f>+(IFERROR(+VLOOKUP(B217,padron!$A$1:$K$304,9,0),""))</f>
        <v/>
      </c>
      <c r="J217" s="65">
        <f>+(IFERROR(+VLOOKUP(B217,padron!$A$1:$K$304,10,0),""))</f>
        <v/>
      </c>
      <c r="K217" s="65">
        <f>+(IFERROR(+VLOOKUP(B217,padron!$A$1:$K$304,11,0),""))</f>
        <v/>
      </c>
      <c r="L217" s="50">
        <f>+(IFERROR(+VLOOKUP(B217,padron!$A$1:$K$304,8,0),""))</f>
        <v/>
      </c>
      <c r="M217" s="50">
        <f>+(IFERROR(+VLOOKUP(B217,padron!$A$1:$K$304,2,0),""))</f>
        <v/>
      </c>
      <c r="N217" s="50">
        <f>+IFERROR(VLOOKUP(C217,materiales!$A$1:$D$2000,2,0),IF(B217="","","99999"))</f>
        <v/>
      </c>
      <c r="O217">
        <f>IFERROR(IF(B217="","","001"),"")</f>
        <v/>
      </c>
      <c r="Q217" s="50">
        <f>IF(B217="","","ZTRA")</f>
        <v/>
      </c>
      <c r="R217" s="65">
        <f>IF(B217="","","ALMA")</f>
        <v/>
      </c>
      <c r="S217" s="50">
        <f>+IFERROR(VLOOKUP(B217,padron!A210:K512,4,0),"")</f>
        <v/>
      </c>
      <c r="T217" s="60">
        <f>+IF(L217="","",+DAY(TODAY())&amp;"."&amp;TEXT(+TODAY(),"MM")&amp;"."&amp;+YEAR(TODAY()))</f>
        <v/>
      </c>
      <c r="U217" s="65">
        <f>+IFERROR(VLOOKUP(B217,padron!$A$2:$K$304,6,0),"")</f>
        <v/>
      </c>
      <c r="V217" s="65">
        <f>+IFERROR(VLOOKUP(B217,padron!$A$2:$K$304,7,0),"")</f>
        <v/>
      </c>
      <c r="W217" s="50">
        <f>IFERROR(VLOOKUP(B217,padron!A209:M978,12,0),"")</f>
        <v/>
      </c>
      <c r="X217" s="65">
        <f>IFERROR(VLOOKUP(B217,padron!A209:M978,13,0),"")</f>
        <v/>
      </c>
    </row>
    <row r="218" ht="15" customHeight="1" s="70">
      <c r="F218" s="62">
        <f>IFERROR(IF(G218="Af. No Encontrado!","SI","NO"),"NO")</f>
        <v/>
      </c>
      <c r="G218" s="65">
        <f>+(IFERROR(+VLOOKUP(B218,padron!$A$1:$K$902,3,0),IF(B218="","","Af. No Encontrado!")))</f>
        <v/>
      </c>
      <c r="H218" s="65">
        <f>+IFERROR(VLOOKUP(C218,materiales!$A$1:$D$2000,4,0),IFERROR(A218,""))</f>
        <v/>
      </c>
      <c r="I218" s="65">
        <f>+(IFERROR(+VLOOKUP(B218,padron!$A$1:$K$304,9,0),""))</f>
        <v/>
      </c>
      <c r="J218" s="65">
        <f>+(IFERROR(+VLOOKUP(B218,padron!$A$1:$K$304,10,0),""))</f>
        <v/>
      </c>
      <c r="K218" s="65">
        <f>+(IFERROR(+VLOOKUP(B218,padron!$A$1:$K$304,11,0),""))</f>
        <v/>
      </c>
      <c r="L218" s="50">
        <f>+(IFERROR(+VLOOKUP(B218,padron!$A$1:$K$304,8,0),""))</f>
        <v/>
      </c>
      <c r="M218" s="50">
        <f>+(IFERROR(+VLOOKUP(B218,padron!$A$1:$K$304,2,0),""))</f>
        <v/>
      </c>
      <c r="N218" s="50">
        <f>+IFERROR(VLOOKUP(C218,materiales!$A$1:$D$2000,2,0),IF(B218="","","99999"))</f>
        <v/>
      </c>
      <c r="O218">
        <f>IFERROR(IF(B218="","","001"),"")</f>
        <v/>
      </c>
      <c r="Q218" s="50">
        <f>IF(B218="","","ZTRA")</f>
        <v/>
      </c>
      <c r="R218" s="65">
        <f>IF(B218="","","ALMA")</f>
        <v/>
      </c>
      <c r="S218" s="50">
        <f>+IFERROR(VLOOKUP(B218,padron!A211:K513,4,0),"")</f>
        <v/>
      </c>
      <c r="T218" s="60">
        <f>+IF(L218="","",+DAY(TODAY())&amp;"."&amp;TEXT(+TODAY(),"MM")&amp;"."&amp;+YEAR(TODAY()))</f>
        <v/>
      </c>
      <c r="U218" s="65">
        <f>+IFERROR(VLOOKUP(B218,padron!$A$2:$K$304,6,0),"")</f>
        <v/>
      </c>
      <c r="V218" s="65">
        <f>+IFERROR(VLOOKUP(B218,padron!$A$2:$K$304,7,0),"")</f>
        <v/>
      </c>
      <c r="W218" s="50">
        <f>IFERROR(VLOOKUP(B218,padron!A210:M979,12,0),"")</f>
        <v/>
      </c>
      <c r="X218" s="65">
        <f>IFERROR(VLOOKUP(B218,padron!A210:M979,13,0),"")</f>
        <v/>
      </c>
    </row>
    <row r="219" ht="15" customHeight="1" s="70">
      <c r="F219" s="62">
        <f>IFERROR(IF(G219="Af. No Encontrado!","SI","NO"),"NO")</f>
        <v/>
      </c>
      <c r="G219" s="65">
        <f>+(IFERROR(+VLOOKUP(B219,padron!$A$1:$K$902,3,0),IF(B219="","","Af. No Encontrado!")))</f>
        <v/>
      </c>
      <c r="H219" s="65">
        <f>+IFERROR(VLOOKUP(C219,materiales!$A$1:$D$2000,4,0),IFERROR(A219,""))</f>
        <v/>
      </c>
      <c r="I219" s="65">
        <f>+(IFERROR(+VLOOKUP(B219,padron!$A$1:$K$304,9,0),""))</f>
        <v/>
      </c>
      <c r="J219" s="65">
        <f>+(IFERROR(+VLOOKUP(B219,padron!$A$1:$K$304,10,0),""))</f>
        <v/>
      </c>
      <c r="K219" s="65">
        <f>+(IFERROR(+VLOOKUP(B219,padron!$A$1:$K$304,11,0),""))</f>
        <v/>
      </c>
      <c r="L219" s="50">
        <f>+(IFERROR(+VLOOKUP(B219,padron!$A$1:$K$304,8,0),""))</f>
        <v/>
      </c>
      <c r="M219" s="50">
        <f>+(IFERROR(+VLOOKUP(B219,padron!$A$1:$K$304,2,0),""))</f>
        <v/>
      </c>
      <c r="N219" s="50">
        <f>+IFERROR(VLOOKUP(C219,materiales!$A$1:$D$2000,2,0),IF(B219="","","99999"))</f>
        <v/>
      </c>
      <c r="O219">
        <f>IFERROR(IF(B219="","","001"),"")</f>
        <v/>
      </c>
      <c r="Q219" s="50">
        <f>IF(B219="","","ZTRA")</f>
        <v/>
      </c>
      <c r="R219" s="65">
        <f>IF(B219="","","ALMA")</f>
        <v/>
      </c>
      <c r="S219" s="50">
        <f>+IFERROR(VLOOKUP(B219,padron!A212:K514,4,0),"")</f>
        <v/>
      </c>
      <c r="T219" s="60">
        <f>+IF(L219="","",+DAY(TODAY())&amp;"."&amp;TEXT(+TODAY(),"MM")&amp;"."&amp;+YEAR(TODAY()))</f>
        <v/>
      </c>
      <c r="U219" s="65">
        <f>+IFERROR(VLOOKUP(B219,padron!$A$2:$K$304,6,0),"")</f>
        <v/>
      </c>
      <c r="V219" s="65">
        <f>+IFERROR(VLOOKUP(B219,padron!$A$2:$K$304,7,0),"")</f>
        <v/>
      </c>
      <c r="W219" s="50">
        <f>IFERROR(VLOOKUP(B219,padron!A211:M980,12,0),"")</f>
        <v/>
      </c>
      <c r="X219" s="65">
        <f>IFERROR(VLOOKUP(B219,padron!A211:M980,13,0),"")</f>
        <v/>
      </c>
    </row>
    <row r="220" ht="15" customHeight="1" s="70">
      <c r="F220" s="62">
        <f>IFERROR(IF(G220="Af. No Encontrado!","SI","NO"),"NO")</f>
        <v/>
      </c>
      <c r="G220" s="65">
        <f>+(IFERROR(+VLOOKUP(B220,padron!$A$1:$K$902,3,0),IF(B220="","","Af. No Encontrado!")))</f>
        <v/>
      </c>
      <c r="H220" s="65">
        <f>+IFERROR(VLOOKUP(C220,materiales!$A$1:$D$2000,4,0),IFERROR(A220,""))</f>
        <v/>
      </c>
      <c r="I220" s="65">
        <f>+(IFERROR(+VLOOKUP(B220,padron!$A$1:$K$304,9,0),""))</f>
        <v/>
      </c>
      <c r="J220" s="65">
        <f>+(IFERROR(+VLOOKUP(B220,padron!$A$1:$K$304,10,0),""))</f>
        <v/>
      </c>
      <c r="K220" s="65">
        <f>+(IFERROR(+VLOOKUP(B220,padron!$A$1:$K$304,11,0),""))</f>
        <v/>
      </c>
      <c r="L220" s="50">
        <f>+(IFERROR(+VLOOKUP(B220,padron!$A$1:$K$304,8,0),""))</f>
        <v/>
      </c>
      <c r="M220" s="50">
        <f>+(IFERROR(+VLOOKUP(B220,padron!$A$1:$K$304,2,0),""))</f>
        <v/>
      </c>
      <c r="N220" s="50">
        <f>+IFERROR(VLOOKUP(C220,materiales!$A$1:$D$2000,2,0),IF(B220="","","99999"))</f>
        <v/>
      </c>
      <c r="O220">
        <f>IFERROR(IF(B220="","","001"),"")</f>
        <v/>
      </c>
      <c r="Q220" s="50">
        <f>IF(B220="","","ZTRA")</f>
        <v/>
      </c>
      <c r="R220" s="65">
        <f>IF(B220="","","ALMA")</f>
        <v/>
      </c>
      <c r="S220" s="50">
        <f>+IFERROR(VLOOKUP(B220,padron!A213:K515,4,0),"")</f>
        <v/>
      </c>
      <c r="T220" s="60">
        <f>+IF(L220="","",+DAY(TODAY())&amp;"."&amp;TEXT(+TODAY(),"MM")&amp;"."&amp;+YEAR(TODAY()))</f>
        <v/>
      </c>
      <c r="U220" s="65">
        <f>+IFERROR(VLOOKUP(B220,padron!$A$2:$K$304,6,0),"")</f>
        <v/>
      </c>
      <c r="V220" s="65">
        <f>+IFERROR(VLOOKUP(B220,padron!$A$2:$K$304,7,0),"")</f>
        <v/>
      </c>
      <c r="W220" s="50">
        <f>IFERROR(VLOOKUP(B220,padron!A212:M981,12,0),"")</f>
        <v/>
      </c>
      <c r="X220" s="65">
        <f>IFERROR(VLOOKUP(B220,padron!A212:M981,13,0),"")</f>
        <v/>
      </c>
    </row>
    <row r="221" ht="15" customHeight="1" s="70">
      <c r="F221" s="62">
        <f>IFERROR(IF(G221="Af. No Encontrado!","SI","NO"),"NO")</f>
        <v/>
      </c>
      <c r="G221" s="65">
        <f>+(IFERROR(+VLOOKUP(B221,padron!$A$1:$K$902,3,0),IF(B221="","","Af. No Encontrado!")))</f>
        <v/>
      </c>
      <c r="H221" s="65">
        <f>+IFERROR(VLOOKUP(C221,materiales!$A$1:$D$2000,4,0),IFERROR(A221,""))</f>
        <v/>
      </c>
      <c r="I221" s="65">
        <f>+(IFERROR(+VLOOKUP(B221,padron!$A$1:$K$304,9,0),""))</f>
        <v/>
      </c>
      <c r="J221" s="65">
        <f>+(IFERROR(+VLOOKUP(B221,padron!$A$1:$K$304,10,0),""))</f>
        <v/>
      </c>
      <c r="K221" s="65">
        <f>+(IFERROR(+VLOOKUP(B221,padron!$A$1:$K$304,11,0),""))</f>
        <v/>
      </c>
      <c r="L221" s="50">
        <f>+(IFERROR(+VLOOKUP(B221,padron!$A$1:$K$304,8,0),""))</f>
        <v/>
      </c>
      <c r="M221" s="50">
        <f>+(IFERROR(+VLOOKUP(B221,padron!$A$1:$K$304,2,0),""))</f>
        <v/>
      </c>
      <c r="N221" s="50">
        <f>+IFERROR(VLOOKUP(C221,materiales!$A$1:$D$2000,2,0),IF(B221="","","99999"))</f>
        <v/>
      </c>
      <c r="O221">
        <f>IFERROR(IF(B221="","","001"),"")</f>
        <v/>
      </c>
      <c r="Q221" s="50">
        <f>IF(B221="","","ZTRA")</f>
        <v/>
      </c>
      <c r="R221" s="65">
        <f>IF(B221="","","ALMA")</f>
        <v/>
      </c>
      <c r="S221" s="50">
        <f>+IFERROR(VLOOKUP(B221,padron!A214:K516,4,0),"")</f>
        <v/>
      </c>
      <c r="T221" s="60">
        <f>+IF(L221="","",+DAY(TODAY())&amp;"."&amp;TEXT(+TODAY(),"MM")&amp;"."&amp;+YEAR(TODAY()))</f>
        <v/>
      </c>
      <c r="U221" s="65">
        <f>+IFERROR(VLOOKUP(B221,padron!$A$2:$K$304,6,0),"")</f>
        <v/>
      </c>
      <c r="V221" s="65">
        <f>+IFERROR(VLOOKUP(B221,padron!$A$2:$K$304,7,0),"")</f>
        <v/>
      </c>
      <c r="W221" s="50">
        <f>IFERROR(VLOOKUP(B221,padron!A213:M982,12,0),"")</f>
        <v/>
      </c>
      <c r="X221" s="65">
        <f>IFERROR(VLOOKUP(B221,padron!A213:M982,13,0),"")</f>
        <v/>
      </c>
    </row>
    <row r="222" ht="15" customHeight="1" s="70">
      <c r="F222" s="62">
        <f>IFERROR(IF(G222="Af. No Encontrado!","SI","NO"),"NO")</f>
        <v/>
      </c>
      <c r="G222" s="65">
        <f>+(IFERROR(+VLOOKUP(B222,padron!$A$1:$K$902,3,0),IF(B222="","","Af. No Encontrado!")))</f>
        <v/>
      </c>
      <c r="H222" s="65">
        <f>+IFERROR(VLOOKUP(C222,materiales!$A$1:$D$2000,4,0),IFERROR(A222,""))</f>
        <v/>
      </c>
      <c r="I222" s="65">
        <f>+(IFERROR(+VLOOKUP(B222,padron!$A$1:$K$304,9,0),""))</f>
        <v/>
      </c>
      <c r="J222" s="65">
        <f>+(IFERROR(+VLOOKUP(B222,padron!$A$1:$K$304,10,0),""))</f>
        <v/>
      </c>
      <c r="K222" s="65">
        <f>+(IFERROR(+VLOOKUP(B222,padron!$A$1:$K$304,11,0),""))</f>
        <v/>
      </c>
      <c r="L222" s="50">
        <f>+(IFERROR(+VLOOKUP(B222,padron!$A$1:$K$304,8,0),""))</f>
        <v/>
      </c>
      <c r="M222" s="50">
        <f>+(IFERROR(+VLOOKUP(B222,padron!$A$1:$K$304,2,0),""))</f>
        <v/>
      </c>
      <c r="N222" s="50">
        <f>+IFERROR(VLOOKUP(C222,materiales!$A$1:$D$2000,2,0),IF(B222="","","99999"))</f>
        <v/>
      </c>
      <c r="O222">
        <f>IFERROR(IF(B222="","","001"),"")</f>
        <v/>
      </c>
      <c r="Q222" s="50">
        <f>IF(B222="","","ZTRA")</f>
        <v/>
      </c>
      <c r="R222" s="65">
        <f>IF(B222="","","ALMA")</f>
        <v/>
      </c>
      <c r="S222" s="50">
        <f>+IFERROR(VLOOKUP(B222,padron!A215:K517,4,0),"")</f>
        <v/>
      </c>
      <c r="T222" s="60">
        <f>+IF(L222="","",+DAY(TODAY())&amp;"."&amp;TEXT(+TODAY(),"MM")&amp;"."&amp;+YEAR(TODAY()))</f>
        <v/>
      </c>
      <c r="U222" s="65">
        <f>+IFERROR(VLOOKUP(B222,padron!$A$2:$K$304,6,0),"")</f>
        <v/>
      </c>
      <c r="V222" s="65">
        <f>+IFERROR(VLOOKUP(B222,padron!$A$2:$K$304,7,0),"")</f>
        <v/>
      </c>
      <c r="W222" s="50">
        <f>IFERROR(VLOOKUP(B222,padron!A214:M983,12,0),"")</f>
        <v/>
      </c>
      <c r="X222" s="65">
        <f>IFERROR(VLOOKUP(B222,padron!A214:M983,13,0),"")</f>
        <v/>
      </c>
    </row>
    <row r="223" ht="15" customHeight="1" s="70">
      <c r="F223" s="62">
        <f>IFERROR(IF(G223="Af. No Encontrado!","SI","NO"),"NO")</f>
        <v/>
      </c>
      <c r="G223" s="65">
        <f>+(IFERROR(+VLOOKUP(B223,padron!$A$1:$K$902,3,0),IF(B223="","","Af. No Encontrado!")))</f>
        <v/>
      </c>
      <c r="H223" s="65">
        <f>+IFERROR(VLOOKUP(C223,materiales!$A$1:$D$2000,4,0),IFERROR(A223,""))</f>
        <v/>
      </c>
      <c r="I223" s="65">
        <f>+(IFERROR(+VLOOKUP(B223,padron!$A$1:$K$304,9,0),""))</f>
        <v/>
      </c>
      <c r="J223" s="65">
        <f>+(IFERROR(+VLOOKUP(B223,padron!$A$1:$K$304,10,0),""))</f>
        <v/>
      </c>
      <c r="K223" s="65">
        <f>+(IFERROR(+VLOOKUP(B223,padron!$A$1:$K$304,11,0),""))</f>
        <v/>
      </c>
      <c r="L223" s="50">
        <f>+(IFERROR(+VLOOKUP(B223,padron!$A$1:$K$304,8,0),""))</f>
        <v/>
      </c>
      <c r="M223" s="50">
        <f>+(IFERROR(+VLOOKUP(B223,padron!$A$1:$K$304,2,0),""))</f>
        <v/>
      </c>
      <c r="N223" s="50">
        <f>+IFERROR(VLOOKUP(C223,materiales!$A$1:$D$2000,2,0),IF(B223="","","99999"))</f>
        <v/>
      </c>
      <c r="O223">
        <f>IFERROR(IF(B223="","","001"),"")</f>
        <v/>
      </c>
      <c r="Q223" s="50">
        <f>IF(B223="","","ZTRA")</f>
        <v/>
      </c>
      <c r="R223" s="65">
        <f>IF(B223="","","ALMA")</f>
        <v/>
      </c>
      <c r="S223" s="50">
        <f>+IFERROR(VLOOKUP(B223,padron!A216:K518,4,0),"")</f>
        <v/>
      </c>
      <c r="T223" s="60">
        <f>+IF(L223="","",+DAY(TODAY())&amp;"."&amp;TEXT(+TODAY(),"MM")&amp;"."&amp;+YEAR(TODAY()))</f>
        <v/>
      </c>
      <c r="U223" s="65">
        <f>+IFERROR(VLOOKUP(B223,padron!$A$2:$K$304,6,0),"")</f>
        <v/>
      </c>
      <c r="V223" s="65">
        <f>+IFERROR(VLOOKUP(B223,padron!$A$2:$K$304,7,0),"")</f>
        <v/>
      </c>
      <c r="W223" s="50">
        <f>IFERROR(VLOOKUP(B223,padron!A215:M984,12,0),"")</f>
        <v/>
      </c>
      <c r="X223" s="65">
        <f>IFERROR(VLOOKUP(B223,padron!A215:M984,13,0),"")</f>
        <v/>
      </c>
    </row>
    <row r="224" ht="15" customHeight="1" s="70">
      <c r="F224" s="62">
        <f>IFERROR(IF(G224="Af. No Encontrado!","SI","NO"),"NO")</f>
        <v/>
      </c>
      <c r="G224" s="65">
        <f>+(IFERROR(+VLOOKUP(B224,padron!$A$1:$K$902,3,0),IF(B224="","","Af. No Encontrado!")))</f>
        <v/>
      </c>
      <c r="H224" s="65">
        <f>+IFERROR(VLOOKUP(C224,materiales!$A$1:$D$2000,4,0),IFERROR(A224,""))</f>
        <v/>
      </c>
      <c r="I224" s="65">
        <f>+(IFERROR(+VLOOKUP(B224,padron!$A$1:$K$304,9,0),""))</f>
        <v/>
      </c>
      <c r="J224" s="65">
        <f>+(IFERROR(+VLOOKUP(B224,padron!$A$1:$K$304,10,0),""))</f>
        <v/>
      </c>
      <c r="K224" s="65">
        <f>+(IFERROR(+VLOOKUP(B224,padron!$A$1:$K$304,11,0),""))</f>
        <v/>
      </c>
      <c r="L224" s="50">
        <f>+(IFERROR(+VLOOKUP(B224,padron!$A$1:$K$304,8,0),""))</f>
        <v/>
      </c>
      <c r="M224" s="50">
        <f>+(IFERROR(+VLOOKUP(B224,padron!$A$1:$K$304,2,0),""))</f>
        <v/>
      </c>
      <c r="N224" s="50">
        <f>+IFERROR(VLOOKUP(C224,materiales!$A$1:$D$2000,2,0),IF(B224="","","99999"))</f>
        <v/>
      </c>
      <c r="O224">
        <f>IFERROR(IF(B224="","","001"),"")</f>
        <v/>
      </c>
      <c r="Q224" s="50">
        <f>IF(B224="","","ZTRA")</f>
        <v/>
      </c>
      <c r="R224" s="65">
        <f>IF(B224="","","ALMA")</f>
        <v/>
      </c>
      <c r="S224" s="50">
        <f>+IFERROR(VLOOKUP(B224,padron!A217:K519,4,0),"")</f>
        <v/>
      </c>
      <c r="T224" s="60">
        <f>+IF(L224="","",+DAY(TODAY())&amp;"."&amp;TEXT(+TODAY(),"MM")&amp;"."&amp;+YEAR(TODAY()))</f>
        <v/>
      </c>
      <c r="U224" s="65">
        <f>+IFERROR(VLOOKUP(B224,padron!$A$2:$K$304,6,0),"")</f>
        <v/>
      </c>
      <c r="V224" s="65">
        <f>+IFERROR(VLOOKUP(B224,padron!$A$2:$K$304,7,0),"")</f>
        <v/>
      </c>
      <c r="W224" s="50">
        <f>IFERROR(VLOOKUP(B224,padron!A216:M985,12,0),"")</f>
        <v/>
      </c>
      <c r="X224" s="65">
        <f>IFERROR(VLOOKUP(B224,padron!A216:M985,13,0),"")</f>
        <v/>
      </c>
    </row>
    <row r="225" ht="15" customHeight="1" s="70">
      <c r="F225" s="62">
        <f>IFERROR(IF(G225="Af. No Encontrado!","SI","NO"),"NO")</f>
        <v/>
      </c>
      <c r="G225" s="65">
        <f>+(IFERROR(+VLOOKUP(B225,padron!$A$1:$K$902,3,0),IF(B225="","","Af. No Encontrado!")))</f>
        <v/>
      </c>
      <c r="H225" s="65">
        <f>+IFERROR(VLOOKUP(C225,materiales!$A$1:$D$2000,4,0),IFERROR(A225,""))</f>
        <v/>
      </c>
      <c r="I225" s="65">
        <f>+(IFERROR(+VLOOKUP(B225,padron!$A$1:$K$304,9,0),""))</f>
        <v/>
      </c>
      <c r="J225" s="65">
        <f>+(IFERROR(+VLOOKUP(B225,padron!$A$1:$K$304,10,0),""))</f>
        <v/>
      </c>
      <c r="K225" s="65">
        <f>+(IFERROR(+VLOOKUP(B225,padron!$A$1:$K$304,11,0),""))</f>
        <v/>
      </c>
      <c r="L225" s="50">
        <f>+(IFERROR(+VLOOKUP(B225,padron!$A$1:$K$304,8,0),""))</f>
        <v/>
      </c>
      <c r="M225" s="50">
        <f>+(IFERROR(+VLOOKUP(B225,padron!$A$1:$K$304,2,0),""))</f>
        <v/>
      </c>
      <c r="N225" s="50">
        <f>+IFERROR(VLOOKUP(C225,materiales!$A$1:$D$2000,2,0),IF(B225="","","99999"))</f>
        <v/>
      </c>
      <c r="O225">
        <f>IFERROR(IF(B225="","","001"),"")</f>
        <v/>
      </c>
      <c r="Q225" s="50">
        <f>IF(B225="","","ZTRA")</f>
        <v/>
      </c>
      <c r="R225" s="65">
        <f>IF(B225="","","ALMA")</f>
        <v/>
      </c>
      <c r="S225" s="50">
        <f>+IFERROR(VLOOKUP(B225,padron!A218:K520,4,0),"")</f>
        <v/>
      </c>
      <c r="T225" s="60">
        <f>+IF(L225="","",+DAY(TODAY())&amp;"."&amp;TEXT(+TODAY(),"MM")&amp;"."&amp;+YEAR(TODAY()))</f>
        <v/>
      </c>
      <c r="U225" s="65">
        <f>+IFERROR(VLOOKUP(B225,padron!$A$2:$K$304,6,0),"")</f>
        <v/>
      </c>
      <c r="V225" s="65">
        <f>+IFERROR(VLOOKUP(B225,padron!$A$2:$K$304,7,0),"")</f>
        <v/>
      </c>
      <c r="W225" s="50">
        <f>IFERROR(VLOOKUP(B225,padron!A217:M986,12,0),"")</f>
        <v/>
      </c>
      <c r="X225" s="65">
        <f>IFERROR(VLOOKUP(B225,padron!A217:M986,13,0),"")</f>
        <v/>
      </c>
    </row>
    <row r="226" ht="15" customHeight="1" s="70">
      <c r="F226" s="62">
        <f>IFERROR(IF(G226="Af. No Encontrado!","SI","NO"),"NO")</f>
        <v/>
      </c>
      <c r="G226" s="65">
        <f>+(IFERROR(+VLOOKUP(B226,padron!$A$1:$K$902,3,0),IF(B226="","","Af. No Encontrado!")))</f>
        <v/>
      </c>
      <c r="H226" s="65">
        <f>+IFERROR(VLOOKUP(C226,materiales!$A$1:$D$2000,4,0),IFERROR(A226,""))</f>
        <v/>
      </c>
      <c r="I226" s="65">
        <f>+(IFERROR(+VLOOKUP(B226,padron!$A$1:$K$304,9,0),""))</f>
        <v/>
      </c>
      <c r="J226" s="65">
        <f>+(IFERROR(+VLOOKUP(B226,padron!$A$1:$K$304,10,0),""))</f>
        <v/>
      </c>
      <c r="K226" s="65">
        <f>+(IFERROR(+VLOOKUP(B226,padron!$A$1:$K$304,11,0),""))</f>
        <v/>
      </c>
      <c r="L226" s="50">
        <f>+(IFERROR(+VLOOKUP(B226,padron!$A$1:$K$304,8,0),""))</f>
        <v/>
      </c>
      <c r="M226" s="50">
        <f>+(IFERROR(+VLOOKUP(B226,padron!$A$1:$K$304,2,0),""))</f>
        <v/>
      </c>
      <c r="N226" s="50">
        <f>+IFERROR(VLOOKUP(C226,materiales!$A$1:$D$2000,2,0),IF(B226="","","99999"))</f>
        <v/>
      </c>
      <c r="O226">
        <f>IFERROR(IF(B226="","","001"),"")</f>
        <v/>
      </c>
      <c r="Q226" s="50">
        <f>IF(B226="","","ZTRA")</f>
        <v/>
      </c>
      <c r="R226" s="65">
        <f>IF(B226="","","ALMA")</f>
        <v/>
      </c>
      <c r="S226" s="50">
        <f>+IFERROR(VLOOKUP(B226,padron!A219:K521,4,0),"")</f>
        <v/>
      </c>
      <c r="T226" s="60">
        <f>+IF(L226="","",+DAY(TODAY())&amp;"."&amp;TEXT(+TODAY(),"MM")&amp;"."&amp;+YEAR(TODAY()))</f>
        <v/>
      </c>
      <c r="U226" s="65">
        <f>+IFERROR(VLOOKUP(B226,padron!$A$2:$K$304,6,0),"")</f>
        <v/>
      </c>
      <c r="V226" s="65">
        <f>+IFERROR(VLOOKUP(B226,padron!$A$2:$K$304,7,0),"")</f>
        <v/>
      </c>
      <c r="W226" s="50">
        <f>IFERROR(VLOOKUP(B226,padron!A218:M987,12,0),"")</f>
        <v/>
      </c>
      <c r="X226" s="65">
        <f>IFERROR(VLOOKUP(B226,padron!A218:M987,13,0),"")</f>
        <v/>
      </c>
    </row>
    <row r="227" ht="15" customHeight="1" s="70">
      <c r="F227" s="62">
        <f>IFERROR(IF(G227="Af. No Encontrado!","SI","NO"),"NO")</f>
        <v/>
      </c>
      <c r="G227" s="65">
        <f>+(IFERROR(+VLOOKUP(B227,padron!$A$1:$K$902,3,0),IF(B227="","","Af. No Encontrado!")))</f>
        <v/>
      </c>
      <c r="H227" s="65">
        <f>+IFERROR(VLOOKUP(C227,materiales!$A$1:$D$2000,4,0),IFERROR(A227,""))</f>
        <v/>
      </c>
      <c r="I227" s="65">
        <f>+(IFERROR(+VLOOKUP(B227,padron!$A$1:$K$304,9,0),""))</f>
        <v/>
      </c>
      <c r="J227" s="65">
        <f>+(IFERROR(+VLOOKUP(B227,padron!$A$1:$K$304,10,0),""))</f>
        <v/>
      </c>
      <c r="K227" s="65">
        <f>+(IFERROR(+VLOOKUP(B227,padron!$A$1:$K$304,11,0),""))</f>
        <v/>
      </c>
      <c r="L227" s="50">
        <f>+(IFERROR(+VLOOKUP(B227,padron!$A$1:$K$304,8,0),""))</f>
        <v/>
      </c>
      <c r="M227" s="50">
        <f>+(IFERROR(+VLOOKUP(B227,padron!$A$1:$K$304,2,0),""))</f>
        <v/>
      </c>
      <c r="N227" s="50">
        <f>+IFERROR(VLOOKUP(C227,materiales!$A$1:$D$2000,2,0),IF(B227="","","99999"))</f>
        <v/>
      </c>
      <c r="O227">
        <f>IFERROR(IF(B227="","","001"),"")</f>
        <v/>
      </c>
      <c r="Q227" s="50">
        <f>IF(B227="","","ZTRA")</f>
        <v/>
      </c>
      <c r="R227" s="65">
        <f>IF(B227="","","ALMA")</f>
        <v/>
      </c>
      <c r="S227" s="50">
        <f>+IFERROR(VLOOKUP(B227,padron!A220:K522,4,0),"")</f>
        <v/>
      </c>
      <c r="T227" s="60">
        <f>+IF(L227="","",+DAY(TODAY())&amp;"."&amp;TEXT(+TODAY(),"MM")&amp;"."&amp;+YEAR(TODAY()))</f>
        <v/>
      </c>
      <c r="U227" s="65">
        <f>+IFERROR(VLOOKUP(B227,padron!$A$2:$K$304,6,0),"")</f>
        <v/>
      </c>
      <c r="V227" s="65">
        <f>+IFERROR(VLOOKUP(B227,padron!$A$2:$K$304,7,0),"")</f>
        <v/>
      </c>
      <c r="W227" s="50">
        <f>IFERROR(VLOOKUP(B227,padron!A219:M988,12,0),"")</f>
        <v/>
      </c>
      <c r="X227" s="65">
        <f>IFERROR(VLOOKUP(B227,padron!A219:M988,13,0),"")</f>
        <v/>
      </c>
    </row>
    <row r="228" ht="15" customHeight="1" s="70">
      <c r="F228" s="62">
        <f>IFERROR(IF(G228="Af. No Encontrado!","SI","NO"),"NO")</f>
        <v/>
      </c>
      <c r="G228" s="65">
        <f>+(IFERROR(+VLOOKUP(B228,padron!$A$1:$K$902,3,0),IF(B228="","","Af. No Encontrado!")))</f>
        <v/>
      </c>
      <c r="H228" s="65">
        <f>+IFERROR(VLOOKUP(C228,materiales!$A$1:$D$2000,4,0),IFERROR(A228,""))</f>
        <v/>
      </c>
      <c r="I228" s="65">
        <f>+(IFERROR(+VLOOKUP(B228,padron!$A$1:$K$304,9,0),""))</f>
        <v/>
      </c>
      <c r="J228" s="65">
        <f>+(IFERROR(+VLOOKUP(B228,padron!$A$1:$K$304,10,0),""))</f>
        <v/>
      </c>
      <c r="K228" s="65">
        <f>+(IFERROR(+VLOOKUP(B228,padron!$A$1:$K$304,11,0),""))</f>
        <v/>
      </c>
      <c r="L228" s="50">
        <f>+(IFERROR(+VLOOKUP(B228,padron!$A$1:$K$304,8,0),""))</f>
        <v/>
      </c>
      <c r="M228" s="50">
        <f>+(IFERROR(+VLOOKUP(B228,padron!$A$1:$K$304,2,0),""))</f>
        <v/>
      </c>
      <c r="N228" s="50">
        <f>+IFERROR(VLOOKUP(C228,materiales!$A$1:$D$2000,2,0),IF(B228="","","99999"))</f>
        <v/>
      </c>
      <c r="O228">
        <f>IFERROR(IF(B228="","","001"),"")</f>
        <v/>
      </c>
      <c r="Q228" s="50">
        <f>IF(B228="","","ZTRA")</f>
        <v/>
      </c>
      <c r="R228" s="65">
        <f>IF(B228="","","ALMA")</f>
        <v/>
      </c>
      <c r="S228" s="50">
        <f>+IFERROR(VLOOKUP(B228,padron!A221:K523,4,0),"")</f>
        <v/>
      </c>
      <c r="T228" s="60">
        <f>+IF(L228="","",+DAY(TODAY())&amp;"."&amp;TEXT(+TODAY(),"MM")&amp;"."&amp;+YEAR(TODAY()))</f>
        <v/>
      </c>
      <c r="U228" s="65">
        <f>+IFERROR(VLOOKUP(B228,padron!$A$2:$K$304,6,0),"")</f>
        <v/>
      </c>
      <c r="V228" s="65">
        <f>+IFERROR(VLOOKUP(B228,padron!$A$2:$K$304,7,0),"")</f>
        <v/>
      </c>
      <c r="W228" s="50">
        <f>IFERROR(VLOOKUP(B228,padron!A220:M989,12,0),"")</f>
        <v/>
      </c>
      <c r="X228" s="65">
        <f>IFERROR(VLOOKUP(B228,padron!A220:M989,13,0),"")</f>
        <v/>
      </c>
    </row>
    <row r="229" ht="15" customHeight="1" s="70">
      <c r="F229" s="62">
        <f>IFERROR(IF(G229="Af. No Encontrado!","SI","NO"),"NO")</f>
        <v/>
      </c>
      <c r="G229" s="65">
        <f>+(IFERROR(+VLOOKUP(B229,padron!$A$1:$K$902,3,0),IF(B229="","","Af. No Encontrado!")))</f>
        <v/>
      </c>
      <c r="H229" s="65">
        <f>+IFERROR(VLOOKUP(C229,materiales!$A$1:$D$2000,4,0),IFERROR(A229,""))</f>
        <v/>
      </c>
      <c r="I229" s="65">
        <f>+(IFERROR(+VLOOKUP(B229,padron!$A$1:$K$304,9,0),""))</f>
        <v/>
      </c>
      <c r="J229" s="65">
        <f>+(IFERROR(+VLOOKUP(B229,padron!$A$1:$K$304,10,0),""))</f>
        <v/>
      </c>
      <c r="K229" s="65">
        <f>+(IFERROR(+VLOOKUP(B229,padron!$A$1:$K$304,11,0),""))</f>
        <v/>
      </c>
      <c r="L229" s="50">
        <f>+(IFERROR(+VLOOKUP(B229,padron!$A$1:$K$304,8,0),""))</f>
        <v/>
      </c>
      <c r="M229" s="50">
        <f>+(IFERROR(+VLOOKUP(B229,padron!$A$1:$K$304,2,0),""))</f>
        <v/>
      </c>
      <c r="N229" s="50">
        <f>+IFERROR(VLOOKUP(C229,materiales!$A$1:$D$2000,2,0),IF(B229="","","99999"))</f>
        <v/>
      </c>
      <c r="O229">
        <f>IFERROR(IF(B229="","","001"),"")</f>
        <v/>
      </c>
      <c r="Q229" s="50">
        <f>IF(B229="","","ZTRA")</f>
        <v/>
      </c>
      <c r="R229" s="65">
        <f>IF(B229="","","ALMA")</f>
        <v/>
      </c>
      <c r="S229" s="50">
        <f>+IFERROR(VLOOKUP(B229,padron!A222:K524,4,0),"")</f>
        <v/>
      </c>
      <c r="T229" s="60">
        <f>+IF(L229="","",+DAY(TODAY())&amp;"."&amp;TEXT(+TODAY(),"MM")&amp;"."&amp;+YEAR(TODAY()))</f>
        <v/>
      </c>
      <c r="U229" s="65">
        <f>+IFERROR(VLOOKUP(B229,padron!$A$2:$K$304,6,0),"")</f>
        <v/>
      </c>
      <c r="V229" s="65">
        <f>+IFERROR(VLOOKUP(B229,padron!$A$2:$K$304,7,0),"")</f>
        <v/>
      </c>
      <c r="W229" s="50">
        <f>IFERROR(VLOOKUP(B229,padron!A221:M990,12,0),"")</f>
        <v/>
      </c>
      <c r="X229" s="65">
        <f>IFERROR(VLOOKUP(B229,padron!A221:M990,13,0),"")</f>
        <v/>
      </c>
    </row>
    <row r="230" ht="15" customHeight="1" s="70">
      <c r="F230" s="62">
        <f>IFERROR(IF(G230="Af. No Encontrado!","SI","NO"),"NO")</f>
        <v/>
      </c>
      <c r="G230" s="65">
        <f>+(IFERROR(+VLOOKUP(B230,padron!$A$1:$K$902,3,0),IF(B230="","","Af. No Encontrado!")))</f>
        <v/>
      </c>
      <c r="H230" s="65">
        <f>+IFERROR(VLOOKUP(C230,materiales!$A$1:$D$2000,4,0),IFERROR(A230,""))</f>
        <v/>
      </c>
      <c r="I230" s="65">
        <f>+(IFERROR(+VLOOKUP(B230,padron!$A$1:$K$304,9,0),""))</f>
        <v/>
      </c>
      <c r="J230" s="65">
        <f>+(IFERROR(+VLOOKUP(B230,padron!$A$1:$K$304,10,0),""))</f>
        <v/>
      </c>
      <c r="K230" s="65">
        <f>+(IFERROR(+VLOOKUP(B230,padron!$A$1:$K$304,11,0),""))</f>
        <v/>
      </c>
      <c r="L230" s="50">
        <f>+(IFERROR(+VLOOKUP(B230,padron!$A$1:$K$304,8,0),""))</f>
        <v/>
      </c>
      <c r="M230" s="50">
        <f>+(IFERROR(+VLOOKUP(B230,padron!$A$1:$K$304,2,0),""))</f>
        <v/>
      </c>
      <c r="N230" s="50">
        <f>+IFERROR(VLOOKUP(C230,materiales!$A$1:$D$2000,2,0),IF(B230="","","99999"))</f>
        <v/>
      </c>
      <c r="O230">
        <f>IFERROR(IF(B230="","","001"),"")</f>
        <v/>
      </c>
      <c r="Q230" s="50">
        <f>IF(B230="","","ZTRA")</f>
        <v/>
      </c>
      <c r="R230" s="65">
        <f>IF(B230="","","ALMA")</f>
        <v/>
      </c>
      <c r="S230" s="50">
        <f>+IFERROR(VLOOKUP(B230,padron!A223:K525,4,0),"")</f>
        <v/>
      </c>
      <c r="T230" s="60">
        <f>+IF(L230="","",+DAY(TODAY())&amp;"."&amp;TEXT(+TODAY(),"MM")&amp;"."&amp;+YEAR(TODAY()))</f>
        <v/>
      </c>
      <c r="U230" s="65">
        <f>+IFERROR(VLOOKUP(B230,padron!$A$2:$K$304,6,0),"")</f>
        <v/>
      </c>
      <c r="V230" s="65">
        <f>+IFERROR(VLOOKUP(B230,padron!$A$2:$K$304,7,0),"")</f>
        <v/>
      </c>
      <c r="W230" s="50">
        <f>IFERROR(VLOOKUP(B230,padron!A222:M991,12,0),"")</f>
        <v/>
      </c>
      <c r="X230" s="65">
        <f>IFERROR(VLOOKUP(B230,padron!A222:M991,13,0),"")</f>
        <v/>
      </c>
    </row>
    <row r="231" ht="15" customHeight="1" s="70">
      <c r="F231" s="62">
        <f>IFERROR(IF(G231="Af. No Encontrado!","SI","NO"),"NO")</f>
        <v/>
      </c>
      <c r="G231" s="65">
        <f>+(IFERROR(+VLOOKUP(B231,padron!$A$1:$K$902,3,0),IF(B231="","","Af. No Encontrado!")))</f>
        <v/>
      </c>
      <c r="H231" s="65">
        <f>+IFERROR(VLOOKUP(C231,materiales!$A$1:$D$2000,4,0),IFERROR(A231,""))</f>
        <v/>
      </c>
      <c r="I231" s="65">
        <f>+(IFERROR(+VLOOKUP(B231,padron!$A$1:$K$304,9,0),""))</f>
        <v/>
      </c>
      <c r="J231" s="65">
        <f>+(IFERROR(+VLOOKUP(B231,padron!$A$1:$K$304,10,0),""))</f>
        <v/>
      </c>
      <c r="K231" s="65">
        <f>+(IFERROR(+VLOOKUP(B231,padron!$A$1:$K$304,11,0),""))</f>
        <v/>
      </c>
      <c r="L231" s="50">
        <f>+(IFERROR(+VLOOKUP(B231,padron!$A$1:$K$304,8,0),""))</f>
        <v/>
      </c>
      <c r="M231" s="50">
        <f>+(IFERROR(+VLOOKUP(B231,padron!$A$1:$K$304,2,0),""))</f>
        <v/>
      </c>
      <c r="N231" s="50">
        <f>+IFERROR(VLOOKUP(C231,materiales!$A$1:$D$2000,2,0),IF(B231="","","99999"))</f>
        <v/>
      </c>
      <c r="O231">
        <f>IFERROR(IF(B231="","","001"),"")</f>
        <v/>
      </c>
      <c r="Q231" s="50">
        <f>IF(B231="","","ZTRA")</f>
        <v/>
      </c>
      <c r="R231" s="65">
        <f>IF(B231="","","ALMA")</f>
        <v/>
      </c>
      <c r="S231" s="50">
        <f>+IFERROR(VLOOKUP(B231,padron!A224:K526,4,0),"")</f>
        <v/>
      </c>
      <c r="T231" s="60">
        <f>+IF(L231="","",+DAY(TODAY())&amp;"."&amp;TEXT(+TODAY(),"MM")&amp;"."&amp;+YEAR(TODAY()))</f>
        <v/>
      </c>
      <c r="U231" s="65">
        <f>+IFERROR(VLOOKUP(B231,padron!$A$2:$K$304,6,0),"")</f>
        <v/>
      </c>
      <c r="V231" s="65">
        <f>+IFERROR(VLOOKUP(B231,padron!$A$2:$K$304,7,0),"")</f>
        <v/>
      </c>
      <c r="W231" s="50">
        <f>IFERROR(VLOOKUP(B231,padron!A223:M992,12,0),"")</f>
        <v/>
      </c>
      <c r="X231" s="65">
        <f>IFERROR(VLOOKUP(B231,padron!A223:M992,13,0),"")</f>
        <v/>
      </c>
    </row>
    <row r="232" ht="15" customHeight="1" s="70">
      <c r="F232" s="62">
        <f>IFERROR(IF(G232="Af. No Encontrado!","SI","NO"),"NO")</f>
        <v/>
      </c>
      <c r="G232" s="65">
        <f>+(IFERROR(+VLOOKUP(B232,padron!$A$1:$K$902,3,0),IF(B232="","","Af. No Encontrado!")))</f>
        <v/>
      </c>
      <c r="H232" s="65">
        <f>+IFERROR(VLOOKUP(C232,materiales!$A$1:$D$2000,4,0),IFERROR(A232,""))</f>
        <v/>
      </c>
      <c r="I232" s="65">
        <f>+(IFERROR(+VLOOKUP(B232,padron!$A$1:$K$304,9,0),""))</f>
        <v/>
      </c>
      <c r="J232" s="65">
        <f>+(IFERROR(+VLOOKUP(B232,padron!$A$1:$K$304,10,0),""))</f>
        <v/>
      </c>
      <c r="K232" s="65">
        <f>+(IFERROR(+VLOOKUP(B232,padron!$A$1:$K$304,11,0),""))</f>
        <v/>
      </c>
      <c r="L232" s="50">
        <f>+(IFERROR(+VLOOKUP(B232,padron!$A$1:$K$304,8,0),""))</f>
        <v/>
      </c>
      <c r="M232" s="50">
        <f>+(IFERROR(+VLOOKUP(B232,padron!$A$1:$K$304,2,0),""))</f>
        <v/>
      </c>
      <c r="N232" s="50">
        <f>+IFERROR(VLOOKUP(C232,materiales!$A$1:$D$2000,2,0),IF(B232="","","99999"))</f>
        <v/>
      </c>
      <c r="O232">
        <f>IFERROR(IF(B232="","","001"),"")</f>
        <v/>
      </c>
      <c r="Q232" s="50">
        <f>IF(B232="","","ZTRA")</f>
        <v/>
      </c>
      <c r="R232" s="65">
        <f>IF(B232="","","ALMA")</f>
        <v/>
      </c>
      <c r="S232" s="50">
        <f>+IFERROR(VLOOKUP(B232,padron!A225:K527,4,0),"")</f>
        <v/>
      </c>
      <c r="T232" s="60">
        <f>+IF(L232="","",+DAY(TODAY())&amp;"."&amp;TEXT(+TODAY(),"MM")&amp;"."&amp;+YEAR(TODAY()))</f>
        <v/>
      </c>
      <c r="U232" s="65">
        <f>+IFERROR(VLOOKUP(B232,padron!$A$2:$K$304,6,0),"")</f>
        <v/>
      </c>
      <c r="V232" s="65">
        <f>+IFERROR(VLOOKUP(B232,padron!$A$2:$K$304,7,0),"")</f>
        <v/>
      </c>
      <c r="W232" s="50">
        <f>IFERROR(VLOOKUP(B232,padron!A224:M993,12,0),"")</f>
        <v/>
      </c>
      <c r="X232" s="65">
        <f>IFERROR(VLOOKUP(B232,padron!A224:M993,13,0),"")</f>
        <v/>
      </c>
    </row>
    <row r="233" ht="15" customHeight="1" s="70">
      <c r="F233" s="62">
        <f>IFERROR(IF(G233="Af. No Encontrado!","SI","NO"),"NO")</f>
        <v/>
      </c>
      <c r="G233" s="65">
        <f>+(IFERROR(+VLOOKUP(B233,padron!$A$1:$K$902,3,0),IF(B233="","","Af. No Encontrado!")))</f>
        <v/>
      </c>
      <c r="H233" s="65">
        <f>+IFERROR(VLOOKUP(C233,materiales!$A$1:$D$2000,4,0),IFERROR(A233,""))</f>
        <v/>
      </c>
      <c r="I233" s="65">
        <f>+(IFERROR(+VLOOKUP(B233,padron!$A$1:$K$304,9,0),""))</f>
        <v/>
      </c>
      <c r="J233" s="65">
        <f>+(IFERROR(+VLOOKUP(B233,padron!$A$1:$K$304,10,0),""))</f>
        <v/>
      </c>
      <c r="K233" s="65">
        <f>+(IFERROR(+VLOOKUP(B233,padron!$A$1:$K$304,11,0),""))</f>
        <v/>
      </c>
      <c r="L233" s="50">
        <f>+(IFERROR(+VLOOKUP(B233,padron!$A$1:$K$304,8,0),""))</f>
        <v/>
      </c>
      <c r="M233" s="50">
        <f>+(IFERROR(+VLOOKUP(B233,padron!$A$1:$K$304,2,0),""))</f>
        <v/>
      </c>
      <c r="N233" s="50">
        <f>+IFERROR(VLOOKUP(C233,materiales!$A$1:$D$2000,2,0),IF(B233="","","99999"))</f>
        <v/>
      </c>
      <c r="O233">
        <f>IFERROR(IF(B233="","","001"),"")</f>
        <v/>
      </c>
      <c r="Q233" s="50">
        <f>IF(B233="","","ZTRA")</f>
        <v/>
      </c>
      <c r="R233" s="65">
        <f>IF(B233="","","ALMA")</f>
        <v/>
      </c>
      <c r="S233" s="50">
        <f>+IFERROR(VLOOKUP(B233,padron!A226:K528,4,0),"")</f>
        <v/>
      </c>
      <c r="T233" s="60">
        <f>+IF(L233="","",+DAY(TODAY())&amp;"."&amp;TEXT(+TODAY(),"MM")&amp;"."&amp;+YEAR(TODAY()))</f>
        <v/>
      </c>
      <c r="U233" s="65">
        <f>+IFERROR(VLOOKUP(B233,padron!$A$2:$K$304,6,0),"")</f>
        <v/>
      </c>
      <c r="V233" s="65">
        <f>+IFERROR(VLOOKUP(B233,padron!$A$2:$K$304,7,0),"")</f>
        <v/>
      </c>
      <c r="W233" s="50">
        <f>IFERROR(VLOOKUP(B233,padron!A225:M994,12,0),"")</f>
        <v/>
      </c>
      <c r="X233" s="65">
        <f>IFERROR(VLOOKUP(B233,padron!A225:M994,13,0),"")</f>
        <v/>
      </c>
    </row>
    <row r="234" ht="15" customHeight="1" s="70">
      <c r="F234" s="62">
        <f>IFERROR(IF(G234="Af. No Encontrado!","SI","NO"),"NO")</f>
        <v/>
      </c>
      <c r="G234" s="65">
        <f>+(IFERROR(+VLOOKUP(B234,padron!$A$1:$K$902,3,0),IF(B234="","","Af. No Encontrado!")))</f>
        <v/>
      </c>
      <c r="H234" s="65">
        <f>+IFERROR(VLOOKUP(C234,materiales!$A$1:$D$2000,4,0),IFERROR(A234,""))</f>
        <v/>
      </c>
      <c r="I234" s="65">
        <f>+(IFERROR(+VLOOKUP(B234,padron!$A$1:$K$304,9,0),""))</f>
        <v/>
      </c>
      <c r="J234" s="65">
        <f>+(IFERROR(+VLOOKUP(B234,padron!$A$1:$K$304,10,0),""))</f>
        <v/>
      </c>
      <c r="K234" s="65">
        <f>+(IFERROR(+VLOOKUP(B234,padron!$A$1:$K$304,11,0),""))</f>
        <v/>
      </c>
      <c r="L234" s="50">
        <f>+(IFERROR(+VLOOKUP(B234,padron!$A$1:$K$304,8,0),""))</f>
        <v/>
      </c>
      <c r="M234" s="50">
        <f>+(IFERROR(+VLOOKUP(B234,padron!$A$1:$K$304,2,0),""))</f>
        <v/>
      </c>
      <c r="N234" s="50">
        <f>+IFERROR(VLOOKUP(C234,materiales!$A$1:$D$2000,2,0),IF(B234="","","99999"))</f>
        <v/>
      </c>
      <c r="O234">
        <f>IFERROR(IF(B234="","","001"),"")</f>
        <v/>
      </c>
      <c r="Q234" s="50">
        <f>IF(B234="","","ZTRA")</f>
        <v/>
      </c>
      <c r="R234" s="65">
        <f>IF(B234="","","ALMA")</f>
        <v/>
      </c>
      <c r="S234" s="50">
        <f>+IFERROR(VLOOKUP(B234,padron!A227:K529,4,0),"")</f>
        <v/>
      </c>
      <c r="T234" s="60">
        <f>+IF(L234="","",+DAY(TODAY())&amp;"."&amp;TEXT(+TODAY(),"MM")&amp;"."&amp;+YEAR(TODAY()))</f>
        <v/>
      </c>
      <c r="U234" s="65">
        <f>+IFERROR(VLOOKUP(B234,padron!$A$2:$K$304,6,0),"")</f>
        <v/>
      </c>
      <c r="V234" s="65">
        <f>+IFERROR(VLOOKUP(B234,padron!$A$2:$K$304,7,0),"")</f>
        <v/>
      </c>
      <c r="W234" s="50">
        <f>IFERROR(VLOOKUP(B234,padron!A226:M995,12,0),"")</f>
        <v/>
      </c>
      <c r="X234" s="65">
        <f>IFERROR(VLOOKUP(B234,padron!A226:M995,13,0),"")</f>
        <v/>
      </c>
    </row>
    <row r="235" ht="15" customHeight="1" s="70">
      <c r="F235" s="62">
        <f>IFERROR(IF(G235="Af. No Encontrado!","SI","NO"),"NO")</f>
        <v/>
      </c>
      <c r="G235" s="65">
        <f>+(IFERROR(+VLOOKUP(B235,padron!$A$1:$K$902,3,0),IF(B235="","","Af. No Encontrado!")))</f>
        <v/>
      </c>
      <c r="H235" s="65">
        <f>+IFERROR(VLOOKUP(C235,materiales!$A$1:$D$2000,4,0),IFERROR(A235,""))</f>
        <v/>
      </c>
      <c r="I235" s="65">
        <f>+(IFERROR(+VLOOKUP(B235,padron!$A$1:$K$304,9,0),""))</f>
        <v/>
      </c>
      <c r="J235" s="65">
        <f>+(IFERROR(+VLOOKUP(B235,padron!$A$1:$K$304,10,0),""))</f>
        <v/>
      </c>
      <c r="K235" s="65">
        <f>+(IFERROR(+VLOOKUP(B235,padron!$A$1:$K$304,11,0),""))</f>
        <v/>
      </c>
      <c r="L235" s="50">
        <f>+(IFERROR(+VLOOKUP(B235,padron!$A$1:$K$304,8,0),""))</f>
        <v/>
      </c>
      <c r="M235" s="50">
        <f>+(IFERROR(+VLOOKUP(B235,padron!$A$1:$K$304,2,0),""))</f>
        <v/>
      </c>
      <c r="N235" s="50">
        <f>+IFERROR(VLOOKUP(C235,materiales!$A$1:$D$2000,2,0),IF(B235="","","99999"))</f>
        <v/>
      </c>
      <c r="O235">
        <f>IFERROR(IF(B235="","","001"),"")</f>
        <v/>
      </c>
      <c r="Q235" s="50">
        <f>IF(B235="","","ZTRA")</f>
        <v/>
      </c>
      <c r="R235" s="65">
        <f>IF(B235="","","ALMA")</f>
        <v/>
      </c>
      <c r="S235" s="50">
        <f>+IFERROR(VLOOKUP(B235,padron!A228:K530,4,0),"")</f>
        <v/>
      </c>
      <c r="T235" s="60">
        <f>+IF(L235="","",+DAY(TODAY())&amp;"."&amp;TEXT(+TODAY(),"MM")&amp;"."&amp;+YEAR(TODAY()))</f>
        <v/>
      </c>
      <c r="U235" s="65">
        <f>+IFERROR(VLOOKUP(B235,padron!$A$2:$K$304,6,0),"")</f>
        <v/>
      </c>
      <c r="V235" s="65">
        <f>+IFERROR(VLOOKUP(B235,padron!$A$2:$K$304,7,0),"")</f>
        <v/>
      </c>
      <c r="W235" s="50">
        <f>IFERROR(VLOOKUP(B235,padron!A227:M996,12,0),"")</f>
        <v/>
      </c>
      <c r="X235" s="65">
        <f>IFERROR(VLOOKUP(B235,padron!A227:M996,13,0),"")</f>
        <v/>
      </c>
    </row>
    <row r="236" ht="15" customHeight="1" s="70">
      <c r="F236" s="62">
        <f>IFERROR(IF(G236="Af. No Encontrado!","SI","NO"),"NO")</f>
        <v/>
      </c>
      <c r="G236" s="65">
        <f>+(IFERROR(+VLOOKUP(B236,padron!$A$1:$K$902,3,0),IF(B236="","","Af. No Encontrado!")))</f>
        <v/>
      </c>
      <c r="H236" s="65">
        <f>+IFERROR(VLOOKUP(C236,materiales!$A$1:$D$2000,4,0),IFERROR(A236,""))</f>
        <v/>
      </c>
      <c r="I236" s="65">
        <f>+(IFERROR(+VLOOKUP(B236,padron!$A$1:$K$304,9,0),""))</f>
        <v/>
      </c>
      <c r="J236" s="65">
        <f>+(IFERROR(+VLOOKUP(B236,padron!$A$1:$K$304,10,0),""))</f>
        <v/>
      </c>
      <c r="K236" s="65">
        <f>+(IFERROR(+VLOOKUP(B236,padron!$A$1:$K$304,11,0),""))</f>
        <v/>
      </c>
      <c r="L236" s="50">
        <f>+(IFERROR(+VLOOKUP(B236,padron!$A$1:$K$304,8,0),""))</f>
        <v/>
      </c>
      <c r="M236" s="50">
        <f>+(IFERROR(+VLOOKUP(B236,padron!$A$1:$K$304,2,0),""))</f>
        <v/>
      </c>
      <c r="N236" s="50">
        <f>+IFERROR(VLOOKUP(C236,materiales!$A$1:$D$2000,2,0),IF(B236="","","99999"))</f>
        <v/>
      </c>
      <c r="O236">
        <f>IFERROR(IF(B236="","","001"),"")</f>
        <v/>
      </c>
      <c r="Q236" s="50">
        <f>IF(B236="","","ZTRA")</f>
        <v/>
      </c>
      <c r="R236" s="65">
        <f>IF(B236="","","ALMA")</f>
        <v/>
      </c>
      <c r="S236" s="50">
        <f>+IFERROR(VLOOKUP(B236,padron!A229:K531,4,0),"")</f>
        <v/>
      </c>
      <c r="T236" s="60">
        <f>+IF(L236="","",+DAY(TODAY())&amp;"."&amp;TEXT(+TODAY(),"MM")&amp;"."&amp;+YEAR(TODAY()))</f>
        <v/>
      </c>
      <c r="U236" s="65">
        <f>+IFERROR(VLOOKUP(B236,padron!$A$2:$K$304,6,0),"")</f>
        <v/>
      </c>
      <c r="V236" s="65">
        <f>+IFERROR(VLOOKUP(B236,padron!$A$2:$K$304,7,0),"")</f>
        <v/>
      </c>
      <c r="W236" s="50">
        <f>IFERROR(VLOOKUP(B236,padron!A228:M997,12,0),"")</f>
        <v/>
      </c>
      <c r="X236" s="65">
        <f>IFERROR(VLOOKUP(B236,padron!A228:M997,13,0),"")</f>
        <v/>
      </c>
    </row>
    <row r="237" ht="15" customHeight="1" s="70">
      <c r="F237" s="62">
        <f>IFERROR(IF(G237="Af. No Encontrado!","SI","NO"),"NO")</f>
        <v/>
      </c>
      <c r="G237" s="65">
        <f>+(IFERROR(+VLOOKUP(B237,padron!$A$1:$K$902,3,0),IF(B237="","","Af. No Encontrado!")))</f>
        <v/>
      </c>
      <c r="H237" s="65">
        <f>+IFERROR(VLOOKUP(C237,materiales!$A$1:$D$2000,4,0),IFERROR(A237,""))</f>
        <v/>
      </c>
      <c r="I237" s="65">
        <f>+(IFERROR(+VLOOKUP(B237,padron!$A$1:$K$304,9,0),""))</f>
        <v/>
      </c>
      <c r="J237" s="65">
        <f>+(IFERROR(+VLOOKUP(B237,padron!$A$1:$K$304,10,0),""))</f>
        <v/>
      </c>
      <c r="K237" s="65">
        <f>+(IFERROR(+VLOOKUP(B237,padron!$A$1:$K$304,11,0),""))</f>
        <v/>
      </c>
      <c r="L237" s="50">
        <f>+(IFERROR(+VLOOKUP(B237,padron!$A$1:$K$304,8,0),""))</f>
        <v/>
      </c>
      <c r="M237" s="50">
        <f>+(IFERROR(+VLOOKUP(B237,padron!$A$1:$K$304,2,0),""))</f>
        <v/>
      </c>
      <c r="N237" s="50">
        <f>+IFERROR(VLOOKUP(C237,materiales!$A$1:$D$2000,2,0),IF(B237="","","99999"))</f>
        <v/>
      </c>
      <c r="O237">
        <f>IFERROR(IF(B237="","","001"),"")</f>
        <v/>
      </c>
      <c r="Q237" s="50">
        <f>IF(B237="","","ZTRA")</f>
        <v/>
      </c>
      <c r="R237" s="65">
        <f>IF(B237="","","ALMA")</f>
        <v/>
      </c>
      <c r="S237" s="50">
        <f>+IFERROR(VLOOKUP(B237,padron!A230:K532,4,0),"")</f>
        <v/>
      </c>
      <c r="T237" s="60">
        <f>+IF(L237="","",+DAY(TODAY())&amp;"."&amp;TEXT(+TODAY(),"MM")&amp;"."&amp;+YEAR(TODAY()))</f>
        <v/>
      </c>
      <c r="U237" s="65">
        <f>+IFERROR(VLOOKUP(B237,padron!$A$2:$K$304,6,0),"")</f>
        <v/>
      </c>
      <c r="V237" s="65">
        <f>+IFERROR(VLOOKUP(B237,padron!$A$2:$K$304,7,0),"")</f>
        <v/>
      </c>
      <c r="W237" s="50">
        <f>IFERROR(VLOOKUP(B237,padron!A229:M998,12,0),"")</f>
        <v/>
      </c>
      <c r="X237" s="65">
        <f>IFERROR(VLOOKUP(B237,padron!A229:M998,13,0),"")</f>
        <v/>
      </c>
    </row>
    <row r="238" ht="15" customHeight="1" s="70">
      <c r="F238" s="62">
        <f>IFERROR(IF(G238="Af. No Encontrado!","SI","NO"),"NO")</f>
        <v/>
      </c>
      <c r="G238" s="65">
        <f>+(IFERROR(+VLOOKUP(B238,padron!$A$1:$K$902,3,0),IF(B238="","","Af. No Encontrado!")))</f>
        <v/>
      </c>
      <c r="H238" s="65">
        <f>+IFERROR(VLOOKUP(C238,materiales!$A$1:$D$2000,4,0),IFERROR(A238,""))</f>
        <v/>
      </c>
      <c r="I238" s="65">
        <f>+(IFERROR(+VLOOKUP(B238,padron!$A$1:$K$304,9,0),""))</f>
        <v/>
      </c>
      <c r="J238" s="65">
        <f>+(IFERROR(+VLOOKUP(B238,padron!$A$1:$K$304,10,0),""))</f>
        <v/>
      </c>
      <c r="K238" s="65">
        <f>+(IFERROR(+VLOOKUP(B238,padron!$A$1:$K$304,11,0),""))</f>
        <v/>
      </c>
      <c r="L238" s="50">
        <f>+(IFERROR(+VLOOKUP(B238,padron!$A$1:$K$304,8,0),""))</f>
        <v/>
      </c>
      <c r="M238" s="50">
        <f>+(IFERROR(+VLOOKUP(B238,padron!$A$1:$K$304,2,0),""))</f>
        <v/>
      </c>
      <c r="N238" s="50">
        <f>+IFERROR(VLOOKUP(C238,materiales!$A$1:$D$2000,2,0),IF(B238="","","99999"))</f>
        <v/>
      </c>
      <c r="O238">
        <f>IFERROR(IF(B238="","","001"),"")</f>
        <v/>
      </c>
      <c r="Q238" s="50">
        <f>IF(B238="","","ZTRA")</f>
        <v/>
      </c>
      <c r="R238" s="65">
        <f>IF(B238="","","ALMA")</f>
        <v/>
      </c>
      <c r="S238" s="50">
        <f>+IFERROR(VLOOKUP(B238,padron!A231:K533,4,0),"")</f>
        <v/>
      </c>
      <c r="T238" s="60">
        <f>+IF(L238="","",+DAY(TODAY())&amp;"."&amp;TEXT(+TODAY(),"MM")&amp;"."&amp;+YEAR(TODAY()))</f>
        <v/>
      </c>
      <c r="U238" s="65">
        <f>+IFERROR(VLOOKUP(B238,padron!$A$2:$K$304,6,0),"")</f>
        <v/>
      </c>
      <c r="V238" s="65">
        <f>+IFERROR(VLOOKUP(B238,padron!$A$2:$K$304,7,0),"")</f>
        <v/>
      </c>
      <c r="W238" s="50">
        <f>IFERROR(VLOOKUP(B238,padron!A230:M999,12,0),"")</f>
        <v/>
      </c>
      <c r="X238" s="65">
        <f>IFERROR(VLOOKUP(B238,padron!A230:M999,13,0),"")</f>
        <v/>
      </c>
    </row>
    <row r="239" ht="15" customHeight="1" s="70">
      <c r="F239" s="62">
        <f>IFERROR(IF(G239="Af. No Encontrado!","SI","NO"),"NO")</f>
        <v/>
      </c>
      <c r="G239" s="65">
        <f>+(IFERROR(+VLOOKUP(B239,padron!$A$1:$K$902,3,0),IF(B239="","","Af. No Encontrado!")))</f>
        <v/>
      </c>
      <c r="H239" s="65">
        <f>+IFERROR(VLOOKUP(C239,materiales!$A$1:$D$2000,4,0),IFERROR(A239,""))</f>
        <v/>
      </c>
      <c r="I239" s="65">
        <f>+(IFERROR(+VLOOKUP(B239,padron!$A$1:$K$304,9,0),""))</f>
        <v/>
      </c>
      <c r="J239" s="65">
        <f>+(IFERROR(+VLOOKUP(B239,padron!$A$1:$K$304,10,0),""))</f>
        <v/>
      </c>
      <c r="K239" s="65">
        <f>+(IFERROR(+VLOOKUP(B239,padron!$A$1:$K$304,11,0),""))</f>
        <v/>
      </c>
      <c r="L239" s="50">
        <f>+(IFERROR(+VLOOKUP(B239,padron!$A$1:$K$304,8,0),""))</f>
        <v/>
      </c>
      <c r="M239" s="50">
        <f>+(IFERROR(+VLOOKUP(B239,padron!$A$1:$K$304,2,0),""))</f>
        <v/>
      </c>
      <c r="N239" s="50">
        <f>+IFERROR(VLOOKUP(C239,materiales!$A$1:$D$2000,2,0),IF(B239="","","99999"))</f>
        <v/>
      </c>
      <c r="O239">
        <f>IFERROR(IF(B239="","","001"),"")</f>
        <v/>
      </c>
      <c r="Q239" s="50">
        <f>IF(B239="","","ZTRA")</f>
        <v/>
      </c>
      <c r="R239" s="65">
        <f>IF(B239="","","ALMA")</f>
        <v/>
      </c>
      <c r="S239" s="50">
        <f>+IFERROR(VLOOKUP(B239,padron!A232:K534,4,0),"")</f>
        <v/>
      </c>
      <c r="T239" s="60">
        <f>+IF(L239="","",+DAY(TODAY())&amp;"."&amp;TEXT(+TODAY(),"MM")&amp;"."&amp;+YEAR(TODAY()))</f>
        <v/>
      </c>
      <c r="U239" s="65">
        <f>+IFERROR(VLOOKUP(B239,padron!$A$2:$K$304,6,0),"")</f>
        <v/>
      </c>
      <c r="V239" s="65">
        <f>+IFERROR(VLOOKUP(B239,padron!$A$2:$K$304,7,0),"")</f>
        <v/>
      </c>
      <c r="W239" s="50">
        <f>IFERROR(VLOOKUP(B239,padron!A231:M1000,12,0),"")</f>
        <v/>
      </c>
      <c r="X239" s="65">
        <f>IFERROR(VLOOKUP(B239,padron!A231:M1000,13,0),"")</f>
        <v/>
      </c>
    </row>
    <row r="240" ht="15" customHeight="1" s="70">
      <c r="F240" s="62">
        <f>IFERROR(IF(G240="Af. No Encontrado!","SI","NO"),"NO")</f>
        <v/>
      </c>
      <c r="G240" s="65">
        <f>+(IFERROR(+VLOOKUP(B240,padron!$A$1:$K$902,3,0),IF(B240="","","Af. No Encontrado!")))</f>
        <v/>
      </c>
      <c r="H240" s="65">
        <f>+IFERROR(VLOOKUP(C240,materiales!$A$1:$D$2000,4,0),IFERROR(A240,""))</f>
        <v/>
      </c>
      <c r="I240" s="65">
        <f>+(IFERROR(+VLOOKUP(B240,padron!$A$1:$K$304,9,0),""))</f>
        <v/>
      </c>
      <c r="J240" s="65">
        <f>+(IFERROR(+VLOOKUP(B240,padron!$A$1:$K$304,10,0),""))</f>
        <v/>
      </c>
      <c r="K240" s="65">
        <f>+(IFERROR(+VLOOKUP(B240,padron!$A$1:$K$304,11,0),""))</f>
        <v/>
      </c>
      <c r="L240" s="50">
        <f>+(IFERROR(+VLOOKUP(B240,padron!$A$1:$K$304,8,0),""))</f>
        <v/>
      </c>
      <c r="M240" s="50">
        <f>+(IFERROR(+VLOOKUP(B240,padron!$A$1:$K$304,2,0),""))</f>
        <v/>
      </c>
      <c r="N240" s="50">
        <f>+IFERROR(VLOOKUP(C240,materiales!$A$1:$D$2000,2,0),IF(B240="","","99999"))</f>
        <v/>
      </c>
      <c r="O240">
        <f>IFERROR(IF(B240="","","001"),"")</f>
        <v/>
      </c>
      <c r="Q240" s="50">
        <f>IF(B240="","","ZTRA")</f>
        <v/>
      </c>
      <c r="R240" s="65">
        <f>IF(B240="","","ALMA")</f>
        <v/>
      </c>
      <c r="S240" s="50">
        <f>+IFERROR(VLOOKUP(B240,padron!A233:K535,4,0),"")</f>
        <v/>
      </c>
      <c r="T240" s="60">
        <f>+IF(L240="","",+DAY(TODAY())&amp;"."&amp;TEXT(+TODAY(),"MM")&amp;"."&amp;+YEAR(TODAY()))</f>
        <v/>
      </c>
      <c r="U240" s="65">
        <f>+IFERROR(VLOOKUP(B240,padron!$A$2:$K$304,6,0),"")</f>
        <v/>
      </c>
      <c r="V240" s="65">
        <f>+IFERROR(VLOOKUP(B240,padron!$A$2:$K$304,7,0),"")</f>
        <v/>
      </c>
      <c r="W240" s="50">
        <f>IFERROR(VLOOKUP(B240,padron!A232:M1001,12,0),"")</f>
        <v/>
      </c>
      <c r="X240" s="65">
        <f>IFERROR(VLOOKUP(B240,padron!A232:M1001,13,0),"")</f>
        <v/>
      </c>
    </row>
    <row r="241" ht="15" customHeight="1" s="70">
      <c r="F241" s="62">
        <f>IFERROR(IF(G241="Af. No Encontrado!","SI","NO"),"NO")</f>
        <v/>
      </c>
      <c r="G241" s="65">
        <f>+(IFERROR(+VLOOKUP(B241,padron!$A$1:$K$902,3,0),IF(B241="","","Af. No Encontrado!")))</f>
        <v/>
      </c>
      <c r="H241" s="65">
        <f>+IFERROR(VLOOKUP(C241,materiales!$A$1:$D$2000,4,0),IFERROR(A241,""))</f>
        <v/>
      </c>
      <c r="I241" s="65">
        <f>+(IFERROR(+VLOOKUP(B241,padron!$A$1:$K$304,9,0),""))</f>
        <v/>
      </c>
      <c r="J241" s="65">
        <f>+(IFERROR(+VLOOKUP(B241,padron!$A$1:$K$304,10,0),""))</f>
        <v/>
      </c>
      <c r="K241" s="65">
        <f>+(IFERROR(+VLOOKUP(B241,padron!$A$1:$K$304,11,0),""))</f>
        <v/>
      </c>
      <c r="L241" s="50">
        <f>+(IFERROR(+VLOOKUP(B241,padron!$A$1:$K$304,8,0),""))</f>
        <v/>
      </c>
      <c r="M241" s="50">
        <f>+(IFERROR(+VLOOKUP(B241,padron!$A$1:$K$304,2,0),""))</f>
        <v/>
      </c>
      <c r="N241" s="50">
        <f>+IFERROR(VLOOKUP(C241,materiales!$A$1:$D$2000,2,0),IF(B241="","","99999"))</f>
        <v/>
      </c>
      <c r="O241">
        <f>IFERROR(IF(B241="","","001"),"")</f>
        <v/>
      </c>
      <c r="Q241" s="50">
        <f>IF(B241="","","ZTRA")</f>
        <v/>
      </c>
      <c r="R241" s="65">
        <f>IF(B241="","","ALMA")</f>
        <v/>
      </c>
      <c r="S241" s="50">
        <f>+IFERROR(VLOOKUP(B241,padron!A234:K536,4,0),"")</f>
        <v/>
      </c>
      <c r="T241" s="60">
        <f>+IF(L241="","",+DAY(TODAY())&amp;"."&amp;TEXT(+TODAY(),"MM")&amp;"."&amp;+YEAR(TODAY()))</f>
        <v/>
      </c>
      <c r="U241" s="65">
        <f>+IFERROR(VLOOKUP(B241,padron!$A$2:$K$304,6,0),"")</f>
        <v/>
      </c>
      <c r="V241" s="65">
        <f>+IFERROR(VLOOKUP(B241,padron!$A$2:$K$304,7,0),"")</f>
        <v/>
      </c>
      <c r="W241" s="50">
        <f>IFERROR(VLOOKUP(B241,padron!A233:M1002,12,0),"")</f>
        <v/>
      </c>
      <c r="X241" s="65">
        <f>IFERROR(VLOOKUP(B241,padron!A233:M1002,13,0),"")</f>
        <v/>
      </c>
    </row>
    <row r="242" ht="15" customHeight="1" s="70">
      <c r="F242" s="62">
        <f>IFERROR(IF(G242="Af. No Encontrado!","SI","NO"),"NO")</f>
        <v/>
      </c>
      <c r="G242" s="65">
        <f>+(IFERROR(+VLOOKUP(B242,padron!$A$1:$K$902,3,0),IF(B242="","","Af. No Encontrado!")))</f>
        <v/>
      </c>
      <c r="H242" s="65">
        <f>+IFERROR(VLOOKUP(C242,materiales!$A$1:$D$2000,4,0),IFERROR(A242,""))</f>
        <v/>
      </c>
      <c r="I242" s="65">
        <f>+(IFERROR(+VLOOKUP(B242,padron!$A$1:$K$304,9,0),""))</f>
        <v/>
      </c>
      <c r="J242" s="65">
        <f>+(IFERROR(+VLOOKUP(B242,padron!$A$1:$K$304,10,0),""))</f>
        <v/>
      </c>
      <c r="K242" s="65">
        <f>+(IFERROR(+VLOOKUP(B242,padron!$A$1:$K$304,11,0),""))</f>
        <v/>
      </c>
      <c r="L242" s="50">
        <f>+(IFERROR(+VLOOKUP(B242,padron!$A$1:$K$304,8,0),""))</f>
        <v/>
      </c>
      <c r="M242" s="50">
        <f>+(IFERROR(+VLOOKUP(B242,padron!$A$1:$K$304,2,0),""))</f>
        <v/>
      </c>
      <c r="N242" s="50">
        <f>+IFERROR(VLOOKUP(C242,materiales!$A$1:$D$2000,2,0),IF(B242="","","99999"))</f>
        <v/>
      </c>
      <c r="O242">
        <f>IFERROR(IF(B242="","","001"),"")</f>
        <v/>
      </c>
      <c r="Q242" s="50">
        <f>IF(B242="","","ZTRA")</f>
        <v/>
      </c>
      <c r="R242" s="65">
        <f>IF(B242="","","ALMA")</f>
        <v/>
      </c>
      <c r="S242" s="50">
        <f>+IFERROR(VLOOKUP(B242,padron!A235:K537,4,0),"")</f>
        <v/>
      </c>
      <c r="T242" s="60">
        <f>+IF(L242="","",+DAY(TODAY())&amp;"."&amp;TEXT(+TODAY(),"MM")&amp;"."&amp;+YEAR(TODAY()))</f>
        <v/>
      </c>
      <c r="U242" s="65">
        <f>+IFERROR(VLOOKUP(B242,padron!$A$2:$K$304,6,0),"")</f>
        <v/>
      </c>
      <c r="V242" s="65">
        <f>+IFERROR(VLOOKUP(B242,padron!$A$2:$K$304,7,0),"")</f>
        <v/>
      </c>
      <c r="W242" s="50">
        <f>IFERROR(VLOOKUP(B242,padron!A234:M1003,12,0),"")</f>
        <v/>
      </c>
      <c r="X242" s="65">
        <f>IFERROR(VLOOKUP(B242,padron!A234:M1003,13,0),"")</f>
        <v/>
      </c>
    </row>
    <row r="243" ht="15" customHeight="1" s="70">
      <c r="F243" s="62">
        <f>IFERROR(IF(G243="Af. No Encontrado!","SI","NO"),"NO")</f>
        <v/>
      </c>
      <c r="G243" s="65">
        <f>+(IFERROR(+VLOOKUP(B243,padron!$A$1:$K$902,3,0),IF(B243="","","Af. No Encontrado!")))</f>
        <v/>
      </c>
      <c r="H243" s="65">
        <f>+IFERROR(VLOOKUP(C243,materiales!$A$1:$D$2000,4,0),IFERROR(A243,""))</f>
        <v/>
      </c>
      <c r="I243" s="65">
        <f>+(IFERROR(+VLOOKUP(B243,padron!$A$1:$K$304,9,0),""))</f>
        <v/>
      </c>
      <c r="J243" s="65">
        <f>+(IFERROR(+VLOOKUP(B243,padron!$A$1:$K$304,10,0),""))</f>
        <v/>
      </c>
      <c r="K243" s="65">
        <f>+(IFERROR(+VLOOKUP(B243,padron!$A$1:$K$304,11,0),""))</f>
        <v/>
      </c>
      <c r="L243" s="50">
        <f>+(IFERROR(+VLOOKUP(B243,padron!$A$1:$K$304,8,0),""))</f>
        <v/>
      </c>
      <c r="M243" s="50">
        <f>+(IFERROR(+VLOOKUP(B243,padron!$A$1:$K$304,2,0),""))</f>
        <v/>
      </c>
      <c r="N243" s="50">
        <f>+IFERROR(VLOOKUP(C243,materiales!$A$1:$D$2000,2,0),IF(B243="","","99999"))</f>
        <v/>
      </c>
      <c r="O243">
        <f>IFERROR(IF(B243="","","001"),"")</f>
        <v/>
      </c>
      <c r="Q243" s="50">
        <f>IF(B243="","","ZTRA")</f>
        <v/>
      </c>
      <c r="R243" s="65">
        <f>IF(B243="","","ALMA")</f>
        <v/>
      </c>
      <c r="S243" s="50">
        <f>+IFERROR(VLOOKUP(B243,padron!A236:K538,4,0),"")</f>
        <v/>
      </c>
      <c r="T243" s="60">
        <f>+IF(L243="","",+DAY(TODAY())&amp;"."&amp;TEXT(+TODAY(),"MM")&amp;"."&amp;+YEAR(TODAY()))</f>
        <v/>
      </c>
      <c r="U243" s="65">
        <f>+IFERROR(VLOOKUP(B243,padron!$A$2:$K$304,6,0),"")</f>
        <v/>
      </c>
      <c r="V243" s="65">
        <f>+IFERROR(VLOOKUP(B243,padron!$A$2:$K$304,7,0),"")</f>
        <v/>
      </c>
      <c r="W243" s="50">
        <f>IFERROR(VLOOKUP(B243,padron!A235:M1004,12,0),"")</f>
        <v/>
      </c>
      <c r="X243" s="65">
        <f>IFERROR(VLOOKUP(B243,padron!A235:M1004,13,0),"")</f>
        <v/>
      </c>
    </row>
    <row r="244" ht="15" customHeight="1" s="70">
      <c r="F244" s="62">
        <f>IFERROR(IF(G244="Af. No Encontrado!","SI","NO"),"NO")</f>
        <v/>
      </c>
      <c r="G244" s="65">
        <f>+(IFERROR(+VLOOKUP(B244,padron!$A$1:$K$902,3,0),IF(B244="","","Af. No Encontrado!")))</f>
        <v/>
      </c>
      <c r="H244" s="65">
        <f>+IFERROR(VLOOKUP(C244,materiales!$A$1:$D$2000,4,0),IFERROR(A244,""))</f>
        <v/>
      </c>
      <c r="I244" s="65">
        <f>+(IFERROR(+VLOOKUP(B244,padron!$A$1:$K$304,9,0),""))</f>
        <v/>
      </c>
      <c r="J244" s="65">
        <f>+(IFERROR(+VLOOKUP(B244,padron!$A$1:$K$304,10,0),""))</f>
        <v/>
      </c>
      <c r="K244" s="65">
        <f>+(IFERROR(+VLOOKUP(B244,padron!$A$1:$K$304,11,0),""))</f>
        <v/>
      </c>
      <c r="L244" s="50">
        <f>+(IFERROR(+VLOOKUP(B244,padron!$A$1:$K$304,8,0),""))</f>
        <v/>
      </c>
      <c r="M244" s="50">
        <f>+(IFERROR(+VLOOKUP(B244,padron!$A$1:$K$304,2,0),""))</f>
        <v/>
      </c>
      <c r="N244" s="50">
        <f>+IFERROR(VLOOKUP(C244,materiales!$A$1:$D$2000,2,0),IF(B244="","","99999"))</f>
        <v/>
      </c>
      <c r="O244">
        <f>IFERROR(IF(B244="","","001"),"")</f>
        <v/>
      </c>
      <c r="Q244" s="50">
        <f>IF(B244="","","ZTRA")</f>
        <v/>
      </c>
      <c r="R244" s="65">
        <f>IF(B244="","","ALMA")</f>
        <v/>
      </c>
      <c r="S244" s="50">
        <f>+IFERROR(VLOOKUP(B244,padron!A237:K539,4,0),"")</f>
        <v/>
      </c>
      <c r="T244" s="60">
        <f>+IF(L244="","",+DAY(TODAY())&amp;"."&amp;TEXT(+TODAY(),"MM")&amp;"."&amp;+YEAR(TODAY()))</f>
        <v/>
      </c>
      <c r="U244" s="65">
        <f>+IFERROR(VLOOKUP(B244,padron!$A$2:$K$304,6,0),"")</f>
        <v/>
      </c>
      <c r="V244" s="65">
        <f>+IFERROR(VLOOKUP(B244,padron!$A$2:$K$304,7,0),"")</f>
        <v/>
      </c>
      <c r="W244" s="50">
        <f>IFERROR(VLOOKUP(B244,padron!A236:M1005,12,0),"")</f>
        <v/>
      </c>
      <c r="X244" s="65">
        <f>IFERROR(VLOOKUP(B244,padron!A236:M1005,13,0),"")</f>
        <v/>
      </c>
    </row>
    <row r="245" ht="15" customHeight="1" s="70">
      <c r="F245" s="62">
        <f>IFERROR(IF(G245="Af. No Encontrado!","SI","NO"),"NO")</f>
        <v/>
      </c>
      <c r="G245" s="65">
        <f>+(IFERROR(+VLOOKUP(B245,padron!$A$1:$K$902,3,0),IF(B245="","","Af. No Encontrado!")))</f>
        <v/>
      </c>
      <c r="H245" s="65">
        <f>+IFERROR(VLOOKUP(C245,materiales!$A$1:$D$2000,4,0),IFERROR(A245,""))</f>
        <v/>
      </c>
      <c r="I245" s="65">
        <f>+(IFERROR(+VLOOKUP(B245,padron!$A$1:$K$304,9,0),""))</f>
        <v/>
      </c>
      <c r="J245" s="65">
        <f>+(IFERROR(+VLOOKUP(B245,padron!$A$1:$K$304,10,0),""))</f>
        <v/>
      </c>
      <c r="K245" s="65">
        <f>+(IFERROR(+VLOOKUP(B245,padron!$A$1:$K$304,11,0),""))</f>
        <v/>
      </c>
      <c r="L245" s="50">
        <f>+(IFERROR(+VLOOKUP(B245,padron!$A$1:$K$304,8,0),""))</f>
        <v/>
      </c>
      <c r="M245" s="50">
        <f>+(IFERROR(+VLOOKUP(B245,padron!$A$1:$K$304,2,0),""))</f>
        <v/>
      </c>
      <c r="N245" s="50">
        <f>+IFERROR(VLOOKUP(C245,materiales!$A$1:$D$2000,2,0),IF(B245="","","99999"))</f>
        <v/>
      </c>
      <c r="O245">
        <f>IFERROR(IF(B245="","","001"),"")</f>
        <v/>
      </c>
      <c r="Q245" s="50">
        <f>IF(B245="","","ZTRA")</f>
        <v/>
      </c>
      <c r="R245" s="65">
        <f>IF(B245="","","ALMA")</f>
        <v/>
      </c>
      <c r="S245" s="50">
        <f>+IFERROR(VLOOKUP(B245,padron!A238:K540,4,0),"")</f>
        <v/>
      </c>
      <c r="T245" s="60">
        <f>+IF(L245="","",+DAY(TODAY())&amp;"."&amp;TEXT(+TODAY(),"MM")&amp;"."&amp;+YEAR(TODAY()))</f>
        <v/>
      </c>
      <c r="U245" s="65">
        <f>+IFERROR(VLOOKUP(B245,padron!$A$2:$K$304,6,0),"")</f>
        <v/>
      </c>
      <c r="V245" s="65">
        <f>+IFERROR(VLOOKUP(B245,padron!$A$2:$K$304,7,0),"")</f>
        <v/>
      </c>
      <c r="W245" s="50">
        <f>IFERROR(VLOOKUP(B245,padron!A237:M1006,12,0),"")</f>
        <v/>
      </c>
      <c r="X245" s="65">
        <f>IFERROR(VLOOKUP(B245,padron!A237:M1006,13,0),"")</f>
        <v/>
      </c>
    </row>
    <row r="246" ht="15" customHeight="1" s="70">
      <c r="F246" s="62">
        <f>IFERROR(IF(G246="Af. No Encontrado!","SI","NO"),"NO")</f>
        <v/>
      </c>
      <c r="G246" s="65">
        <f>+(IFERROR(+VLOOKUP(B246,padron!$A$1:$K$902,3,0),IF(B246="","","Af. No Encontrado!")))</f>
        <v/>
      </c>
      <c r="H246" s="65">
        <f>+IFERROR(VLOOKUP(C246,materiales!$A$1:$D$2000,4,0),IFERROR(A246,""))</f>
        <v/>
      </c>
      <c r="I246" s="65">
        <f>+(IFERROR(+VLOOKUP(B246,padron!$A$1:$K$304,9,0),""))</f>
        <v/>
      </c>
      <c r="J246" s="65">
        <f>+(IFERROR(+VLOOKUP(B246,padron!$A$1:$K$304,10,0),""))</f>
        <v/>
      </c>
      <c r="K246" s="65">
        <f>+(IFERROR(+VLOOKUP(B246,padron!$A$1:$K$304,11,0),""))</f>
        <v/>
      </c>
      <c r="L246" s="50">
        <f>+(IFERROR(+VLOOKUP(B246,padron!$A$1:$K$304,8,0),""))</f>
        <v/>
      </c>
      <c r="M246" s="50">
        <f>+(IFERROR(+VLOOKUP(B246,padron!$A$1:$K$304,2,0),""))</f>
        <v/>
      </c>
      <c r="N246" s="50">
        <f>+IFERROR(VLOOKUP(C246,materiales!$A$1:$D$2000,2,0),IF(B246="","","99999"))</f>
        <v/>
      </c>
      <c r="O246">
        <f>IFERROR(IF(B246="","","001"),"")</f>
        <v/>
      </c>
      <c r="Q246" s="50">
        <f>IF(B246="","","ZTRA")</f>
        <v/>
      </c>
      <c r="R246" s="65">
        <f>IF(B246="","","ALMA")</f>
        <v/>
      </c>
      <c r="S246" s="50">
        <f>+IFERROR(VLOOKUP(B246,padron!A239:K541,4,0),"")</f>
        <v/>
      </c>
      <c r="T246" s="60">
        <f>+IF(L246="","",+DAY(TODAY())&amp;"."&amp;TEXT(+TODAY(),"MM")&amp;"."&amp;+YEAR(TODAY()))</f>
        <v/>
      </c>
      <c r="U246" s="65">
        <f>+IFERROR(VLOOKUP(B246,padron!$A$2:$K$304,6,0),"")</f>
        <v/>
      </c>
      <c r="V246" s="65">
        <f>+IFERROR(VLOOKUP(B246,padron!$A$2:$K$304,7,0),"")</f>
        <v/>
      </c>
      <c r="W246" s="50">
        <f>IFERROR(VLOOKUP(B246,padron!A238:M1007,12,0),"")</f>
        <v/>
      </c>
      <c r="X246" s="65">
        <f>IFERROR(VLOOKUP(B246,padron!A238:M1007,13,0),"")</f>
        <v/>
      </c>
    </row>
    <row r="247" ht="15" customHeight="1" s="70">
      <c r="F247" s="62">
        <f>IFERROR(IF(G247="Af. No Encontrado!","SI","NO"),"NO")</f>
        <v/>
      </c>
      <c r="G247" s="65">
        <f>+(IFERROR(+VLOOKUP(B247,padron!$A$1:$K$902,3,0),IF(B247="","","Af. No Encontrado!")))</f>
        <v/>
      </c>
      <c r="H247" s="65">
        <f>+IFERROR(VLOOKUP(C247,materiales!$A$1:$D$2000,4,0),IFERROR(A247,""))</f>
        <v/>
      </c>
      <c r="I247" s="65">
        <f>+(IFERROR(+VLOOKUP(B247,padron!$A$1:$K$304,9,0),""))</f>
        <v/>
      </c>
      <c r="J247" s="65">
        <f>+(IFERROR(+VLOOKUP(B247,padron!$A$1:$K$304,10,0),""))</f>
        <v/>
      </c>
      <c r="K247" s="65">
        <f>+(IFERROR(+VLOOKUP(B247,padron!$A$1:$K$304,11,0),""))</f>
        <v/>
      </c>
      <c r="L247" s="50">
        <f>+(IFERROR(+VLOOKUP(B247,padron!$A$1:$K$304,8,0),""))</f>
        <v/>
      </c>
      <c r="M247" s="50">
        <f>+(IFERROR(+VLOOKUP(B247,padron!$A$1:$K$304,2,0),""))</f>
        <v/>
      </c>
      <c r="N247" s="50">
        <f>+IFERROR(VLOOKUP(C247,materiales!$A$1:$D$2000,2,0),IF(B247="","","99999"))</f>
        <v/>
      </c>
      <c r="O247">
        <f>IFERROR(IF(B247="","","001"),"")</f>
        <v/>
      </c>
      <c r="Q247" s="50">
        <f>IF(B247="","","ZTRA")</f>
        <v/>
      </c>
      <c r="R247" s="65">
        <f>IF(B247="","","ALMA")</f>
        <v/>
      </c>
      <c r="S247" s="50">
        <f>+IFERROR(VLOOKUP(B247,padron!A240:K542,4,0),"")</f>
        <v/>
      </c>
      <c r="T247" s="60">
        <f>+IF(L247="","",+DAY(TODAY())&amp;"."&amp;TEXT(+TODAY(),"MM")&amp;"."&amp;+YEAR(TODAY()))</f>
        <v/>
      </c>
      <c r="U247" s="65">
        <f>+IFERROR(VLOOKUP(B247,padron!$A$2:$K$304,6,0),"")</f>
        <v/>
      </c>
      <c r="V247" s="65">
        <f>+IFERROR(VLOOKUP(B247,padron!$A$2:$K$304,7,0),"")</f>
        <v/>
      </c>
      <c r="W247" s="50">
        <f>IFERROR(VLOOKUP(B247,padron!A239:M1008,12,0),"")</f>
        <v/>
      </c>
      <c r="X247" s="65">
        <f>IFERROR(VLOOKUP(B247,padron!A239:M1008,13,0),"")</f>
        <v/>
      </c>
    </row>
    <row r="248" ht="15" customHeight="1" s="70">
      <c r="F248" s="62">
        <f>IFERROR(IF(G248="Af. No Encontrado!","SI","NO"),"NO")</f>
        <v/>
      </c>
      <c r="G248" s="65">
        <f>+(IFERROR(+VLOOKUP(B248,padron!$A$1:$K$902,3,0),IF(B248="","","Af. No Encontrado!")))</f>
        <v/>
      </c>
      <c r="H248" s="65">
        <f>+IFERROR(VLOOKUP(C248,materiales!$A$1:$D$2000,4,0),IFERROR(A248,""))</f>
        <v/>
      </c>
      <c r="I248" s="65">
        <f>+(IFERROR(+VLOOKUP(B248,padron!$A$1:$K$304,9,0),""))</f>
        <v/>
      </c>
      <c r="J248" s="65">
        <f>+(IFERROR(+VLOOKUP(B248,padron!$A$1:$K$304,10,0),""))</f>
        <v/>
      </c>
      <c r="K248" s="65">
        <f>+(IFERROR(+VLOOKUP(B248,padron!$A$1:$K$304,11,0),""))</f>
        <v/>
      </c>
      <c r="L248" s="50">
        <f>+(IFERROR(+VLOOKUP(B248,padron!$A$1:$K$304,8,0),""))</f>
        <v/>
      </c>
      <c r="M248" s="50">
        <f>+(IFERROR(+VLOOKUP(B248,padron!$A$1:$K$304,2,0),""))</f>
        <v/>
      </c>
      <c r="N248" s="50">
        <f>+IFERROR(VLOOKUP(C248,materiales!$A$1:$D$2000,2,0),IF(B248="","","99999"))</f>
        <v/>
      </c>
      <c r="O248">
        <f>IFERROR(IF(B248="","","001"),"")</f>
        <v/>
      </c>
      <c r="Q248" s="50">
        <f>IF(B248="","","ZTRA")</f>
        <v/>
      </c>
      <c r="R248" s="65">
        <f>IF(B248="","","ALMA")</f>
        <v/>
      </c>
      <c r="S248" s="50">
        <f>+IFERROR(VLOOKUP(B248,padron!A241:K543,4,0),"")</f>
        <v/>
      </c>
      <c r="T248" s="60">
        <f>+IF(L248="","",+DAY(TODAY())&amp;"."&amp;TEXT(+TODAY(),"MM")&amp;"."&amp;+YEAR(TODAY()))</f>
        <v/>
      </c>
      <c r="U248" s="65">
        <f>+IFERROR(VLOOKUP(B248,padron!$A$2:$K$304,6,0),"")</f>
        <v/>
      </c>
      <c r="V248" s="65">
        <f>+IFERROR(VLOOKUP(B248,padron!$A$2:$K$304,7,0),"")</f>
        <v/>
      </c>
      <c r="W248" s="50">
        <f>IFERROR(VLOOKUP(B248,padron!A240:M1009,12,0),"")</f>
        <v/>
      </c>
      <c r="X248" s="65">
        <f>IFERROR(VLOOKUP(B248,padron!A240:M1009,13,0),"")</f>
        <v/>
      </c>
    </row>
    <row r="249" ht="15" customHeight="1" s="70">
      <c r="F249" s="62">
        <f>IFERROR(IF(G249="Af. No Encontrado!","SI","NO"),"NO")</f>
        <v/>
      </c>
      <c r="G249" s="65">
        <f>+(IFERROR(+VLOOKUP(B249,padron!$A$1:$K$902,3,0),IF(B249="","","Af. No Encontrado!")))</f>
        <v/>
      </c>
      <c r="H249" s="65">
        <f>+IFERROR(VLOOKUP(C249,materiales!$A$1:$D$2000,4,0),IFERROR(A249,""))</f>
        <v/>
      </c>
      <c r="I249" s="65">
        <f>+(IFERROR(+VLOOKUP(B249,padron!$A$1:$K$304,9,0),""))</f>
        <v/>
      </c>
      <c r="J249" s="65">
        <f>+(IFERROR(+VLOOKUP(B249,padron!$A$1:$K$304,10,0),""))</f>
        <v/>
      </c>
      <c r="K249" s="65">
        <f>+(IFERROR(+VLOOKUP(B249,padron!$A$1:$K$304,11,0),""))</f>
        <v/>
      </c>
      <c r="L249" s="50">
        <f>+(IFERROR(+VLOOKUP(B249,padron!$A$1:$K$304,8,0),""))</f>
        <v/>
      </c>
      <c r="M249" s="50">
        <f>+(IFERROR(+VLOOKUP(B249,padron!$A$1:$K$304,2,0),""))</f>
        <v/>
      </c>
      <c r="N249" s="50">
        <f>+IFERROR(VLOOKUP(C249,materiales!$A$1:$D$2000,2,0),IF(B249="","","99999"))</f>
        <v/>
      </c>
      <c r="O249">
        <f>IFERROR(IF(B249="","","001"),"")</f>
        <v/>
      </c>
      <c r="Q249" s="50">
        <f>IF(B249="","","ZTRA")</f>
        <v/>
      </c>
      <c r="R249" s="65">
        <f>IF(B249="","","ALMA")</f>
        <v/>
      </c>
      <c r="S249" s="50">
        <f>+IFERROR(VLOOKUP(B249,padron!A242:K544,4,0),"")</f>
        <v/>
      </c>
      <c r="T249" s="60">
        <f>+IF(L249="","",+DAY(TODAY())&amp;"."&amp;TEXT(+TODAY(),"MM")&amp;"."&amp;+YEAR(TODAY()))</f>
        <v/>
      </c>
      <c r="U249" s="65">
        <f>+IFERROR(VLOOKUP(B249,padron!$A$2:$K$304,6,0),"")</f>
        <v/>
      </c>
      <c r="V249" s="65">
        <f>+IFERROR(VLOOKUP(B249,padron!$A$2:$K$304,7,0),"")</f>
        <v/>
      </c>
      <c r="W249" s="50">
        <f>IFERROR(VLOOKUP(B249,padron!A241:M1010,12,0),"")</f>
        <v/>
      </c>
      <c r="X249" s="65">
        <f>IFERROR(VLOOKUP(B249,padron!A241:M1010,13,0),"")</f>
        <v/>
      </c>
    </row>
    <row r="250" ht="15" customHeight="1" s="70">
      <c r="F250" s="62">
        <f>IFERROR(IF(G250="Af. No Encontrado!","SI","NO"),"NO")</f>
        <v/>
      </c>
      <c r="G250" s="65">
        <f>+(IFERROR(+VLOOKUP(B250,padron!$A$1:$K$902,3,0),IF(B250="","","Af. No Encontrado!")))</f>
        <v/>
      </c>
      <c r="H250" s="65">
        <f>+IFERROR(VLOOKUP(C250,materiales!$A$1:$D$2000,4,0),IFERROR(A250,""))</f>
        <v/>
      </c>
      <c r="I250" s="65">
        <f>+(IFERROR(+VLOOKUP(B250,padron!$A$1:$K$304,9,0),""))</f>
        <v/>
      </c>
      <c r="J250" s="65">
        <f>+(IFERROR(+VLOOKUP(B250,padron!$A$1:$K$304,10,0),""))</f>
        <v/>
      </c>
      <c r="K250" s="65">
        <f>+(IFERROR(+VLOOKUP(B250,padron!$A$1:$K$304,11,0),""))</f>
        <v/>
      </c>
      <c r="L250" s="50">
        <f>+(IFERROR(+VLOOKUP(B250,padron!$A$1:$K$304,8,0),""))</f>
        <v/>
      </c>
      <c r="M250" s="50">
        <f>+(IFERROR(+VLOOKUP(B250,padron!$A$1:$K$304,2,0),""))</f>
        <v/>
      </c>
      <c r="N250" s="50">
        <f>+IFERROR(VLOOKUP(C250,materiales!$A$1:$D$2000,2,0),IF(B250="","","99999"))</f>
        <v/>
      </c>
      <c r="O250">
        <f>IFERROR(IF(B250="","","001"),"")</f>
        <v/>
      </c>
      <c r="Q250" s="50">
        <f>IF(B250="","","ZTRA")</f>
        <v/>
      </c>
      <c r="R250" s="65">
        <f>IF(B250="","","ALMA")</f>
        <v/>
      </c>
      <c r="S250" s="50">
        <f>+IFERROR(VLOOKUP(B250,padron!A243:K545,4,0),"")</f>
        <v/>
      </c>
      <c r="T250" s="60">
        <f>+IF(L250="","",+DAY(TODAY())&amp;"."&amp;TEXT(+TODAY(),"MM")&amp;"."&amp;+YEAR(TODAY()))</f>
        <v/>
      </c>
      <c r="U250" s="65">
        <f>+IFERROR(VLOOKUP(B250,padron!$A$2:$K$304,6,0),"")</f>
        <v/>
      </c>
      <c r="V250" s="65">
        <f>+IFERROR(VLOOKUP(B250,padron!$A$2:$K$304,7,0),"")</f>
        <v/>
      </c>
      <c r="W250" s="50">
        <f>IFERROR(VLOOKUP(B250,padron!A242:M1011,12,0),"")</f>
        <v/>
      </c>
      <c r="X250" s="65">
        <f>IFERROR(VLOOKUP(B250,padron!A242:M1011,13,0),"")</f>
        <v/>
      </c>
    </row>
    <row r="251" ht="15" customHeight="1" s="70">
      <c r="F251" s="62">
        <f>IFERROR(IF(G251="Af. No Encontrado!","SI","NO"),"NO")</f>
        <v/>
      </c>
      <c r="G251" s="65">
        <f>+(IFERROR(+VLOOKUP(B251,padron!$A$1:$K$902,3,0),IF(B251="","","Af. No Encontrado!")))</f>
        <v/>
      </c>
      <c r="H251" s="65">
        <f>+IFERROR(VLOOKUP(C251,materiales!$A$1:$D$2000,4,0),IFERROR(A251,""))</f>
        <v/>
      </c>
      <c r="I251" s="65">
        <f>+(IFERROR(+VLOOKUP(B251,padron!$A$1:$K$304,9,0),""))</f>
        <v/>
      </c>
      <c r="J251" s="65">
        <f>+(IFERROR(+VLOOKUP(B251,padron!$A$1:$K$304,10,0),""))</f>
        <v/>
      </c>
      <c r="K251" s="65">
        <f>+(IFERROR(+VLOOKUP(B251,padron!$A$1:$K$304,11,0),""))</f>
        <v/>
      </c>
      <c r="L251" s="50">
        <f>+(IFERROR(+VLOOKUP(B251,padron!$A$1:$K$304,8,0),""))</f>
        <v/>
      </c>
      <c r="M251" s="50">
        <f>+(IFERROR(+VLOOKUP(B251,padron!$A$1:$K$304,2,0),""))</f>
        <v/>
      </c>
      <c r="N251" s="50">
        <f>+IFERROR(VLOOKUP(C251,materiales!$A$1:$D$2000,2,0),IF(B251="","","99999"))</f>
        <v/>
      </c>
      <c r="O251">
        <f>IFERROR(IF(B251="","","001"),"")</f>
        <v/>
      </c>
      <c r="Q251" s="50">
        <f>IF(B251="","","ZTRA")</f>
        <v/>
      </c>
      <c r="R251" s="65">
        <f>IF(B251="","","ALMA")</f>
        <v/>
      </c>
      <c r="S251" s="50">
        <f>+IFERROR(VLOOKUP(B251,padron!A244:K546,4,0),"")</f>
        <v/>
      </c>
      <c r="T251" s="60">
        <f>+IF(L251="","",+DAY(TODAY())&amp;"."&amp;TEXT(+TODAY(),"MM")&amp;"."&amp;+YEAR(TODAY()))</f>
        <v/>
      </c>
      <c r="U251" s="65">
        <f>+IFERROR(VLOOKUP(B251,padron!$A$2:$K$304,6,0),"")</f>
        <v/>
      </c>
      <c r="V251" s="65">
        <f>+IFERROR(VLOOKUP(B251,padron!$A$2:$K$304,7,0),"")</f>
        <v/>
      </c>
      <c r="W251" s="50">
        <f>IFERROR(VLOOKUP(B251,padron!A243:M1012,12,0),"")</f>
        <v/>
      </c>
      <c r="X251" s="65">
        <f>IFERROR(VLOOKUP(B251,padron!A243:M1012,13,0),"")</f>
        <v/>
      </c>
    </row>
    <row r="252" ht="15" customHeight="1" s="70">
      <c r="F252" s="62">
        <f>IFERROR(IF(G252="Af. No Encontrado!","SI","NO"),"NO")</f>
        <v/>
      </c>
      <c r="G252" s="65">
        <f>+(IFERROR(+VLOOKUP(B252,padron!$A$1:$K$902,3,0),IF(B252="","","Af. No Encontrado!")))</f>
        <v/>
      </c>
      <c r="H252" s="65">
        <f>+IFERROR(VLOOKUP(C252,materiales!$A$1:$D$2000,4,0),IFERROR(A252,""))</f>
        <v/>
      </c>
      <c r="I252" s="65">
        <f>+(IFERROR(+VLOOKUP(B252,padron!$A$1:$K$304,9,0),""))</f>
        <v/>
      </c>
      <c r="J252" s="65">
        <f>+(IFERROR(+VLOOKUP(B252,padron!$A$1:$K$304,10,0),""))</f>
        <v/>
      </c>
      <c r="K252" s="65">
        <f>+(IFERROR(+VLOOKUP(B252,padron!$A$1:$K$304,11,0),""))</f>
        <v/>
      </c>
      <c r="L252" s="50">
        <f>+(IFERROR(+VLOOKUP(B252,padron!$A$1:$K$304,8,0),""))</f>
        <v/>
      </c>
      <c r="M252" s="50">
        <f>+(IFERROR(+VLOOKUP(B252,padron!$A$1:$K$304,2,0),""))</f>
        <v/>
      </c>
      <c r="N252" s="50">
        <f>+IFERROR(VLOOKUP(C252,materiales!$A$1:$D$2000,2,0),IF(B252="","","99999"))</f>
        <v/>
      </c>
      <c r="O252">
        <f>IFERROR(IF(B252="","","001"),"")</f>
        <v/>
      </c>
      <c r="Q252" s="50">
        <f>IF(B252="","","ZTRA")</f>
        <v/>
      </c>
      <c r="R252" s="65">
        <f>IF(B252="","","ALMA")</f>
        <v/>
      </c>
      <c r="S252" s="50">
        <f>+IFERROR(VLOOKUP(B252,padron!A245:K547,4,0),"")</f>
        <v/>
      </c>
      <c r="T252" s="60">
        <f>+IF(L252="","",+DAY(TODAY())&amp;"."&amp;TEXT(+TODAY(),"MM")&amp;"."&amp;+YEAR(TODAY()))</f>
        <v/>
      </c>
      <c r="U252" s="65">
        <f>+IFERROR(VLOOKUP(B252,padron!$A$2:$K$304,6,0),"")</f>
        <v/>
      </c>
      <c r="V252" s="65">
        <f>+IFERROR(VLOOKUP(B252,padron!$A$2:$K$304,7,0),"")</f>
        <v/>
      </c>
      <c r="W252" s="50">
        <f>IFERROR(VLOOKUP(B252,padron!A244:M1013,12,0),"")</f>
        <v/>
      </c>
      <c r="X252" s="65">
        <f>IFERROR(VLOOKUP(B252,padron!A244:M1013,13,0),"")</f>
        <v/>
      </c>
    </row>
    <row r="253" ht="15" customHeight="1" s="70">
      <c r="F253" s="62">
        <f>IFERROR(IF(G253="Af. No Encontrado!","SI","NO"),"NO")</f>
        <v/>
      </c>
      <c r="G253" s="65">
        <f>+(IFERROR(+VLOOKUP(B253,padron!$A$1:$K$902,3,0),IF(B253="","","Af. No Encontrado!")))</f>
        <v/>
      </c>
      <c r="H253" s="65">
        <f>+IFERROR(VLOOKUP(C253,materiales!$A$1:$D$2000,4,0),IFERROR(A253,""))</f>
        <v/>
      </c>
      <c r="I253" s="65">
        <f>+(IFERROR(+VLOOKUP(B253,padron!$A$1:$K$304,9,0),""))</f>
        <v/>
      </c>
      <c r="J253" s="65">
        <f>+(IFERROR(+VLOOKUP(B253,padron!$A$1:$K$304,10,0),""))</f>
        <v/>
      </c>
      <c r="K253" s="65">
        <f>+(IFERROR(+VLOOKUP(B253,padron!$A$1:$K$304,11,0),""))</f>
        <v/>
      </c>
      <c r="L253" s="50">
        <f>+(IFERROR(+VLOOKUP(B253,padron!$A$1:$K$304,8,0),""))</f>
        <v/>
      </c>
      <c r="M253" s="50">
        <f>+(IFERROR(+VLOOKUP(B253,padron!$A$1:$K$304,2,0),""))</f>
        <v/>
      </c>
      <c r="N253" s="50">
        <f>+IFERROR(VLOOKUP(C253,materiales!$A$1:$D$2000,2,0),IF(B253="","","99999"))</f>
        <v/>
      </c>
      <c r="O253">
        <f>IFERROR(IF(B253="","","001"),"")</f>
        <v/>
      </c>
      <c r="Q253" s="50">
        <f>IF(B253="","","ZTRA")</f>
        <v/>
      </c>
      <c r="R253" s="65">
        <f>IF(B253="","","ALMA")</f>
        <v/>
      </c>
      <c r="S253" s="50">
        <f>+IFERROR(VLOOKUP(B253,padron!A246:K548,4,0),"")</f>
        <v/>
      </c>
      <c r="T253" s="60">
        <f>+IF(L253="","",+DAY(TODAY())&amp;"."&amp;TEXT(+TODAY(),"MM")&amp;"."&amp;+YEAR(TODAY()))</f>
        <v/>
      </c>
      <c r="U253" s="65">
        <f>+IFERROR(VLOOKUP(B253,padron!$A$2:$K$304,6,0),"")</f>
        <v/>
      </c>
      <c r="V253" s="65">
        <f>+IFERROR(VLOOKUP(B253,padron!$A$2:$K$304,7,0),"")</f>
        <v/>
      </c>
      <c r="W253" s="50">
        <f>IFERROR(VLOOKUP(B253,padron!A245:M1014,12,0),"")</f>
        <v/>
      </c>
      <c r="X253" s="65">
        <f>IFERROR(VLOOKUP(B253,padron!A245:M1014,13,0),"")</f>
        <v/>
      </c>
    </row>
    <row r="254" ht="15" customHeight="1" s="70">
      <c r="F254" s="62">
        <f>IFERROR(IF(G254="Af. No Encontrado!","SI","NO"),"NO")</f>
        <v/>
      </c>
      <c r="G254" s="65">
        <f>+(IFERROR(+VLOOKUP(B254,padron!$A$1:$K$902,3,0),IF(B254="","","Af. No Encontrado!")))</f>
        <v/>
      </c>
      <c r="H254" s="65">
        <f>+IFERROR(VLOOKUP(C254,materiales!$A$1:$D$2000,4,0),IFERROR(A254,""))</f>
        <v/>
      </c>
      <c r="I254" s="65">
        <f>+(IFERROR(+VLOOKUP(B254,padron!$A$1:$K$304,9,0),""))</f>
        <v/>
      </c>
      <c r="J254" s="65">
        <f>+(IFERROR(+VLOOKUP(B254,padron!$A$1:$K$304,10,0),""))</f>
        <v/>
      </c>
      <c r="K254" s="65">
        <f>+(IFERROR(+VLOOKUP(B254,padron!$A$1:$K$304,11,0),""))</f>
        <v/>
      </c>
      <c r="L254" s="50">
        <f>+(IFERROR(+VLOOKUP(B254,padron!$A$1:$K$304,8,0),""))</f>
        <v/>
      </c>
      <c r="M254" s="50">
        <f>+(IFERROR(+VLOOKUP(B254,padron!$A$1:$K$304,2,0),""))</f>
        <v/>
      </c>
      <c r="N254" s="50">
        <f>+IFERROR(VLOOKUP(C254,materiales!$A$1:$D$2000,2,0),IF(B254="","","99999"))</f>
        <v/>
      </c>
      <c r="O254">
        <f>IFERROR(IF(B254="","","001"),"")</f>
        <v/>
      </c>
      <c r="Q254" s="50">
        <f>IF(B254="","","ZTRA")</f>
        <v/>
      </c>
      <c r="R254" s="65">
        <f>IF(B254="","","ALMA")</f>
        <v/>
      </c>
      <c r="S254" s="50">
        <f>+IFERROR(VLOOKUP(B254,padron!A247:K549,4,0),"")</f>
        <v/>
      </c>
      <c r="T254" s="60">
        <f>+IF(L254="","",+DAY(TODAY())&amp;"."&amp;TEXT(+TODAY(),"MM")&amp;"."&amp;+YEAR(TODAY()))</f>
        <v/>
      </c>
      <c r="U254" s="65">
        <f>+IFERROR(VLOOKUP(B254,padron!$A$2:$K$304,6,0),"")</f>
        <v/>
      </c>
      <c r="V254" s="65">
        <f>+IFERROR(VLOOKUP(B254,padron!$A$2:$K$304,7,0),"")</f>
        <v/>
      </c>
      <c r="W254" s="50">
        <f>IFERROR(VLOOKUP(B254,padron!A246:M1015,12,0),"")</f>
        <v/>
      </c>
      <c r="X254" s="65">
        <f>IFERROR(VLOOKUP(B254,padron!A246:M1015,13,0),"")</f>
        <v/>
      </c>
    </row>
    <row r="255" ht="15" customHeight="1" s="70">
      <c r="F255" s="62">
        <f>IFERROR(IF(G255="Af. No Encontrado!","SI","NO"),"NO")</f>
        <v/>
      </c>
      <c r="G255" s="65">
        <f>+(IFERROR(+VLOOKUP(B255,padron!$A$1:$K$902,3,0),IF(B255="","","Af. No Encontrado!")))</f>
        <v/>
      </c>
      <c r="H255" s="65">
        <f>+IFERROR(VLOOKUP(C255,materiales!$A$1:$D$2000,4,0),IFERROR(A255,""))</f>
        <v/>
      </c>
      <c r="I255" s="65">
        <f>+(IFERROR(+VLOOKUP(B255,padron!$A$1:$K$304,9,0),""))</f>
        <v/>
      </c>
      <c r="J255" s="65">
        <f>+(IFERROR(+VLOOKUP(B255,padron!$A$1:$K$304,10,0),""))</f>
        <v/>
      </c>
      <c r="K255" s="65">
        <f>+(IFERROR(+VLOOKUP(B255,padron!$A$1:$K$304,11,0),""))</f>
        <v/>
      </c>
      <c r="L255" s="50">
        <f>+(IFERROR(+VLOOKUP(B255,padron!$A$1:$K$304,8,0),""))</f>
        <v/>
      </c>
      <c r="M255" s="50">
        <f>+(IFERROR(+VLOOKUP(B255,padron!$A$1:$K$304,2,0),""))</f>
        <v/>
      </c>
      <c r="N255" s="50">
        <f>+IFERROR(VLOOKUP(C255,materiales!$A$1:$D$2000,2,0),IF(B255="","","99999"))</f>
        <v/>
      </c>
      <c r="O255">
        <f>IFERROR(IF(B255="","","001"),"")</f>
        <v/>
      </c>
      <c r="Q255" s="50">
        <f>IF(B255="","","ZTRA")</f>
        <v/>
      </c>
      <c r="R255" s="65">
        <f>IF(B255="","","ALMA")</f>
        <v/>
      </c>
      <c r="S255" s="50">
        <f>+IFERROR(VLOOKUP(B255,padron!A248:K550,4,0),"")</f>
        <v/>
      </c>
      <c r="T255" s="60">
        <f>+IF(L255="","",+DAY(TODAY())&amp;"."&amp;TEXT(+TODAY(),"MM")&amp;"."&amp;+YEAR(TODAY()))</f>
        <v/>
      </c>
      <c r="U255" s="65">
        <f>+IFERROR(VLOOKUP(B255,padron!$A$2:$K$304,6,0),"")</f>
        <v/>
      </c>
      <c r="V255" s="65">
        <f>+IFERROR(VLOOKUP(B255,padron!$A$2:$K$304,7,0),"")</f>
        <v/>
      </c>
      <c r="W255" s="50">
        <f>IFERROR(VLOOKUP(B255,padron!A247:M1016,12,0),"")</f>
        <v/>
      </c>
      <c r="X255" s="65">
        <f>IFERROR(VLOOKUP(B255,padron!A247:M1016,13,0),"")</f>
        <v/>
      </c>
    </row>
    <row r="256" ht="15" customHeight="1" s="70">
      <c r="F256" s="62">
        <f>IFERROR(IF(G256="Af. No Encontrado!","SI","NO"),"NO")</f>
        <v/>
      </c>
      <c r="G256" s="65">
        <f>+(IFERROR(+VLOOKUP(B256,padron!$A$1:$K$902,3,0),IF(B256="","","Af. No Encontrado!")))</f>
        <v/>
      </c>
      <c r="H256" s="65">
        <f>+IFERROR(VLOOKUP(C256,materiales!$A$1:$D$2000,4,0),IFERROR(A256,""))</f>
        <v/>
      </c>
      <c r="I256" s="65">
        <f>+(IFERROR(+VLOOKUP(B256,padron!$A$1:$K$304,9,0),""))</f>
        <v/>
      </c>
      <c r="J256" s="65">
        <f>+(IFERROR(+VLOOKUP(B256,padron!$A$1:$K$304,10,0),""))</f>
        <v/>
      </c>
      <c r="K256" s="65">
        <f>+(IFERROR(+VLOOKUP(B256,padron!$A$1:$K$304,11,0),""))</f>
        <v/>
      </c>
      <c r="L256" s="50">
        <f>+(IFERROR(+VLOOKUP(B256,padron!$A$1:$K$304,8,0),""))</f>
        <v/>
      </c>
      <c r="M256" s="50">
        <f>+(IFERROR(+VLOOKUP(B256,padron!$A$1:$K$304,2,0),""))</f>
        <v/>
      </c>
      <c r="N256" s="50">
        <f>+IFERROR(VLOOKUP(C256,materiales!$A$1:$D$2000,2,0),IF(B256="","","99999"))</f>
        <v/>
      </c>
      <c r="O256">
        <f>IFERROR(IF(B256="","","001"),"")</f>
        <v/>
      </c>
      <c r="Q256" s="50">
        <f>IF(B256="","","ZTRA")</f>
        <v/>
      </c>
      <c r="R256" s="65">
        <f>IF(B256="","","ALMA")</f>
        <v/>
      </c>
      <c r="S256" s="50">
        <f>+IFERROR(VLOOKUP(B256,padron!A249:K551,4,0),"")</f>
        <v/>
      </c>
      <c r="T256" s="60">
        <f>+IF(L256="","",+DAY(TODAY())&amp;"."&amp;TEXT(+TODAY(),"MM")&amp;"."&amp;+YEAR(TODAY()))</f>
        <v/>
      </c>
      <c r="U256" s="65">
        <f>+IFERROR(VLOOKUP(B256,padron!$A$2:$K$304,6,0),"")</f>
        <v/>
      </c>
      <c r="V256" s="65">
        <f>+IFERROR(VLOOKUP(B256,padron!$A$2:$K$304,7,0),"")</f>
        <v/>
      </c>
      <c r="W256" s="50">
        <f>IFERROR(VLOOKUP(B256,padron!A248:M1017,12,0),"")</f>
        <v/>
      </c>
      <c r="X256" s="65">
        <f>IFERROR(VLOOKUP(B256,padron!A248:M1017,13,0),"")</f>
        <v/>
      </c>
    </row>
    <row r="257" ht="15" customHeight="1" s="70">
      <c r="F257" s="62">
        <f>IFERROR(IF(G257="Af. No Encontrado!","SI","NO"),"NO")</f>
        <v/>
      </c>
      <c r="G257" s="65">
        <f>+(IFERROR(+VLOOKUP(B257,padron!$A$1:$K$902,3,0),IF(B257="","","Af. No Encontrado!")))</f>
        <v/>
      </c>
      <c r="H257" s="65">
        <f>+IFERROR(VLOOKUP(C257,materiales!$A$1:$D$2000,4,0),IFERROR(A257,""))</f>
        <v/>
      </c>
      <c r="I257" s="65">
        <f>+(IFERROR(+VLOOKUP(B257,padron!$A$1:$K$304,9,0),""))</f>
        <v/>
      </c>
      <c r="J257" s="65">
        <f>+(IFERROR(+VLOOKUP(B257,padron!$A$1:$K$304,10,0),""))</f>
        <v/>
      </c>
      <c r="K257" s="65">
        <f>+(IFERROR(+VLOOKUP(B257,padron!$A$1:$K$304,11,0),""))</f>
        <v/>
      </c>
      <c r="L257" s="50">
        <f>+(IFERROR(+VLOOKUP(B257,padron!$A$1:$K$304,8,0),""))</f>
        <v/>
      </c>
      <c r="M257" s="50">
        <f>+(IFERROR(+VLOOKUP(B257,padron!$A$1:$K$304,2,0),""))</f>
        <v/>
      </c>
      <c r="N257" s="50">
        <f>+IFERROR(VLOOKUP(C257,materiales!$A$1:$D$2000,2,0),IF(B257="","","99999"))</f>
        <v/>
      </c>
      <c r="O257">
        <f>IFERROR(IF(B257="","","001"),"")</f>
        <v/>
      </c>
      <c r="Q257" s="50">
        <f>IF(B257="","","ZTRA")</f>
        <v/>
      </c>
      <c r="R257" s="65">
        <f>IF(B257="","","ALMA")</f>
        <v/>
      </c>
      <c r="S257" s="50">
        <f>+IFERROR(VLOOKUP(B257,padron!A250:K552,4,0),"")</f>
        <v/>
      </c>
      <c r="T257" s="60">
        <f>+IF(L257="","",+DAY(TODAY())&amp;"."&amp;TEXT(+TODAY(),"MM")&amp;"."&amp;+YEAR(TODAY()))</f>
        <v/>
      </c>
      <c r="U257" s="65">
        <f>+IFERROR(VLOOKUP(B257,padron!$A$2:$K$304,6,0),"")</f>
        <v/>
      </c>
      <c r="V257" s="65">
        <f>+IFERROR(VLOOKUP(B257,padron!$A$2:$K$304,7,0),"")</f>
        <v/>
      </c>
      <c r="W257" s="50">
        <f>IFERROR(VLOOKUP(B257,padron!A249:M1018,12,0),"")</f>
        <v/>
      </c>
      <c r="X257" s="65">
        <f>IFERROR(VLOOKUP(B257,padron!A249:M1018,13,0),"")</f>
        <v/>
      </c>
    </row>
    <row r="258" ht="15" customHeight="1" s="70">
      <c r="F258" s="62">
        <f>IFERROR(IF(G258="Af. No Encontrado!","SI","NO"),"NO")</f>
        <v/>
      </c>
      <c r="G258" s="65">
        <f>+(IFERROR(+VLOOKUP(B258,padron!$A$1:$K$902,3,0),IF(B258="","","Af. No Encontrado!")))</f>
        <v/>
      </c>
      <c r="H258" s="65">
        <f>+IFERROR(VLOOKUP(C258,materiales!$A$1:$D$2000,4,0),IFERROR(A258,""))</f>
        <v/>
      </c>
      <c r="I258" s="65">
        <f>+(IFERROR(+VLOOKUP(B258,padron!$A$1:$K$304,9,0),""))</f>
        <v/>
      </c>
      <c r="J258" s="65">
        <f>+(IFERROR(+VLOOKUP(B258,padron!$A$1:$K$304,10,0),""))</f>
        <v/>
      </c>
      <c r="K258" s="65">
        <f>+(IFERROR(+VLOOKUP(B258,padron!$A$1:$K$304,11,0),""))</f>
        <v/>
      </c>
      <c r="L258" s="50">
        <f>+(IFERROR(+VLOOKUP(B258,padron!$A$1:$K$304,8,0),""))</f>
        <v/>
      </c>
      <c r="M258" s="50">
        <f>+(IFERROR(+VLOOKUP(B258,padron!$A$1:$K$304,2,0),""))</f>
        <v/>
      </c>
      <c r="N258" s="50">
        <f>+IFERROR(VLOOKUP(C258,materiales!$A$1:$D$2000,2,0),IF(B258="","","99999"))</f>
        <v/>
      </c>
      <c r="O258">
        <f>IFERROR(IF(B258="","","001"),"")</f>
        <v/>
      </c>
      <c r="Q258" s="50">
        <f>IF(B258="","","ZTRA")</f>
        <v/>
      </c>
      <c r="R258" s="65">
        <f>IF(B258="","","ALMA")</f>
        <v/>
      </c>
      <c r="S258" s="50">
        <f>+IFERROR(VLOOKUP(B258,padron!A251:K553,4,0),"")</f>
        <v/>
      </c>
      <c r="T258" s="60">
        <f>+IF(L258="","",+DAY(TODAY())&amp;"."&amp;TEXT(+TODAY(),"MM")&amp;"."&amp;+YEAR(TODAY()))</f>
        <v/>
      </c>
      <c r="U258" s="65">
        <f>+IFERROR(VLOOKUP(B258,padron!$A$2:$K$304,6,0),"")</f>
        <v/>
      </c>
      <c r="V258" s="65">
        <f>+IFERROR(VLOOKUP(B258,padron!$A$2:$K$304,7,0),"")</f>
        <v/>
      </c>
      <c r="W258" s="50">
        <f>IFERROR(VLOOKUP(B258,padron!A250:M1019,12,0),"")</f>
        <v/>
      </c>
      <c r="X258" s="65">
        <f>IFERROR(VLOOKUP(B258,padron!A250:M1019,13,0),"")</f>
        <v/>
      </c>
    </row>
    <row r="259" ht="15" customHeight="1" s="70">
      <c r="F259" s="62">
        <f>IFERROR(IF(G259="Af. No Encontrado!","SI","NO"),"NO")</f>
        <v/>
      </c>
      <c r="G259" s="65">
        <f>+(IFERROR(+VLOOKUP(B259,padron!$A$1:$K$902,3,0),IF(B259="","","Af. No Encontrado!")))</f>
        <v/>
      </c>
      <c r="H259" s="65">
        <f>+IFERROR(VLOOKUP(C259,materiales!$A$1:$D$2000,4,0),IFERROR(A259,""))</f>
        <v/>
      </c>
      <c r="I259" s="65">
        <f>+(IFERROR(+VLOOKUP(B259,padron!$A$1:$K$304,9,0),""))</f>
        <v/>
      </c>
      <c r="J259" s="65">
        <f>+(IFERROR(+VLOOKUP(B259,padron!$A$1:$K$304,10,0),""))</f>
        <v/>
      </c>
      <c r="K259" s="65">
        <f>+(IFERROR(+VLOOKUP(B259,padron!$A$1:$K$304,11,0),""))</f>
        <v/>
      </c>
      <c r="L259" s="50">
        <f>+(IFERROR(+VLOOKUP(B259,padron!$A$1:$K$304,8,0),""))</f>
        <v/>
      </c>
      <c r="M259" s="50">
        <f>+(IFERROR(+VLOOKUP(B259,padron!$A$1:$K$304,2,0),""))</f>
        <v/>
      </c>
      <c r="N259" s="50">
        <f>+IFERROR(VLOOKUP(C259,materiales!$A$1:$D$2000,2,0),IF(B259="","","99999"))</f>
        <v/>
      </c>
      <c r="O259">
        <f>IFERROR(IF(B259="","","001"),"")</f>
        <v/>
      </c>
      <c r="Q259" s="50">
        <f>IF(B259="","","ZTRA")</f>
        <v/>
      </c>
      <c r="R259" s="65">
        <f>IF(B259="","","ALMA")</f>
        <v/>
      </c>
      <c r="S259" s="50">
        <f>+IFERROR(VLOOKUP(B259,padron!A252:K554,4,0),"")</f>
        <v/>
      </c>
      <c r="T259" s="60">
        <f>+IF(L259="","",+DAY(TODAY())&amp;"."&amp;TEXT(+TODAY(),"MM")&amp;"."&amp;+YEAR(TODAY()))</f>
        <v/>
      </c>
      <c r="U259" s="65">
        <f>+IFERROR(VLOOKUP(B259,padron!$A$2:$K$304,6,0),"")</f>
        <v/>
      </c>
      <c r="V259" s="65">
        <f>+IFERROR(VLOOKUP(B259,padron!$A$2:$K$304,7,0),"")</f>
        <v/>
      </c>
      <c r="W259" s="50">
        <f>IFERROR(VLOOKUP(B259,padron!A251:M1020,12,0),"")</f>
        <v/>
      </c>
      <c r="X259" s="65">
        <f>IFERROR(VLOOKUP(B259,padron!A251:M1020,13,0),"")</f>
        <v/>
      </c>
    </row>
    <row r="260" ht="15" customHeight="1" s="70">
      <c r="F260" s="62">
        <f>IFERROR(IF(G260="Af. No Encontrado!","SI","NO"),"NO")</f>
        <v/>
      </c>
      <c r="G260" s="65">
        <f>+(IFERROR(+VLOOKUP(B260,padron!$A$1:$K$902,3,0),IF(B260="","","Af. No Encontrado!")))</f>
        <v/>
      </c>
      <c r="H260" s="65">
        <f>+IFERROR(VLOOKUP(C260,materiales!$A$1:$D$2000,4,0),IFERROR(A260,""))</f>
        <v/>
      </c>
      <c r="I260" s="65">
        <f>+(IFERROR(+VLOOKUP(B260,padron!$A$1:$K$304,9,0),""))</f>
        <v/>
      </c>
      <c r="J260" s="65">
        <f>+(IFERROR(+VLOOKUP(B260,padron!$A$1:$K$304,10,0),""))</f>
        <v/>
      </c>
      <c r="K260" s="65">
        <f>+(IFERROR(+VLOOKUP(B260,padron!$A$1:$K$304,11,0),""))</f>
        <v/>
      </c>
      <c r="L260" s="50">
        <f>+(IFERROR(+VLOOKUP(B260,padron!$A$1:$K$304,8,0),""))</f>
        <v/>
      </c>
      <c r="M260" s="50">
        <f>+(IFERROR(+VLOOKUP(B260,padron!$A$1:$K$304,2,0),""))</f>
        <v/>
      </c>
      <c r="N260" s="50">
        <f>+IFERROR(VLOOKUP(C260,materiales!$A$1:$D$2000,2,0),IF(B260="","","99999"))</f>
        <v/>
      </c>
      <c r="O260">
        <f>IFERROR(IF(B260="","","001"),"")</f>
        <v/>
      </c>
      <c r="Q260" s="50">
        <f>IF(B260="","","ZTRA")</f>
        <v/>
      </c>
      <c r="R260" s="65">
        <f>IF(B260="","","ALMA")</f>
        <v/>
      </c>
      <c r="S260" s="50">
        <f>+IFERROR(VLOOKUP(B260,padron!A253:K555,4,0),"")</f>
        <v/>
      </c>
      <c r="T260" s="60">
        <f>+IF(L260="","",+DAY(TODAY())&amp;"."&amp;TEXT(+TODAY(),"MM")&amp;"."&amp;+YEAR(TODAY()))</f>
        <v/>
      </c>
      <c r="U260" s="65">
        <f>+IFERROR(VLOOKUP(B260,padron!$A$2:$K$304,6,0),"")</f>
        <v/>
      </c>
      <c r="V260" s="65">
        <f>+IFERROR(VLOOKUP(B260,padron!$A$2:$K$304,7,0),"")</f>
        <v/>
      </c>
      <c r="W260" s="50">
        <f>IFERROR(VLOOKUP(B260,padron!A252:M1021,12,0),"")</f>
        <v/>
      </c>
      <c r="X260" s="65">
        <f>IFERROR(VLOOKUP(B260,padron!A252:M1021,13,0),"")</f>
        <v/>
      </c>
    </row>
    <row r="261" ht="15" customHeight="1" s="70">
      <c r="F261" s="62">
        <f>IFERROR(IF(G261="Af. No Encontrado!","SI","NO"),"NO")</f>
        <v/>
      </c>
      <c r="G261" s="65">
        <f>+(IFERROR(+VLOOKUP(B261,padron!$A$1:$K$902,3,0),IF(B261="","","Af. No Encontrado!")))</f>
        <v/>
      </c>
      <c r="H261" s="65">
        <f>+IFERROR(VLOOKUP(C261,materiales!$A$1:$D$2000,4,0),IFERROR(A261,""))</f>
        <v/>
      </c>
      <c r="I261" s="65">
        <f>+(IFERROR(+VLOOKUP(B261,padron!$A$1:$K$304,9,0),""))</f>
        <v/>
      </c>
      <c r="J261" s="65">
        <f>+(IFERROR(+VLOOKUP(B261,padron!$A$1:$K$304,10,0),""))</f>
        <v/>
      </c>
      <c r="K261" s="65">
        <f>+(IFERROR(+VLOOKUP(B261,padron!$A$1:$K$304,11,0),""))</f>
        <v/>
      </c>
      <c r="L261" s="50">
        <f>+(IFERROR(+VLOOKUP(B261,padron!$A$1:$K$304,8,0),""))</f>
        <v/>
      </c>
      <c r="M261" s="50">
        <f>+(IFERROR(+VLOOKUP(B261,padron!$A$1:$K$304,2,0),""))</f>
        <v/>
      </c>
      <c r="N261" s="50">
        <f>+IFERROR(VLOOKUP(C261,materiales!$A$1:$D$2000,2,0),IF(B261="","","99999"))</f>
        <v/>
      </c>
      <c r="O261">
        <f>IFERROR(IF(B261="","","001"),"")</f>
        <v/>
      </c>
      <c r="Q261" s="50">
        <f>IF(B261="","","ZTRA")</f>
        <v/>
      </c>
      <c r="R261" s="65">
        <f>IF(B261="","","ALMA")</f>
        <v/>
      </c>
      <c r="S261" s="50">
        <f>+IFERROR(VLOOKUP(B261,padron!A254:K556,4,0),"")</f>
        <v/>
      </c>
      <c r="T261" s="60">
        <f>+IF(L261="","",+DAY(TODAY())&amp;"."&amp;TEXT(+TODAY(),"MM")&amp;"."&amp;+YEAR(TODAY()))</f>
        <v/>
      </c>
      <c r="U261" s="65">
        <f>+IFERROR(VLOOKUP(B261,padron!$A$2:$K$304,6,0),"")</f>
        <v/>
      </c>
      <c r="V261" s="65">
        <f>+IFERROR(VLOOKUP(B261,padron!$A$2:$K$304,7,0),"")</f>
        <v/>
      </c>
      <c r="W261" s="50">
        <f>IFERROR(VLOOKUP(B261,padron!A253:M1022,12,0),"")</f>
        <v/>
      </c>
      <c r="X261" s="65">
        <f>IFERROR(VLOOKUP(B261,padron!A253:M1022,13,0),"")</f>
        <v/>
      </c>
    </row>
    <row r="262" ht="15" customHeight="1" s="70">
      <c r="F262" s="62">
        <f>IFERROR(IF(G262="Af. No Encontrado!","SI","NO"),"NO")</f>
        <v/>
      </c>
      <c r="G262" s="65">
        <f>+(IFERROR(+VLOOKUP(B262,padron!$A$1:$K$902,3,0),IF(B262="","","Af. No Encontrado!")))</f>
        <v/>
      </c>
      <c r="H262" s="65">
        <f>+IFERROR(VLOOKUP(C262,materiales!$A$1:$D$2000,4,0),IFERROR(A262,""))</f>
        <v/>
      </c>
      <c r="I262" s="65">
        <f>+(IFERROR(+VLOOKUP(B262,padron!$A$1:$K$304,9,0),""))</f>
        <v/>
      </c>
      <c r="J262" s="65">
        <f>+(IFERROR(+VLOOKUP(B262,padron!$A$1:$K$304,10,0),""))</f>
        <v/>
      </c>
      <c r="K262" s="65">
        <f>+(IFERROR(+VLOOKUP(B262,padron!$A$1:$K$304,11,0),""))</f>
        <v/>
      </c>
      <c r="L262" s="50">
        <f>+(IFERROR(+VLOOKUP(B262,padron!$A$1:$K$304,8,0),""))</f>
        <v/>
      </c>
      <c r="M262" s="50">
        <f>+(IFERROR(+VLOOKUP(B262,padron!$A$1:$K$304,2,0),""))</f>
        <v/>
      </c>
      <c r="N262" s="50">
        <f>+IFERROR(VLOOKUP(C262,materiales!$A$1:$D$2000,2,0),IF(B262="","","99999"))</f>
        <v/>
      </c>
      <c r="O262">
        <f>IFERROR(IF(B262="","","001"),"")</f>
        <v/>
      </c>
      <c r="Q262" s="50">
        <f>IF(B262="","","ZTRA")</f>
        <v/>
      </c>
      <c r="R262" s="65">
        <f>IF(B262="","","ALMA")</f>
        <v/>
      </c>
      <c r="S262" s="50">
        <f>+IFERROR(VLOOKUP(B262,padron!A255:K557,4,0),"")</f>
        <v/>
      </c>
      <c r="T262" s="60">
        <f>+IF(L262="","",+DAY(TODAY())&amp;"."&amp;TEXT(+TODAY(),"MM")&amp;"."&amp;+YEAR(TODAY()))</f>
        <v/>
      </c>
      <c r="U262" s="65">
        <f>+IFERROR(VLOOKUP(B262,padron!$A$2:$K$304,6,0),"")</f>
        <v/>
      </c>
      <c r="V262" s="65">
        <f>+IFERROR(VLOOKUP(B262,padron!$A$2:$K$304,7,0),"")</f>
        <v/>
      </c>
      <c r="W262" s="50">
        <f>IFERROR(VLOOKUP(B262,padron!A254:M1023,12,0),"")</f>
        <v/>
      </c>
      <c r="X262" s="65">
        <f>IFERROR(VLOOKUP(B262,padron!A254:M1023,13,0),"")</f>
        <v/>
      </c>
    </row>
    <row r="263" ht="15" customHeight="1" s="70">
      <c r="F263" s="62">
        <f>IFERROR(IF(G263="Af. No Encontrado!","SI","NO"),"NO")</f>
        <v/>
      </c>
      <c r="G263" s="65">
        <f>+(IFERROR(+VLOOKUP(B263,padron!$A$1:$K$902,3,0),IF(B263="","","Af. No Encontrado!")))</f>
        <v/>
      </c>
      <c r="H263" s="65">
        <f>+IFERROR(VLOOKUP(C263,materiales!$A$1:$D$2000,4,0),IFERROR(A263,""))</f>
        <v/>
      </c>
      <c r="I263" s="65">
        <f>+(IFERROR(+VLOOKUP(B263,padron!$A$1:$K$304,9,0),""))</f>
        <v/>
      </c>
      <c r="J263" s="65">
        <f>+(IFERROR(+VLOOKUP(B263,padron!$A$1:$K$304,10,0),""))</f>
        <v/>
      </c>
      <c r="K263" s="65">
        <f>+(IFERROR(+VLOOKUP(B263,padron!$A$1:$K$304,11,0),""))</f>
        <v/>
      </c>
      <c r="L263" s="50">
        <f>+(IFERROR(+VLOOKUP(B263,padron!$A$1:$K$304,8,0),""))</f>
        <v/>
      </c>
      <c r="M263" s="50">
        <f>+(IFERROR(+VLOOKUP(B263,padron!$A$1:$K$304,2,0),""))</f>
        <v/>
      </c>
      <c r="N263" s="50">
        <f>+IFERROR(VLOOKUP(C263,materiales!$A$1:$D$2000,2,0),IF(B263="","","99999"))</f>
        <v/>
      </c>
      <c r="O263">
        <f>IFERROR(IF(B263="","","001"),"")</f>
        <v/>
      </c>
      <c r="Q263" s="50">
        <f>IF(B263="","","ZTRA")</f>
        <v/>
      </c>
      <c r="R263" s="65">
        <f>IF(B263="","","ALMA")</f>
        <v/>
      </c>
      <c r="S263" s="50">
        <f>+IFERROR(VLOOKUP(B263,padron!A256:K558,4,0),"")</f>
        <v/>
      </c>
      <c r="T263" s="60">
        <f>+IF(L263="","",+DAY(TODAY())&amp;"."&amp;TEXT(+TODAY(),"MM")&amp;"."&amp;+YEAR(TODAY()))</f>
        <v/>
      </c>
      <c r="U263" s="65">
        <f>+IFERROR(VLOOKUP(B263,padron!$A$2:$K$304,6,0),"")</f>
        <v/>
      </c>
      <c r="V263" s="65">
        <f>+IFERROR(VLOOKUP(B263,padron!$A$2:$K$304,7,0),"")</f>
        <v/>
      </c>
      <c r="W263" s="50">
        <f>IFERROR(VLOOKUP(B263,padron!A255:M1024,12,0),"")</f>
        <v/>
      </c>
      <c r="X263" s="65">
        <f>IFERROR(VLOOKUP(B263,padron!A255:M1024,13,0),"")</f>
        <v/>
      </c>
    </row>
    <row r="264" ht="15" customHeight="1" s="70">
      <c r="F264" s="62">
        <f>IFERROR(IF(G264="Af. No Encontrado!","SI","NO"),"NO")</f>
        <v/>
      </c>
      <c r="G264" s="65">
        <f>+(IFERROR(+VLOOKUP(B264,padron!$A$1:$K$902,3,0),IF(B264="","","Af. No Encontrado!")))</f>
        <v/>
      </c>
      <c r="H264" s="65">
        <f>+IFERROR(VLOOKUP(C264,materiales!$A$1:$D$2000,4,0),IFERROR(A264,""))</f>
        <v/>
      </c>
      <c r="I264" s="65">
        <f>+(IFERROR(+VLOOKUP(B264,padron!$A$1:$K$304,9,0),""))</f>
        <v/>
      </c>
      <c r="J264" s="65">
        <f>+(IFERROR(+VLOOKUP(B264,padron!$A$1:$K$304,10,0),""))</f>
        <v/>
      </c>
      <c r="K264" s="65">
        <f>+(IFERROR(+VLOOKUP(B264,padron!$A$1:$K$304,11,0),""))</f>
        <v/>
      </c>
      <c r="L264" s="50">
        <f>+(IFERROR(+VLOOKUP(B264,padron!$A$1:$K$304,8,0),""))</f>
        <v/>
      </c>
      <c r="M264" s="50">
        <f>+(IFERROR(+VLOOKUP(B264,padron!$A$1:$K$304,2,0),""))</f>
        <v/>
      </c>
      <c r="N264" s="50">
        <f>+IFERROR(VLOOKUP(C264,materiales!$A$1:$D$2000,2,0),IF(B264="","","99999"))</f>
        <v/>
      </c>
      <c r="O264">
        <f>IFERROR(IF(B264="","","001"),"")</f>
        <v/>
      </c>
      <c r="Q264" s="50">
        <f>IF(B264="","","ZTRA")</f>
        <v/>
      </c>
      <c r="R264" s="65">
        <f>IF(B264="","","ALMA")</f>
        <v/>
      </c>
      <c r="S264" s="50">
        <f>+IFERROR(VLOOKUP(B264,padron!A257:K559,4,0),"")</f>
        <v/>
      </c>
      <c r="T264" s="60">
        <f>+IF(L264="","",+DAY(TODAY())&amp;"."&amp;TEXT(+TODAY(),"MM")&amp;"."&amp;+YEAR(TODAY()))</f>
        <v/>
      </c>
      <c r="U264" s="65">
        <f>+IFERROR(VLOOKUP(B264,padron!$A$2:$K$304,6,0),"")</f>
        <v/>
      </c>
      <c r="V264" s="65">
        <f>+IFERROR(VLOOKUP(B264,padron!$A$2:$K$304,7,0),"")</f>
        <v/>
      </c>
      <c r="W264" s="50">
        <f>IFERROR(VLOOKUP(B264,padron!A256:M1025,12,0),"")</f>
        <v/>
      </c>
      <c r="X264" s="65">
        <f>IFERROR(VLOOKUP(B264,padron!A256:M1025,13,0),"")</f>
        <v/>
      </c>
    </row>
    <row r="265" ht="15" customHeight="1" s="70">
      <c r="F265" s="62">
        <f>IFERROR(IF(G265="Af. No Encontrado!","SI","NO"),"NO")</f>
        <v/>
      </c>
      <c r="G265" s="65">
        <f>+(IFERROR(+VLOOKUP(B265,padron!$A$1:$K$902,3,0),IF(B265="","","Af. No Encontrado!")))</f>
        <v/>
      </c>
      <c r="H265" s="65">
        <f>+IFERROR(VLOOKUP(C265,materiales!$A$1:$D$2000,4,0),IFERROR(A265,""))</f>
        <v/>
      </c>
      <c r="I265" s="65">
        <f>+(IFERROR(+VLOOKUP(B265,padron!$A$1:$K$304,9,0),""))</f>
        <v/>
      </c>
      <c r="J265" s="65">
        <f>+(IFERROR(+VLOOKUP(B265,padron!$A$1:$K$304,10,0),""))</f>
        <v/>
      </c>
      <c r="K265" s="65">
        <f>+(IFERROR(+VLOOKUP(B265,padron!$A$1:$K$304,11,0),""))</f>
        <v/>
      </c>
      <c r="L265" s="50">
        <f>+(IFERROR(+VLOOKUP(B265,padron!$A$1:$K$304,8,0),""))</f>
        <v/>
      </c>
      <c r="M265" s="50">
        <f>+(IFERROR(+VLOOKUP(B265,padron!$A$1:$K$304,2,0),""))</f>
        <v/>
      </c>
      <c r="N265" s="50">
        <f>+IFERROR(VLOOKUP(C265,materiales!$A$1:$D$2000,2,0),IF(B265="","","99999"))</f>
        <v/>
      </c>
      <c r="O265">
        <f>IFERROR(IF(B265="","","001"),"")</f>
        <v/>
      </c>
      <c r="Q265" s="50">
        <f>IF(B265="","","ZTRA")</f>
        <v/>
      </c>
      <c r="R265" s="65">
        <f>IF(B265="","","ALMA")</f>
        <v/>
      </c>
      <c r="S265" s="50">
        <f>+IFERROR(VLOOKUP(B265,padron!A258:K560,4,0),"")</f>
        <v/>
      </c>
      <c r="T265" s="60">
        <f>+IF(L265="","",+DAY(TODAY())&amp;"."&amp;TEXT(+TODAY(),"MM")&amp;"."&amp;+YEAR(TODAY()))</f>
        <v/>
      </c>
      <c r="U265" s="65">
        <f>+IFERROR(VLOOKUP(B265,padron!$A$2:$K$304,6,0),"")</f>
        <v/>
      </c>
      <c r="V265" s="65">
        <f>+IFERROR(VLOOKUP(B265,padron!$A$2:$K$304,7,0),"")</f>
        <v/>
      </c>
      <c r="W265" s="50">
        <f>IFERROR(VLOOKUP(B265,padron!A257:M1026,12,0),"")</f>
        <v/>
      </c>
      <c r="X265" s="65">
        <f>IFERROR(VLOOKUP(B265,padron!A257:M1026,13,0),"")</f>
        <v/>
      </c>
    </row>
    <row r="266" ht="15" customHeight="1" s="70">
      <c r="F266" s="62">
        <f>IFERROR(IF(G266="Af. No Encontrado!","SI","NO"),"NO")</f>
        <v/>
      </c>
      <c r="G266" s="65">
        <f>+(IFERROR(+VLOOKUP(B266,padron!$A$1:$K$902,3,0),IF(B266="","","Af. No Encontrado!")))</f>
        <v/>
      </c>
      <c r="H266" s="65">
        <f>+IFERROR(VLOOKUP(C266,materiales!$A$1:$D$2000,4,0),IFERROR(A266,""))</f>
        <v/>
      </c>
      <c r="I266" s="65">
        <f>+(IFERROR(+VLOOKUP(B266,padron!$A$1:$K$304,9,0),""))</f>
        <v/>
      </c>
      <c r="J266" s="65">
        <f>+(IFERROR(+VLOOKUP(B266,padron!$A$1:$K$304,10,0),""))</f>
        <v/>
      </c>
      <c r="K266" s="65">
        <f>+(IFERROR(+VLOOKUP(B266,padron!$A$1:$K$304,11,0),""))</f>
        <v/>
      </c>
      <c r="L266" s="50">
        <f>+(IFERROR(+VLOOKUP(B266,padron!$A$1:$K$304,8,0),""))</f>
        <v/>
      </c>
      <c r="M266" s="50">
        <f>+(IFERROR(+VLOOKUP(B266,padron!$A$1:$K$304,2,0),""))</f>
        <v/>
      </c>
      <c r="N266" s="50">
        <f>+IFERROR(VLOOKUP(C266,materiales!$A$1:$D$2000,2,0),IF(B266="","","99999"))</f>
        <v/>
      </c>
      <c r="O266">
        <f>IFERROR(IF(B266="","","001"),"")</f>
        <v/>
      </c>
      <c r="Q266" s="50">
        <f>IF(B266="","","ZTRA")</f>
        <v/>
      </c>
      <c r="R266" s="65">
        <f>IF(B266="","","ALMA")</f>
        <v/>
      </c>
      <c r="S266" s="50">
        <f>+IFERROR(VLOOKUP(B266,padron!A259:K561,4,0),"")</f>
        <v/>
      </c>
      <c r="T266" s="60">
        <f>+IF(L266="","",+DAY(TODAY())&amp;"."&amp;TEXT(+TODAY(),"MM")&amp;"."&amp;+YEAR(TODAY()))</f>
        <v/>
      </c>
      <c r="U266" s="65">
        <f>+IFERROR(VLOOKUP(B266,padron!$A$2:$K$304,6,0),"")</f>
        <v/>
      </c>
      <c r="V266" s="65">
        <f>+IFERROR(VLOOKUP(B266,padron!$A$2:$K$304,7,0),"")</f>
        <v/>
      </c>
      <c r="W266" s="50">
        <f>IFERROR(VLOOKUP(B266,padron!A258:M1027,12,0),"")</f>
        <v/>
      </c>
      <c r="X266" s="65">
        <f>IFERROR(VLOOKUP(B266,padron!A258:M1027,13,0),"")</f>
        <v/>
      </c>
    </row>
    <row r="267" ht="15" customHeight="1" s="70">
      <c r="F267" s="62">
        <f>IFERROR(IF(G267="Af. No Encontrado!","SI","NO"),"NO")</f>
        <v/>
      </c>
      <c r="G267" s="65">
        <f>+(IFERROR(+VLOOKUP(B267,padron!$A$1:$K$902,3,0),IF(B267="","","Af. No Encontrado!")))</f>
        <v/>
      </c>
      <c r="H267" s="65">
        <f>+IFERROR(VLOOKUP(C267,materiales!$A$1:$D$2000,4,0),IFERROR(A267,""))</f>
        <v/>
      </c>
      <c r="I267" s="65">
        <f>+(IFERROR(+VLOOKUP(B267,padron!$A$1:$K$304,9,0),""))</f>
        <v/>
      </c>
      <c r="J267" s="65">
        <f>+(IFERROR(+VLOOKUP(B267,padron!$A$1:$K$304,10,0),""))</f>
        <v/>
      </c>
      <c r="K267" s="65">
        <f>+(IFERROR(+VLOOKUP(B267,padron!$A$1:$K$304,11,0),""))</f>
        <v/>
      </c>
      <c r="L267" s="50">
        <f>+(IFERROR(+VLOOKUP(B267,padron!$A$1:$K$304,8,0),""))</f>
        <v/>
      </c>
      <c r="M267" s="50">
        <f>+(IFERROR(+VLOOKUP(B267,padron!$A$1:$K$304,2,0),""))</f>
        <v/>
      </c>
      <c r="N267" s="50">
        <f>+IFERROR(VLOOKUP(C267,materiales!$A$1:$D$2000,2,0),IF(B267="","","99999"))</f>
        <v/>
      </c>
      <c r="O267">
        <f>IFERROR(IF(B267="","","001"),"")</f>
        <v/>
      </c>
      <c r="Q267" s="50">
        <f>IF(B267="","","ZTRA")</f>
        <v/>
      </c>
      <c r="R267" s="65">
        <f>IF(B267="","","ALMA")</f>
        <v/>
      </c>
      <c r="S267" s="50">
        <f>+IFERROR(VLOOKUP(B267,padron!A260:K562,4,0),"")</f>
        <v/>
      </c>
      <c r="T267" s="60">
        <f>+IF(L267="","",+DAY(TODAY())&amp;"."&amp;TEXT(+TODAY(),"MM")&amp;"."&amp;+YEAR(TODAY()))</f>
        <v/>
      </c>
      <c r="U267" s="65">
        <f>+IFERROR(VLOOKUP(B267,padron!$A$2:$K$304,6,0),"")</f>
        <v/>
      </c>
      <c r="V267" s="65">
        <f>+IFERROR(VLOOKUP(B267,padron!$A$2:$K$304,7,0),"")</f>
        <v/>
      </c>
      <c r="W267" s="50">
        <f>IFERROR(VLOOKUP(B267,padron!A259:M1028,12,0),"")</f>
        <v/>
      </c>
      <c r="X267" s="65">
        <f>IFERROR(VLOOKUP(B267,padron!A259:M1028,13,0),"")</f>
        <v/>
      </c>
    </row>
    <row r="268" ht="15" customHeight="1" s="70">
      <c r="F268" s="62">
        <f>IFERROR(IF(G268="Af. No Encontrado!","SI","NO"),"NO")</f>
        <v/>
      </c>
      <c r="G268" s="65">
        <f>+(IFERROR(+VLOOKUP(B268,padron!$A$1:$K$902,3,0),IF(B268="","","Af. No Encontrado!")))</f>
        <v/>
      </c>
      <c r="H268" s="65">
        <f>+IFERROR(VLOOKUP(C268,materiales!$A$1:$D$2000,4,0),IFERROR(A268,""))</f>
        <v/>
      </c>
      <c r="I268" s="65">
        <f>+(IFERROR(+VLOOKUP(B268,padron!$A$1:$K$304,9,0),""))</f>
        <v/>
      </c>
      <c r="J268" s="65">
        <f>+(IFERROR(+VLOOKUP(B268,padron!$A$1:$K$304,10,0),""))</f>
        <v/>
      </c>
      <c r="K268" s="65">
        <f>+(IFERROR(+VLOOKUP(B268,padron!$A$1:$K$304,11,0),""))</f>
        <v/>
      </c>
      <c r="L268" s="50">
        <f>+(IFERROR(+VLOOKUP(B268,padron!$A$1:$K$304,8,0),""))</f>
        <v/>
      </c>
      <c r="M268" s="50">
        <f>+(IFERROR(+VLOOKUP(B268,padron!$A$1:$K$304,2,0),""))</f>
        <v/>
      </c>
      <c r="N268" s="50">
        <f>+IFERROR(VLOOKUP(C268,materiales!$A$1:$D$2000,2,0),IF(B268="","","99999"))</f>
        <v/>
      </c>
      <c r="O268">
        <f>IFERROR(IF(B268="","","001"),"")</f>
        <v/>
      </c>
      <c r="Q268" s="50">
        <f>IF(B268="","","ZTRA")</f>
        <v/>
      </c>
      <c r="R268" s="65">
        <f>IF(B268="","","ALMA")</f>
        <v/>
      </c>
      <c r="S268" s="50">
        <f>+IFERROR(VLOOKUP(B268,padron!A261:K563,4,0),"")</f>
        <v/>
      </c>
      <c r="T268" s="60">
        <f>+IF(L268="","",+DAY(TODAY())&amp;"."&amp;TEXT(+TODAY(),"MM")&amp;"."&amp;+YEAR(TODAY()))</f>
        <v/>
      </c>
      <c r="U268" s="65">
        <f>+IFERROR(VLOOKUP(B268,padron!$A$2:$K$304,6,0),"")</f>
        <v/>
      </c>
      <c r="V268" s="65">
        <f>+IFERROR(VLOOKUP(B268,padron!$A$2:$K$304,7,0),"")</f>
        <v/>
      </c>
      <c r="W268" s="50">
        <f>IFERROR(VLOOKUP(B268,padron!A260:M1029,12,0),"")</f>
        <v/>
      </c>
      <c r="X268" s="65">
        <f>IFERROR(VLOOKUP(B268,padron!A260:M1029,13,0),"")</f>
        <v/>
      </c>
    </row>
    <row r="269" ht="15" customHeight="1" s="70">
      <c r="F269" s="62">
        <f>IFERROR(IF(G269="Af. No Encontrado!","SI","NO"),"NO")</f>
        <v/>
      </c>
      <c r="G269" s="65">
        <f>+(IFERROR(+VLOOKUP(B269,padron!$A$1:$K$902,3,0),IF(B269="","","Af. No Encontrado!")))</f>
        <v/>
      </c>
      <c r="H269" s="65">
        <f>+IFERROR(VLOOKUP(C269,materiales!$A$1:$D$2000,4,0),IFERROR(A269,""))</f>
        <v/>
      </c>
      <c r="I269" s="65">
        <f>+(IFERROR(+VLOOKUP(B269,padron!$A$1:$K$304,9,0),""))</f>
        <v/>
      </c>
      <c r="J269" s="65">
        <f>+(IFERROR(+VLOOKUP(B269,padron!$A$1:$K$304,10,0),""))</f>
        <v/>
      </c>
      <c r="K269" s="65">
        <f>+(IFERROR(+VLOOKUP(B269,padron!$A$1:$K$304,11,0),""))</f>
        <v/>
      </c>
      <c r="L269" s="50">
        <f>+(IFERROR(+VLOOKUP(B269,padron!$A$1:$K$304,8,0),""))</f>
        <v/>
      </c>
      <c r="M269" s="50">
        <f>+(IFERROR(+VLOOKUP(B269,padron!$A$1:$K$304,2,0),""))</f>
        <v/>
      </c>
      <c r="N269" s="50">
        <f>+IFERROR(VLOOKUP(C269,materiales!$A$1:$D$2000,2,0),IF(B269="","","99999"))</f>
        <v/>
      </c>
      <c r="O269">
        <f>IFERROR(IF(B269="","","001"),"")</f>
        <v/>
      </c>
      <c r="Q269" s="50">
        <f>IF(B269="","","ZTRA")</f>
        <v/>
      </c>
      <c r="R269" s="65">
        <f>IF(B269="","","ALMA")</f>
        <v/>
      </c>
      <c r="S269" s="50">
        <f>+IFERROR(VLOOKUP(B269,padron!A262:K564,4,0),"")</f>
        <v/>
      </c>
      <c r="T269" s="60">
        <f>+IF(L269="","",+DAY(TODAY())&amp;"."&amp;TEXT(+TODAY(),"MM")&amp;"."&amp;+YEAR(TODAY()))</f>
        <v/>
      </c>
      <c r="U269" s="65">
        <f>+IFERROR(VLOOKUP(B269,padron!$A$2:$K$304,6,0),"")</f>
        <v/>
      </c>
      <c r="V269" s="65">
        <f>+IFERROR(VLOOKUP(B269,padron!$A$2:$K$304,7,0),"")</f>
        <v/>
      </c>
      <c r="W269" s="50">
        <f>IFERROR(VLOOKUP(B269,padron!A261:M1030,12,0),"")</f>
        <v/>
      </c>
      <c r="X269" s="65">
        <f>IFERROR(VLOOKUP(B269,padron!A261:M1030,13,0),"")</f>
        <v/>
      </c>
    </row>
    <row r="270" ht="15" customHeight="1" s="70">
      <c r="F270" s="62">
        <f>IFERROR(IF(G270="Af. No Encontrado!","SI","NO"),"NO")</f>
        <v/>
      </c>
      <c r="G270" s="65">
        <f>+(IFERROR(+VLOOKUP(B270,padron!$A$1:$K$902,3,0),IF(B270="","","Af. No Encontrado!")))</f>
        <v/>
      </c>
      <c r="H270" s="65">
        <f>+IFERROR(VLOOKUP(C270,materiales!$A$1:$D$2000,4,0),IFERROR(A270,""))</f>
        <v/>
      </c>
      <c r="I270" s="65">
        <f>+(IFERROR(+VLOOKUP(B270,padron!$A$1:$K$304,9,0),""))</f>
        <v/>
      </c>
      <c r="J270" s="65">
        <f>+(IFERROR(+VLOOKUP(B270,padron!$A$1:$K$304,10,0),""))</f>
        <v/>
      </c>
      <c r="K270" s="65">
        <f>+(IFERROR(+VLOOKUP(B270,padron!$A$1:$K$304,11,0),""))</f>
        <v/>
      </c>
      <c r="L270" s="50">
        <f>+(IFERROR(+VLOOKUP(B270,padron!$A$1:$K$304,8,0),""))</f>
        <v/>
      </c>
      <c r="M270" s="50">
        <f>+(IFERROR(+VLOOKUP(B270,padron!$A$1:$K$304,2,0),""))</f>
        <v/>
      </c>
      <c r="N270" s="50">
        <f>+IFERROR(VLOOKUP(C270,materiales!$A$1:$D$2000,2,0),IF(B270="","","99999"))</f>
        <v/>
      </c>
      <c r="O270">
        <f>IFERROR(IF(B270="","","001"),"")</f>
        <v/>
      </c>
      <c r="Q270" s="50">
        <f>IF(B270="","","ZTRA")</f>
        <v/>
      </c>
      <c r="R270" s="65">
        <f>IF(B270="","","ALMA")</f>
        <v/>
      </c>
      <c r="S270" s="50">
        <f>+IFERROR(VLOOKUP(B270,padron!A263:K565,4,0),"")</f>
        <v/>
      </c>
      <c r="T270" s="60">
        <f>+IF(L270="","",+DAY(TODAY())&amp;"."&amp;TEXT(+TODAY(),"MM")&amp;"."&amp;+YEAR(TODAY()))</f>
        <v/>
      </c>
      <c r="U270" s="65">
        <f>+IFERROR(VLOOKUP(B270,padron!$A$2:$K$304,6,0),"")</f>
        <v/>
      </c>
      <c r="V270" s="65">
        <f>+IFERROR(VLOOKUP(B270,padron!$A$2:$K$304,7,0),"")</f>
        <v/>
      </c>
      <c r="W270" s="50">
        <f>IFERROR(VLOOKUP(B270,padron!A262:M1031,12,0),"")</f>
        <v/>
      </c>
      <c r="X270" s="65">
        <f>IFERROR(VLOOKUP(B270,padron!A262:M1031,13,0),"")</f>
        <v/>
      </c>
    </row>
    <row r="271" ht="15" customHeight="1" s="70">
      <c r="F271" s="62">
        <f>IFERROR(IF(G271="Af. No Encontrado!","SI","NO"),"NO")</f>
        <v/>
      </c>
      <c r="G271" s="65">
        <f>+(IFERROR(+VLOOKUP(B271,padron!$A$1:$K$902,3,0),IF(B271="","","Af. No Encontrado!")))</f>
        <v/>
      </c>
      <c r="H271" s="65">
        <f>+IFERROR(VLOOKUP(C271,materiales!$A$1:$D$2000,4,0),IFERROR(A271,""))</f>
        <v/>
      </c>
      <c r="I271" s="65">
        <f>+(IFERROR(+VLOOKUP(B271,padron!$A$1:$K$304,9,0),""))</f>
        <v/>
      </c>
      <c r="J271" s="65">
        <f>+(IFERROR(+VLOOKUP(B271,padron!$A$1:$K$304,10,0),""))</f>
        <v/>
      </c>
      <c r="K271" s="65">
        <f>+(IFERROR(+VLOOKUP(B271,padron!$A$1:$K$304,11,0),""))</f>
        <v/>
      </c>
      <c r="L271" s="50">
        <f>+(IFERROR(+VLOOKUP(B271,padron!$A$1:$K$304,8,0),""))</f>
        <v/>
      </c>
      <c r="M271" s="50">
        <f>+(IFERROR(+VLOOKUP(B271,padron!$A$1:$K$304,2,0),""))</f>
        <v/>
      </c>
      <c r="N271" s="50">
        <f>+IFERROR(VLOOKUP(C271,materiales!$A$1:$D$2000,2,0),IF(B271="","","99999"))</f>
        <v/>
      </c>
      <c r="O271">
        <f>IFERROR(IF(B271="","","001"),"")</f>
        <v/>
      </c>
      <c r="Q271" s="50">
        <f>IF(B271="","","ZTRA")</f>
        <v/>
      </c>
      <c r="R271" s="65">
        <f>IF(B271="","","ALMA")</f>
        <v/>
      </c>
      <c r="S271" s="50">
        <f>+IFERROR(VLOOKUP(B271,padron!A264:K566,4,0),"")</f>
        <v/>
      </c>
      <c r="T271" s="60">
        <f>+IF(L271="","",+DAY(TODAY())&amp;"."&amp;TEXT(+TODAY(),"MM")&amp;"."&amp;+YEAR(TODAY()))</f>
        <v/>
      </c>
      <c r="U271" s="65">
        <f>+IFERROR(VLOOKUP(B271,padron!$A$2:$K$304,6,0),"")</f>
        <v/>
      </c>
      <c r="V271" s="65">
        <f>+IFERROR(VLOOKUP(B271,padron!$A$2:$K$304,7,0),"")</f>
        <v/>
      </c>
      <c r="W271" s="50">
        <f>IFERROR(VLOOKUP(B271,padron!A263:M1032,12,0),"")</f>
        <v/>
      </c>
      <c r="X271" s="65">
        <f>IFERROR(VLOOKUP(B271,padron!A263:M1032,13,0),"")</f>
        <v/>
      </c>
    </row>
    <row r="272" ht="15" customHeight="1" s="70">
      <c r="F272" s="62">
        <f>IFERROR(IF(G272="Af. No Encontrado!","SI","NO"),"NO")</f>
        <v/>
      </c>
      <c r="G272" s="65">
        <f>+(IFERROR(+VLOOKUP(B272,padron!$A$1:$K$902,3,0),IF(B272="","","Af. No Encontrado!")))</f>
        <v/>
      </c>
      <c r="H272" s="65">
        <f>+IFERROR(VLOOKUP(C272,materiales!$A$1:$D$2000,4,0),IFERROR(A272,""))</f>
        <v/>
      </c>
      <c r="I272" s="65">
        <f>+(IFERROR(+VLOOKUP(B272,padron!$A$1:$K$304,9,0),""))</f>
        <v/>
      </c>
      <c r="J272" s="65">
        <f>+(IFERROR(+VLOOKUP(B272,padron!$A$1:$K$304,10,0),""))</f>
        <v/>
      </c>
      <c r="K272" s="65">
        <f>+(IFERROR(+VLOOKUP(B272,padron!$A$1:$K$304,11,0),""))</f>
        <v/>
      </c>
      <c r="L272" s="50">
        <f>+(IFERROR(+VLOOKUP(B272,padron!$A$1:$K$304,8,0),""))</f>
        <v/>
      </c>
      <c r="M272" s="50">
        <f>+(IFERROR(+VLOOKUP(B272,padron!$A$1:$K$304,2,0),""))</f>
        <v/>
      </c>
      <c r="N272" s="50">
        <f>+IFERROR(VLOOKUP(C272,materiales!$A$1:$D$2000,2,0),IF(B272="","","99999"))</f>
        <v/>
      </c>
      <c r="O272">
        <f>IFERROR(IF(B272="","","001"),"")</f>
        <v/>
      </c>
      <c r="Q272" s="50">
        <f>IF(B272="","","ZTRA")</f>
        <v/>
      </c>
      <c r="R272" s="65">
        <f>IF(B272="","","ALMA")</f>
        <v/>
      </c>
      <c r="S272" s="50">
        <f>+IFERROR(VLOOKUP(B272,padron!A265:K567,4,0),"")</f>
        <v/>
      </c>
      <c r="T272" s="60">
        <f>+IF(L272="","",+DAY(TODAY())&amp;"."&amp;TEXT(+TODAY(),"MM")&amp;"."&amp;+YEAR(TODAY()))</f>
        <v/>
      </c>
      <c r="U272" s="65">
        <f>+IFERROR(VLOOKUP(B272,padron!$A$2:$K$304,6,0),"")</f>
        <v/>
      </c>
      <c r="V272" s="65">
        <f>+IFERROR(VLOOKUP(B272,padron!$A$2:$K$304,7,0),"")</f>
        <v/>
      </c>
      <c r="W272" s="50">
        <f>IFERROR(VLOOKUP(B272,padron!A264:M1033,12,0),"")</f>
        <v/>
      </c>
      <c r="X272" s="65">
        <f>IFERROR(VLOOKUP(B272,padron!A264:M1033,13,0),"")</f>
        <v/>
      </c>
    </row>
    <row r="273" ht="15" customHeight="1" s="70">
      <c r="F273" s="62">
        <f>IFERROR(IF(G273="Af. No Encontrado!","SI","NO"),"NO")</f>
        <v/>
      </c>
      <c r="G273" s="65">
        <f>+(IFERROR(+VLOOKUP(B273,padron!$A$1:$K$902,3,0),IF(B273="","","Af. No Encontrado!")))</f>
        <v/>
      </c>
      <c r="H273" s="65">
        <f>+IFERROR(VLOOKUP(C273,materiales!$A$1:$D$2000,4,0),IFERROR(A273,""))</f>
        <v/>
      </c>
      <c r="I273" s="65">
        <f>+(IFERROR(+VLOOKUP(B273,padron!$A$1:$K$304,9,0),""))</f>
        <v/>
      </c>
      <c r="J273" s="65">
        <f>+(IFERROR(+VLOOKUP(B273,padron!$A$1:$K$304,10,0),""))</f>
        <v/>
      </c>
      <c r="K273" s="65">
        <f>+(IFERROR(+VLOOKUP(B273,padron!$A$1:$K$304,11,0),""))</f>
        <v/>
      </c>
      <c r="L273" s="50">
        <f>+(IFERROR(+VLOOKUP(B273,padron!$A$1:$K$304,8,0),""))</f>
        <v/>
      </c>
      <c r="M273" s="50">
        <f>+(IFERROR(+VLOOKUP(B273,padron!$A$1:$K$304,2,0),""))</f>
        <v/>
      </c>
      <c r="N273" s="50">
        <f>+IFERROR(VLOOKUP(C273,materiales!$A$1:$D$2000,2,0),IF(B273="","","99999"))</f>
        <v/>
      </c>
      <c r="O273">
        <f>IFERROR(IF(B273="","","001"),"")</f>
        <v/>
      </c>
      <c r="Q273" s="50">
        <f>IF(B273="","","ZTRA")</f>
        <v/>
      </c>
      <c r="R273" s="65">
        <f>IF(B273="","","ALMA")</f>
        <v/>
      </c>
      <c r="S273" s="50">
        <f>+IFERROR(VLOOKUP(B273,padron!A266:K568,4,0),"")</f>
        <v/>
      </c>
      <c r="T273" s="60">
        <f>+IF(L273="","",+DAY(TODAY())&amp;"."&amp;TEXT(+TODAY(),"MM")&amp;"."&amp;+YEAR(TODAY()))</f>
        <v/>
      </c>
      <c r="U273" s="65">
        <f>+IFERROR(VLOOKUP(B273,padron!$A$2:$K$304,6,0),"")</f>
        <v/>
      </c>
      <c r="V273" s="65">
        <f>+IFERROR(VLOOKUP(B273,padron!$A$2:$K$304,7,0),"")</f>
        <v/>
      </c>
      <c r="W273" s="50">
        <f>IFERROR(VLOOKUP(B273,padron!A265:M1034,12,0),"")</f>
        <v/>
      </c>
      <c r="X273" s="65">
        <f>IFERROR(VLOOKUP(B273,padron!A265:M1034,13,0),"")</f>
        <v/>
      </c>
    </row>
    <row r="274" ht="15" customHeight="1" s="70">
      <c r="F274" s="62">
        <f>IFERROR(IF(G274="Af. No Encontrado!","SI","NO"),"NO")</f>
        <v/>
      </c>
      <c r="G274" s="65">
        <f>+(IFERROR(+VLOOKUP(B274,padron!$A$1:$K$902,3,0),IF(B274="","","Af. No Encontrado!")))</f>
        <v/>
      </c>
      <c r="H274" s="65">
        <f>+IFERROR(VLOOKUP(C274,materiales!$A$1:$D$2000,4,0),IFERROR(A274,""))</f>
        <v/>
      </c>
      <c r="I274" s="65">
        <f>+(IFERROR(+VLOOKUP(B274,padron!$A$1:$K$304,9,0),""))</f>
        <v/>
      </c>
      <c r="J274" s="65">
        <f>+(IFERROR(+VLOOKUP(B274,padron!$A$1:$K$304,10,0),""))</f>
        <v/>
      </c>
      <c r="K274" s="65">
        <f>+(IFERROR(+VLOOKUP(B274,padron!$A$1:$K$304,11,0),""))</f>
        <v/>
      </c>
      <c r="L274" s="50">
        <f>+(IFERROR(+VLOOKUP(B274,padron!$A$1:$K$304,8,0),""))</f>
        <v/>
      </c>
      <c r="M274" s="50">
        <f>+(IFERROR(+VLOOKUP(B274,padron!$A$1:$K$304,2,0),""))</f>
        <v/>
      </c>
      <c r="N274" s="50">
        <f>+IFERROR(VLOOKUP(C274,materiales!$A$1:$D$2000,2,0),IF(B274="","","99999"))</f>
        <v/>
      </c>
      <c r="O274">
        <f>IFERROR(IF(B274="","","001"),"")</f>
        <v/>
      </c>
      <c r="Q274" s="50">
        <f>IF(B274="","","ZTRA")</f>
        <v/>
      </c>
      <c r="R274" s="65">
        <f>IF(B274="","","ALMA")</f>
        <v/>
      </c>
      <c r="S274" s="50">
        <f>+IFERROR(VLOOKUP(B274,padron!A267:K569,4,0),"")</f>
        <v/>
      </c>
      <c r="T274" s="60">
        <f>+IF(L274="","",+DAY(TODAY())&amp;"."&amp;TEXT(+TODAY(),"MM")&amp;"."&amp;+YEAR(TODAY()))</f>
        <v/>
      </c>
      <c r="U274" s="65">
        <f>+IFERROR(VLOOKUP(B274,padron!$A$2:$K$304,6,0),"")</f>
        <v/>
      </c>
      <c r="V274" s="65">
        <f>+IFERROR(VLOOKUP(B274,padron!$A$2:$K$304,7,0),"")</f>
        <v/>
      </c>
      <c r="W274" s="50">
        <f>IFERROR(VLOOKUP(B274,padron!A266:M1035,12,0),"")</f>
        <v/>
      </c>
      <c r="X274" s="65">
        <f>IFERROR(VLOOKUP(B274,padron!A266:M1035,13,0),"")</f>
        <v/>
      </c>
    </row>
    <row r="275" ht="15" customHeight="1" s="70">
      <c r="F275" s="62">
        <f>IFERROR(IF(G275="Af. No Encontrado!","SI","NO"),"NO")</f>
        <v/>
      </c>
      <c r="G275" s="65">
        <f>+(IFERROR(+VLOOKUP(B275,padron!$A$1:$K$902,3,0),IF(B275="","","Af. No Encontrado!")))</f>
        <v/>
      </c>
      <c r="H275" s="65">
        <f>+IFERROR(VLOOKUP(C275,materiales!$A$1:$D$2000,4,0),IFERROR(A275,""))</f>
        <v/>
      </c>
      <c r="I275" s="65">
        <f>+(IFERROR(+VLOOKUP(B275,padron!$A$1:$K$304,9,0),""))</f>
        <v/>
      </c>
      <c r="J275" s="65">
        <f>+(IFERROR(+VLOOKUP(B275,padron!$A$1:$K$304,10,0),""))</f>
        <v/>
      </c>
      <c r="K275" s="65">
        <f>+(IFERROR(+VLOOKUP(B275,padron!$A$1:$K$304,11,0),""))</f>
        <v/>
      </c>
      <c r="L275" s="50">
        <f>+(IFERROR(+VLOOKUP(B275,padron!$A$1:$K$304,8,0),""))</f>
        <v/>
      </c>
      <c r="M275" s="50">
        <f>+(IFERROR(+VLOOKUP(B275,padron!$A$1:$K$304,2,0),""))</f>
        <v/>
      </c>
      <c r="N275" s="50">
        <f>+IFERROR(VLOOKUP(C275,materiales!$A$1:$D$2000,2,0),IF(B275="","","99999"))</f>
        <v/>
      </c>
      <c r="O275">
        <f>IFERROR(IF(B275="","","001"),"")</f>
        <v/>
      </c>
      <c r="Q275" s="50">
        <f>IF(B275="","","ZTRA")</f>
        <v/>
      </c>
      <c r="R275" s="65">
        <f>IF(B275="","","ALMA")</f>
        <v/>
      </c>
      <c r="S275" s="50">
        <f>+IFERROR(VLOOKUP(B275,padron!A268:K570,4,0),"")</f>
        <v/>
      </c>
      <c r="T275" s="60">
        <f>+IF(L275="","",+DAY(TODAY())&amp;"."&amp;TEXT(+TODAY(),"MM")&amp;"."&amp;+YEAR(TODAY()))</f>
        <v/>
      </c>
      <c r="U275" s="65">
        <f>+IFERROR(VLOOKUP(B275,padron!$A$2:$K$304,6,0),"")</f>
        <v/>
      </c>
      <c r="V275" s="65">
        <f>+IFERROR(VLOOKUP(B275,padron!$A$2:$K$304,7,0),"")</f>
        <v/>
      </c>
      <c r="W275" s="50">
        <f>IFERROR(VLOOKUP(B275,padron!A267:M1036,12,0),"")</f>
        <v/>
      </c>
      <c r="X275" s="65">
        <f>IFERROR(VLOOKUP(B275,padron!A267:M1036,13,0),"")</f>
        <v/>
      </c>
    </row>
    <row r="276" ht="15" customHeight="1" s="70">
      <c r="F276" s="62">
        <f>IFERROR(IF(G276="Af. No Encontrado!","SI","NO"),"NO")</f>
        <v/>
      </c>
      <c r="G276" s="65">
        <f>+(IFERROR(+VLOOKUP(B276,padron!$A$1:$K$902,3,0),IF(B276="","","Af. No Encontrado!")))</f>
        <v/>
      </c>
      <c r="H276" s="65">
        <f>+IFERROR(VLOOKUP(C276,materiales!$A$1:$D$2000,4,0),IFERROR(A276,""))</f>
        <v/>
      </c>
      <c r="I276" s="65">
        <f>+(IFERROR(+VLOOKUP(B276,padron!$A$1:$K$304,9,0),""))</f>
        <v/>
      </c>
      <c r="J276" s="65">
        <f>+(IFERROR(+VLOOKUP(B276,padron!$A$1:$K$304,10,0),""))</f>
        <v/>
      </c>
      <c r="K276" s="65">
        <f>+(IFERROR(+VLOOKUP(B276,padron!$A$1:$K$304,11,0),""))</f>
        <v/>
      </c>
      <c r="L276" s="50">
        <f>+(IFERROR(+VLOOKUP(B276,padron!$A$1:$K$304,8,0),""))</f>
        <v/>
      </c>
      <c r="M276" s="50">
        <f>+(IFERROR(+VLOOKUP(B276,padron!$A$1:$K$304,2,0),""))</f>
        <v/>
      </c>
      <c r="N276" s="50">
        <f>+IFERROR(VLOOKUP(C276,materiales!$A$1:$D$2000,2,0),IF(B276="","","99999"))</f>
        <v/>
      </c>
      <c r="O276">
        <f>IFERROR(IF(B276="","","001"),"")</f>
        <v/>
      </c>
      <c r="Q276" s="50">
        <f>IF(B276="","","ZTRA")</f>
        <v/>
      </c>
      <c r="R276" s="65">
        <f>IF(B276="","","ALMA")</f>
        <v/>
      </c>
      <c r="S276" s="50">
        <f>+IFERROR(VLOOKUP(B276,padron!A269:K571,4,0),"")</f>
        <v/>
      </c>
      <c r="T276" s="60">
        <f>+IF(L276="","",+DAY(TODAY())&amp;"."&amp;TEXT(+TODAY(),"MM")&amp;"."&amp;+YEAR(TODAY()))</f>
        <v/>
      </c>
      <c r="U276" s="65">
        <f>+IFERROR(VLOOKUP(B276,padron!$A$2:$K$304,6,0),"")</f>
        <v/>
      </c>
      <c r="V276" s="65">
        <f>+IFERROR(VLOOKUP(B276,padron!$A$2:$K$304,7,0),"")</f>
        <v/>
      </c>
      <c r="W276" s="50">
        <f>IFERROR(VLOOKUP(B276,padron!A268:M1037,12,0),"")</f>
        <v/>
      </c>
      <c r="X276" s="65">
        <f>IFERROR(VLOOKUP(B276,padron!A268:M1037,13,0),"")</f>
        <v/>
      </c>
    </row>
    <row r="277" ht="15" customHeight="1" s="70">
      <c r="F277" s="62">
        <f>IFERROR(IF(G277="Af. No Encontrado!","SI","NO"),"NO")</f>
        <v/>
      </c>
      <c r="G277" s="65">
        <f>+(IFERROR(+VLOOKUP(B277,padron!$A$1:$K$902,3,0),IF(B277="","","Af. No Encontrado!")))</f>
        <v/>
      </c>
      <c r="H277" s="65">
        <f>+IFERROR(VLOOKUP(C277,materiales!$A$1:$D$2000,4,0),IFERROR(A277,""))</f>
        <v/>
      </c>
      <c r="I277" s="65">
        <f>+(IFERROR(+VLOOKUP(B277,padron!$A$1:$K$304,9,0),""))</f>
        <v/>
      </c>
      <c r="J277" s="65">
        <f>+(IFERROR(+VLOOKUP(B277,padron!$A$1:$K$304,10,0),""))</f>
        <v/>
      </c>
      <c r="K277" s="65">
        <f>+(IFERROR(+VLOOKUP(B277,padron!$A$1:$K$304,11,0),""))</f>
        <v/>
      </c>
      <c r="L277" s="50">
        <f>+(IFERROR(+VLOOKUP(B277,padron!$A$1:$K$304,8,0),""))</f>
        <v/>
      </c>
      <c r="M277" s="50">
        <f>+(IFERROR(+VLOOKUP(B277,padron!$A$1:$K$304,2,0),""))</f>
        <v/>
      </c>
      <c r="N277" s="50">
        <f>+IFERROR(VLOOKUP(C277,materiales!$A$1:$D$2000,2,0),IF(B277="","","99999"))</f>
        <v/>
      </c>
      <c r="O277">
        <f>IFERROR(IF(B277="","","001"),"")</f>
        <v/>
      </c>
      <c r="Q277" s="50">
        <f>IF(B277="","","ZTRA")</f>
        <v/>
      </c>
      <c r="R277" s="65">
        <f>IF(B277="","","ALMA")</f>
        <v/>
      </c>
      <c r="S277" s="50">
        <f>+IFERROR(VLOOKUP(B277,padron!A270:K572,4,0),"")</f>
        <v/>
      </c>
      <c r="T277" s="60">
        <f>+IF(L277="","",+DAY(TODAY())&amp;"."&amp;TEXT(+TODAY(),"MM")&amp;"."&amp;+YEAR(TODAY()))</f>
        <v/>
      </c>
      <c r="U277" s="65">
        <f>+IFERROR(VLOOKUP(B277,padron!$A$2:$K$304,6,0),"")</f>
        <v/>
      </c>
      <c r="V277" s="65">
        <f>+IFERROR(VLOOKUP(B277,padron!$A$2:$K$304,7,0),"")</f>
        <v/>
      </c>
      <c r="W277" s="50">
        <f>IFERROR(VLOOKUP(B277,padron!A269:M1038,12,0),"")</f>
        <v/>
      </c>
      <c r="X277" s="65">
        <f>IFERROR(VLOOKUP(B277,padron!A269:M1038,13,0),"")</f>
        <v/>
      </c>
    </row>
    <row r="278" ht="15" customHeight="1" s="70">
      <c r="F278" s="62">
        <f>IFERROR(IF(G278="Af. No Encontrado!","SI","NO"),"NO")</f>
        <v/>
      </c>
      <c r="G278" s="65">
        <f>+(IFERROR(+VLOOKUP(B278,padron!$A$1:$K$902,3,0),IF(B278="","","Af. No Encontrado!")))</f>
        <v/>
      </c>
      <c r="H278" s="65">
        <f>+IFERROR(VLOOKUP(C278,materiales!$A$1:$D$2000,4,0),IFERROR(A278,""))</f>
        <v/>
      </c>
      <c r="I278" s="65">
        <f>+(IFERROR(+VLOOKUP(B278,padron!$A$1:$K$304,9,0),""))</f>
        <v/>
      </c>
      <c r="J278" s="65">
        <f>+(IFERROR(+VLOOKUP(B278,padron!$A$1:$K$304,10,0),""))</f>
        <v/>
      </c>
      <c r="K278" s="65">
        <f>+(IFERROR(+VLOOKUP(B278,padron!$A$1:$K$304,11,0),""))</f>
        <v/>
      </c>
      <c r="L278" s="50">
        <f>+(IFERROR(+VLOOKUP(B278,padron!$A$1:$K$304,8,0),""))</f>
        <v/>
      </c>
      <c r="M278" s="50">
        <f>+(IFERROR(+VLOOKUP(B278,padron!$A$1:$K$304,2,0),""))</f>
        <v/>
      </c>
      <c r="N278" s="50">
        <f>+IFERROR(VLOOKUP(C278,materiales!$A$1:$D$2000,2,0),IF(B278="","","99999"))</f>
        <v/>
      </c>
      <c r="O278">
        <f>IFERROR(IF(B278="","","001"),"")</f>
        <v/>
      </c>
      <c r="Q278" s="50">
        <f>IF(B278="","","ZTRA")</f>
        <v/>
      </c>
      <c r="R278" s="65">
        <f>IF(B278="","","ALMA")</f>
        <v/>
      </c>
      <c r="S278" s="50">
        <f>+IFERROR(VLOOKUP(B278,padron!A271:K573,4,0),"")</f>
        <v/>
      </c>
      <c r="T278" s="60">
        <f>+IF(L278="","",+DAY(TODAY())&amp;"."&amp;TEXT(+TODAY(),"MM")&amp;"."&amp;+YEAR(TODAY()))</f>
        <v/>
      </c>
      <c r="U278" s="65">
        <f>+IFERROR(VLOOKUP(B278,padron!$A$2:$K$304,6,0),"")</f>
        <v/>
      </c>
      <c r="V278" s="65">
        <f>+IFERROR(VLOOKUP(B278,padron!$A$2:$K$304,7,0),"")</f>
        <v/>
      </c>
      <c r="W278" s="50">
        <f>IFERROR(VLOOKUP(B278,padron!A270:M1039,12,0),"")</f>
        <v/>
      </c>
      <c r="X278" s="65">
        <f>IFERROR(VLOOKUP(B278,padron!A270:M1039,13,0),"")</f>
        <v/>
      </c>
    </row>
    <row r="279" ht="15" customHeight="1" s="70">
      <c r="F279" s="62">
        <f>IFERROR(IF(G279="Af. No Encontrado!","SI","NO"),"NO")</f>
        <v/>
      </c>
      <c r="G279" s="65">
        <f>+(IFERROR(+VLOOKUP(B279,padron!$A$1:$K$902,3,0),IF(B279="","","Af. No Encontrado!")))</f>
        <v/>
      </c>
      <c r="H279" s="65">
        <f>+IFERROR(VLOOKUP(C279,materiales!$A$1:$D$2000,4,0),IFERROR(A279,""))</f>
        <v/>
      </c>
      <c r="I279" s="65">
        <f>+(IFERROR(+VLOOKUP(B279,padron!$A$1:$K$304,9,0),""))</f>
        <v/>
      </c>
      <c r="J279" s="65">
        <f>+(IFERROR(+VLOOKUP(B279,padron!$A$1:$K$304,10,0),""))</f>
        <v/>
      </c>
      <c r="K279" s="65">
        <f>+(IFERROR(+VLOOKUP(B279,padron!$A$1:$K$304,11,0),""))</f>
        <v/>
      </c>
      <c r="L279" s="50">
        <f>+(IFERROR(+VLOOKUP(B279,padron!$A$1:$K$304,8,0),""))</f>
        <v/>
      </c>
      <c r="M279" s="50">
        <f>+(IFERROR(+VLOOKUP(B279,padron!$A$1:$K$304,2,0),""))</f>
        <v/>
      </c>
      <c r="N279" s="50">
        <f>+IFERROR(VLOOKUP(C279,materiales!$A$1:$D$2000,2,0),IF(B279="","","99999"))</f>
        <v/>
      </c>
      <c r="O279">
        <f>IFERROR(IF(B279="","","001"),"")</f>
        <v/>
      </c>
      <c r="Q279" s="50">
        <f>IF(B279="","","ZTRA")</f>
        <v/>
      </c>
      <c r="R279" s="65">
        <f>IF(B279="","","ALMA")</f>
        <v/>
      </c>
      <c r="S279" s="50">
        <f>+IFERROR(VLOOKUP(B279,padron!A272:K574,4,0),"")</f>
        <v/>
      </c>
      <c r="T279" s="60">
        <f>+IF(L279="","",+DAY(TODAY())&amp;"."&amp;TEXT(+TODAY(),"MM")&amp;"."&amp;+YEAR(TODAY()))</f>
        <v/>
      </c>
      <c r="U279" s="65">
        <f>+IFERROR(VLOOKUP(B279,padron!$A$2:$K$304,6,0),"")</f>
        <v/>
      </c>
      <c r="V279" s="65">
        <f>+IFERROR(VLOOKUP(B279,padron!$A$2:$K$304,7,0),"")</f>
        <v/>
      </c>
      <c r="W279" s="50">
        <f>IFERROR(VLOOKUP(B279,padron!A271:M1040,12,0),"")</f>
        <v/>
      </c>
      <c r="X279" s="65">
        <f>IFERROR(VLOOKUP(B279,padron!A271:M1040,13,0),"")</f>
        <v/>
      </c>
    </row>
    <row r="280" ht="15" customHeight="1" s="70">
      <c r="F280" s="62">
        <f>IFERROR(IF(G280="Af. No Encontrado!","SI","NO"),"NO")</f>
        <v/>
      </c>
      <c r="G280" s="65">
        <f>+(IFERROR(+VLOOKUP(B280,padron!$A$1:$K$902,3,0),IF(B280="","","Af. No Encontrado!")))</f>
        <v/>
      </c>
      <c r="H280" s="65">
        <f>+IFERROR(VLOOKUP(C280,materiales!$A$1:$D$2000,4,0),IFERROR(A280,""))</f>
        <v/>
      </c>
      <c r="I280" s="65">
        <f>+(IFERROR(+VLOOKUP(B280,padron!$A$1:$K$304,9,0),""))</f>
        <v/>
      </c>
      <c r="J280" s="65">
        <f>+(IFERROR(+VLOOKUP(B280,padron!$A$1:$K$304,10,0),""))</f>
        <v/>
      </c>
      <c r="K280" s="65">
        <f>+(IFERROR(+VLOOKUP(B280,padron!$A$1:$K$304,11,0),""))</f>
        <v/>
      </c>
      <c r="L280" s="50">
        <f>+(IFERROR(+VLOOKUP(B280,padron!$A$1:$K$304,8,0),""))</f>
        <v/>
      </c>
      <c r="M280" s="50">
        <f>+(IFERROR(+VLOOKUP(B280,padron!$A$1:$K$304,2,0),""))</f>
        <v/>
      </c>
      <c r="N280" s="50">
        <f>+IFERROR(VLOOKUP(C280,materiales!$A$1:$D$2000,2,0),IF(B280="","","99999"))</f>
        <v/>
      </c>
      <c r="O280">
        <f>IFERROR(IF(B280="","","001"),"")</f>
        <v/>
      </c>
      <c r="Q280" s="50">
        <f>IF(B280="","","ZTRA")</f>
        <v/>
      </c>
      <c r="R280" s="65">
        <f>IF(B280="","","ALMA")</f>
        <v/>
      </c>
      <c r="S280" s="50">
        <f>+IFERROR(VLOOKUP(B280,padron!A273:K575,4,0),"")</f>
        <v/>
      </c>
      <c r="T280" s="60">
        <f>+IF(L280="","",+DAY(TODAY())&amp;"."&amp;TEXT(+TODAY(),"MM")&amp;"."&amp;+YEAR(TODAY()))</f>
        <v/>
      </c>
      <c r="U280" s="65">
        <f>+IFERROR(VLOOKUP(B280,padron!$A$2:$K$304,6,0),"")</f>
        <v/>
      </c>
      <c r="V280" s="65">
        <f>+IFERROR(VLOOKUP(B280,padron!$A$2:$K$304,7,0),"")</f>
        <v/>
      </c>
      <c r="W280" s="50">
        <f>IFERROR(VLOOKUP(B280,padron!A272:M1041,12,0),"")</f>
        <v/>
      </c>
      <c r="X280" s="65">
        <f>IFERROR(VLOOKUP(B280,padron!A272:M1041,13,0),"")</f>
        <v/>
      </c>
    </row>
    <row r="281" ht="15" customHeight="1" s="70">
      <c r="F281" s="62">
        <f>IFERROR(IF(G281="Af. No Encontrado!","SI","NO"),"NO")</f>
        <v/>
      </c>
      <c r="G281" s="65">
        <f>+(IFERROR(+VLOOKUP(B281,padron!$A$1:$K$902,3,0),IF(B281="","","Af. No Encontrado!")))</f>
        <v/>
      </c>
      <c r="H281" s="65">
        <f>+IFERROR(VLOOKUP(C281,materiales!$A$1:$D$2000,4,0),IFERROR(A281,""))</f>
        <v/>
      </c>
      <c r="I281" s="65">
        <f>+(IFERROR(+VLOOKUP(B281,padron!$A$1:$K$304,9,0),""))</f>
        <v/>
      </c>
      <c r="J281" s="65">
        <f>+(IFERROR(+VLOOKUP(B281,padron!$A$1:$K$304,10,0),""))</f>
        <v/>
      </c>
      <c r="K281" s="65">
        <f>+(IFERROR(+VLOOKUP(B281,padron!$A$1:$K$304,11,0),""))</f>
        <v/>
      </c>
      <c r="L281" s="50">
        <f>+(IFERROR(+VLOOKUP(B281,padron!$A$1:$K$304,8,0),""))</f>
        <v/>
      </c>
      <c r="M281" s="50">
        <f>+(IFERROR(+VLOOKUP(B281,padron!$A$1:$K$304,2,0),""))</f>
        <v/>
      </c>
      <c r="N281" s="50">
        <f>+IFERROR(VLOOKUP(C281,materiales!$A$1:$D$2000,2,0),IF(B281="","","99999"))</f>
        <v/>
      </c>
      <c r="O281">
        <f>IFERROR(IF(B281="","","001"),"")</f>
        <v/>
      </c>
      <c r="Q281" s="50">
        <f>IF(B281="","","ZTRA")</f>
        <v/>
      </c>
      <c r="R281" s="65">
        <f>IF(B281="","","ALMA")</f>
        <v/>
      </c>
      <c r="S281" s="50">
        <f>+IFERROR(VLOOKUP(B281,padron!A274:K576,4,0),"")</f>
        <v/>
      </c>
      <c r="T281" s="60">
        <f>+IF(L281="","",+DAY(TODAY())&amp;"."&amp;TEXT(+TODAY(),"MM")&amp;"."&amp;+YEAR(TODAY()))</f>
        <v/>
      </c>
      <c r="U281" s="65">
        <f>+IFERROR(VLOOKUP(B281,padron!$A$2:$K$304,6,0),"")</f>
        <v/>
      </c>
      <c r="V281" s="65">
        <f>+IFERROR(VLOOKUP(B281,padron!$A$2:$K$304,7,0),"")</f>
        <v/>
      </c>
      <c r="W281" s="50">
        <f>IFERROR(VLOOKUP(B281,padron!A273:M1042,12,0),"")</f>
        <v/>
      </c>
      <c r="X281" s="65">
        <f>IFERROR(VLOOKUP(B281,padron!A273:M1042,13,0),"")</f>
        <v/>
      </c>
    </row>
    <row r="282" ht="15" customHeight="1" s="70">
      <c r="F282" s="62">
        <f>IFERROR(IF(G282="Af. No Encontrado!","SI","NO"),"NO")</f>
        <v/>
      </c>
      <c r="G282" s="65">
        <f>+(IFERROR(+VLOOKUP(B282,padron!$A$1:$K$902,3,0),IF(B282="","","Af. No Encontrado!")))</f>
        <v/>
      </c>
      <c r="H282" s="65">
        <f>+IFERROR(VLOOKUP(C282,materiales!$A$1:$D$2000,4,0),IFERROR(A282,""))</f>
        <v/>
      </c>
      <c r="I282" s="65">
        <f>+(IFERROR(+VLOOKUP(B282,padron!$A$1:$K$304,9,0),""))</f>
        <v/>
      </c>
      <c r="J282" s="65">
        <f>+(IFERROR(+VLOOKUP(B282,padron!$A$1:$K$304,10,0),""))</f>
        <v/>
      </c>
      <c r="K282" s="65">
        <f>+(IFERROR(+VLOOKUP(B282,padron!$A$1:$K$304,11,0),""))</f>
        <v/>
      </c>
      <c r="L282" s="50">
        <f>+(IFERROR(+VLOOKUP(B282,padron!$A$1:$K$304,8,0),""))</f>
        <v/>
      </c>
      <c r="M282" s="50">
        <f>+(IFERROR(+VLOOKUP(B282,padron!$A$1:$K$304,2,0),""))</f>
        <v/>
      </c>
      <c r="N282" s="50">
        <f>+IFERROR(VLOOKUP(C282,materiales!$A$1:$D$2000,2,0),IF(B282="","","99999"))</f>
        <v/>
      </c>
      <c r="O282">
        <f>IFERROR(IF(B282="","","001"),"")</f>
        <v/>
      </c>
      <c r="Q282" s="50">
        <f>IF(B282="","","ZTRA")</f>
        <v/>
      </c>
      <c r="R282" s="65">
        <f>IF(B282="","","ALMA")</f>
        <v/>
      </c>
      <c r="S282" s="50">
        <f>+IFERROR(VLOOKUP(B282,padron!A275:K577,4,0),"")</f>
        <v/>
      </c>
      <c r="T282" s="60">
        <f>+IF(L282="","",+DAY(TODAY())&amp;"."&amp;TEXT(+TODAY(),"MM")&amp;"."&amp;+YEAR(TODAY()))</f>
        <v/>
      </c>
      <c r="U282" s="65">
        <f>+IFERROR(VLOOKUP(B282,padron!$A$2:$K$304,6,0),"")</f>
        <v/>
      </c>
      <c r="V282" s="65">
        <f>+IFERROR(VLOOKUP(B282,padron!$A$2:$K$304,7,0),"")</f>
        <v/>
      </c>
      <c r="W282" s="50">
        <f>IFERROR(VLOOKUP(B282,padron!A274:M1043,12,0),"")</f>
        <v/>
      </c>
      <c r="X282" s="65">
        <f>IFERROR(VLOOKUP(B282,padron!A274:M1043,13,0),"")</f>
        <v/>
      </c>
    </row>
    <row r="283" ht="15" customHeight="1" s="70">
      <c r="F283" s="62">
        <f>IFERROR(IF(G283="Af. No Encontrado!","SI","NO"),"NO")</f>
        <v/>
      </c>
      <c r="G283" s="65">
        <f>+(IFERROR(+VLOOKUP(B283,padron!$A$1:$K$902,3,0),IF(B283="","","Af. No Encontrado!")))</f>
        <v/>
      </c>
      <c r="H283" s="65">
        <f>+IFERROR(VLOOKUP(C283,materiales!$A$1:$D$2000,4,0),IFERROR(A283,""))</f>
        <v/>
      </c>
      <c r="I283" s="65">
        <f>+(IFERROR(+VLOOKUP(B283,padron!$A$1:$K$304,9,0),""))</f>
        <v/>
      </c>
      <c r="J283" s="65">
        <f>+(IFERROR(+VLOOKUP(B283,padron!$A$1:$K$304,10,0),""))</f>
        <v/>
      </c>
      <c r="K283" s="65">
        <f>+(IFERROR(+VLOOKUP(B283,padron!$A$1:$K$304,11,0),""))</f>
        <v/>
      </c>
      <c r="L283" s="50">
        <f>+(IFERROR(+VLOOKUP(B283,padron!$A$1:$K$304,8,0),""))</f>
        <v/>
      </c>
      <c r="M283" s="50">
        <f>+(IFERROR(+VLOOKUP(B283,padron!$A$1:$K$304,2,0),""))</f>
        <v/>
      </c>
      <c r="N283" s="50">
        <f>+IFERROR(VLOOKUP(C283,materiales!$A$1:$D$2000,2,0),IF(B283="","","99999"))</f>
        <v/>
      </c>
      <c r="O283">
        <f>IFERROR(IF(B283="","","001"),"")</f>
        <v/>
      </c>
      <c r="Q283" s="50">
        <f>IF(B283="","","ZTRA")</f>
        <v/>
      </c>
      <c r="R283" s="65">
        <f>IF(B283="","","ALMA")</f>
        <v/>
      </c>
      <c r="S283" s="50">
        <f>+IFERROR(VLOOKUP(B283,padron!A276:K578,4,0),"")</f>
        <v/>
      </c>
      <c r="T283" s="60">
        <f>+IF(L283="","",+DAY(TODAY())&amp;"."&amp;TEXT(+TODAY(),"MM")&amp;"."&amp;+YEAR(TODAY()))</f>
        <v/>
      </c>
      <c r="U283" s="65">
        <f>+IFERROR(VLOOKUP(B283,padron!$A$2:$K$304,6,0),"")</f>
        <v/>
      </c>
      <c r="V283" s="65">
        <f>+IFERROR(VLOOKUP(B283,padron!$A$2:$K$304,7,0),"")</f>
        <v/>
      </c>
      <c r="W283" s="50">
        <f>IFERROR(VLOOKUP(B283,padron!A275:M1044,12,0),"")</f>
        <v/>
      </c>
      <c r="X283" s="65">
        <f>IFERROR(VLOOKUP(B283,padron!A275:M1044,13,0),"")</f>
        <v/>
      </c>
    </row>
    <row r="284" ht="15" customHeight="1" s="70">
      <c r="F284" s="62">
        <f>IFERROR(IF(G284="Af. No Encontrado!","SI","NO"),"NO")</f>
        <v/>
      </c>
      <c r="G284" s="65">
        <f>+(IFERROR(+VLOOKUP(B284,padron!$A$1:$K$902,3,0),IF(B284="","","Af. No Encontrado!")))</f>
        <v/>
      </c>
      <c r="H284" s="65">
        <f>+IFERROR(VLOOKUP(C284,materiales!$A$1:$D$2000,4,0),IFERROR(A284,""))</f>
        <v/>
      </c>
      <c r="I284" s="65">
        <f>+(IFERROR(+VLOOKUP(B284,padron!$A$1:$K$304,9,0),""))</f>
        <v/>
      </c>
      <c r="J284" s="65">
        <f>+(IFERROR(+VLOOKUP(B284,padron!$A$1:$K$304,10,0),""))</f>
        <v/>
      </c>
      <c r="K284" s="65">
        <f>+(IFERROR(+VLOOKUP(B284,padron!$A$1:$K$304,11,0),""))</f>
        <v/>
      </c>
      <c r="L284" s="50">
        <f>+(IFERROR(+VLOOKUP(B284,padron!$A$1:$K$304,8,0),""))</f>
        <v/>
      </c>
      <c r="M284" s="50">
        <f>+(IFERROR(+VLOOKUP(B284,padron!$A$1:$K$304,2,0),""))</f>
        <v/>
      </c>
      <c r="N284" s="50">
        <f>+IFERROR(VLOOKUP(C284,materiales!$A$1:$D$2000,2,0),IF(B284="","","99999"))</f>
        <v/>
      </c>
      <c r="O284">
        <f>IFERROR(IF(B284="","","001"),"")</f>
        <v/>
      </c>
      <c r="Q284" s="50">
        <f>IF(B284="","","ZTRA")</f>
        <v/>
      </c>
      <c r="R284" s="65">
        <f>IF(B284="","","ALMA")</f>
        <v/>
      </c>
      <c r="S284" s="50">
        <f>+IFERROR(VLOOKUP(B284,padron!A277:K579,4,0),"")</f>
        <v/>
      </c>
      <c r="T284" s="60">
        <f>+IF(L284="","",+DAY(TODAY())&amp;"."&amp;TEXT(+TODAY(),"MM")&amp;"."&amp;+YEAR(TODAY()))</f>
        <v/>
      </c>
      <c r="U284" s="65">
        <f>+IFERROR(VLOOKUP(B284,padron!$A$2:$K$304,6,0),"")</f>
        <v/>
      </c>
      <c r="V284" s="65">
        <f>+IFERROR(VLOOKUP(B284,padron!$A$2:$K$304,7,0),"")</f>
        <v/>
      </c>
      <c r="W284" s="50">
        <f>IFERROR(VLOOKUP(B284,padron!A276:M1045,12,0),"")</f>
        <v/>
      </c>
      <c r="X284" s="65">
        <f>IFERROR(VLOOKUP(B284,padron!A276:M1045,13,0),"")</f>
        <v/>
      </c>
    </row>
    <row r="285" ht="15" customHeight="1" s="70">
      <c r="F285" s="62">
        <f>IFERROR(IF(G285="Af. No Encontrado!","SI","NO"),"NO")</f>
        <v/>
      </c>
      <c r="G285" s="65">
        <f>+(IFERROR(+VLOOKUP(B285,padron!$A$1:$K$902,3,0),IF(B285="","","Af. No Encontrado!")))</f>
        <v/>
      </c>
      <c r="H285" s="65">
        <f>+IFERROR(VLOOKUP(C285,materiales!$A$1:$D$2000,4,0),IFERROR(A285,""))</f>
        <v/>
      </c>
      <c r="I285" s="65">
        <f>+(IFERROR(+VLOOKUP(B285,padron!$A$1:$K$304,9,0),""))</f>
        <v/>
      </c>
      <c r="J285" s="65">
        <f>+(IFERROR(+VLOOKUP(B285,padron!$A$1:$K$304,10,0),""))</f>
        <v/>
      </c>
      <c r="K285" s="65">
        <f>+(IFERROR(+VLOOKUP(B285,padron!$A$1:$K$304,11,0),""))</f>
        <v/>
      </c>
      <c r="L285" s="50">
        <f>+(IFERROR(+VLOOKUP(B285,padron!$A$1:$K$304,8,0),""))</f>
        <v/>
      </c>
      <c r="M285" s="50">
        <f>+(IFERROR(+VLOOKUP(B285,padron!$A$1:$K$304,2,0),""))</f>
        <v/>
      </c>
      <c r="N285" s="50">
        <f>+IFERROR(VLOOKUP(C285,materiales!$A$1:$D$2000,2,0),IF(B285="","","99999"))</f>
        <v/>
      </c>
      <c r="O285">
        <f>IFERROR(IF(B285="","","001"),"")</f>
        <v/>
      </c>
      <c r="Q285" s="50">
        <f>IF(B285="","","ZTRA")</f>
        <v/>
      </c>
      <c r="R285" s="65">
        <f>IF(B285="","","ALMA")</f>
        <v/>
      </c>
      <c r="S285" s="50">
        <f>+IFERROR(VLOOKUP(B285,padron!A278:K580,4,0),"")</f>
        <v/>
      </c>
      <c r="T285" s="60">
        <f>+IF(L285="","",+DAY(TODAY())&amp;"."&amp;TEXT(+TODAY(),"MM")&amp;"."&amp;+YEAR(TODAY()))</f>
        <v/>
      </c>
      <c r="U285" s="65">
        <f>+IFERROR(VLOOKUP(B285,padron!$A$2:$K$304,6,0),"")</f>
        <v/>
      </c>
      <c r="V285" s="65">
        <f>+IFERROR(VLOOKUP(B285,padron!$A$2:$K$304,7,0),"")</f>
        <v/>
      </c>
      <c r="W285" s="50">
        <f>IFERROR(VLOOKUP(B285,padron!A277:M1046,12,0),"")</f>
        <v/>
      </c>
      <c r="X285" s="65">
        <f>IFERROR(VLOOKUP(B285,padron!A277:M1046,13,0),"")</f>
        <v/>
      </c>
    </row>
    <row r="286" ht="15" customHeight="1" s="70">
      <c r="F286" s="62">
        <f>IFERROR(IF(G286="Af. No Encontrado!","SI","NO"),"NO")</f>
        <v/>
      </c>
      <c r="G286" s="65">
        <f>+(IFERROR(+VLOOKUP(B286,padron!$A$1:$K$902,3,0),IF(B286="","","Af. No Encontrado!")))</f>
        <v/>
      </c>
      <c r="H286" s="65">
        <f>+IFERROR(VLOOKUP(C286,materiales!$A$1:$D$2000,4,0),IFERROR(A286,""))</f>
        <v/>
      </c>
      <c r="I286" s="65">
        <f>+(IFERROR(+VLOOKUP(B286,padron!$A$1:$K$304,9,0),""))</f>
        <v/>
      </c>
      <c r="J286" s="65">
        <f>+(IFERROR(+VLOOKUP(B286,padron!$A$1:$K$304,10,0),""))</f>
        <v/>
      </c>
      <c r="K286" s="65">
        <f>+(IFERROR(+VLOOKUP(B286,padron!$A$1:$K$304,11,0),""))</f>
        <v/>
      </c>
      <c r="L286" s="50">
        <f>+(IFERROR(+VLOOKUP(B286,padron!$A$1:$K$304,8,0),""))</f>
        <v/>
      </c>
      <c r="M286" s="50">
        <f>+(IFERROR(+VLOOKUP(B286,padron!$A$1:$K$304,2,0),""))</f>
        <v/>
      </c>
      <c r="N286" s="50">
        <f>+IFERROR(VLOOKUP(C286,materiales!$A$1:$D$2000,2,0),IF(B286="","","99999"))</f>
        <v/>
      </c>
      <c r="O286">
        <f>IFERROR(IF(B286="","","001"),"")</f>
        <v/>
      </c>
      <c r="Q286" s="50">
        <f>IF(B286="","","ZTRA")</f>
        <v/>
      </c>
      <c r="R286" s="65">
        <f>IF(B286="","","ALMA")</f>
        <v/>
      </c>
      <c r="S286" s="50">
        <f>+IFERROR(VLOOKUP(B286,padron!A279:K581,4,0),"")</f>
        <v/>
      </c>
      <c r="T286" s="60">
        <f>+IF(L286="","",+DAY(TODAY())&amp;"."&amp;TEXT(+TODAY(),"MM")&amp;"."&amp;+YEAR(TODAY()))</f>
        <v/>
      </c>
      <c r="U286" s="65">
        <f>+IFERROR(VLOOKUP(B286,padron!$A$2:$K$304,6,0),"")</f>
        <v/>
      </c>
      <c r="V286" s="65">
        <f>+IFERROR(VLOOKUP(B286,padron!$A$2:$K$304,7,0),"")</f>
        <v/>
      </c>
      <c r="W286" s="50">
        <f>IFERROR(VLOOKUP(B286,padron!A278:M1047,12,0),"")</f>
        <v/>
      </c>
      <c r="X286" s="65">
        <f>IFERROR(VLOOKUP(B286,padron!A278:M1047,13,0),"")</f>
        <v/>
      </c>
    </row>
    <row r="287" ht="15" customHeight="1" s="70">
      <c r="F287" s="62">
        <f>IFERROR(IF(G287="Af. No Encontrado!","SI","NO"),"NO")</f>
        <v/>
      </c>
      <c r="G287" s="65">
        <f>+(IFERROR(+VLOOKUP(B287,padron!$A$1:$K$902,3,0),IF(B287="","","Af. No Encontrado!")))</f>
        <v/>
      </c>
      <c r="H287" s="65">
        <f>+IFERROR(VLOOKUP(C287,materiales!$A$1:$D$2000,4,0),IFERROR(A287,""))</f>
        <v/>
      </c>
      <c r="I287" s="65">
        <f>+(IFERROR(+VLOOKUP(B287,padron!$A$1:$K$304,9,0),""))</f>
        <v/>
      </c>
      <c r="J287" s="65">
        <f>+(IFERROR(+VLOOKUP(B287,padron!$A$1:$K$304,10,0),""))</f>
        <v/>
      </c>
      <c r="K287" s="65">
        <f>+(IFERROR(+VLOOKUP(B287,padron!$A$1:$K$304,11,0),""))</f>
        <v/>
      </c>
      <c r="L287" s="50">
        <f>+(IFERROR(+VLOOKUP(B287,padron!$A$1:$K$304,8,0),""))</f>
        <v/>
      </c>
      <c r="M287" s="50">
        <f>+(IFERROR(+VLOOKUP(B287,padron!$A$1:$K$304,2,0),""))</f>
        <v/>
      </c>
      <c r="N287" s="50">
        <f>+IFERROR(VLOOKUP(C287,materiales!$A$1:$D$2000,2,0),IF(B287="","","99999"))</f>
        <v/>
      </c>
      <c r="O287">
        <f>IFERROR(IF(B287="","","001"),"")</f>
        <v/>
      </c>
      <c r="Q287" s="50">
        <f>IF(B287="","","ZTRA")</f>
        <v/>
      </c>
      <c r="R287" s="65">
        <f>IF(B287="","","ALMA")</f>
        <v/>
      </c>
      <c r="S287" s="50">
        <f>+IFERROR(VLOOKUP(B287,padron!A280:K582,4,0),"")</f>
        <v/>
      </c>
      <c r="T287" s="60">
        <f>+IF(L287="","",+DAY(TODAY())&amp;"."&amp;TEXT(+TODAY(),"MM")&amp;"."&amp;+YEAR(TODAY()))</f>
        <v/>
      </c>
      <c r="U287" s="65">
        <f>+IFERROR(VLOOKUP(B287,padron!$A$2:$K$304,6,0),"")</f>
        <v/>
      </c>
      <c r="V287" s="65">
        <f>+IFERROR(VLOOKUP(B287,padron!$A$2:$K$304,7,0),"")</f>
        <v/>
      </c>
      <c r="W287" s="50">
        <f>IFERROR(VLOOKUP(B287,padron!A279:M1048,12,0),"")</f>
        <v/>
      </c>
      <c r="X287" s="65">
        <f>IFERROR(VLOOKUP(B287,padron!A279:M1048,13,0),"")</f>
        <v/>
      </c>
    </row>
    <row r="288" ht="15" customHeight="1" s="70">
      <c r="F288" s="62">
        <f>IFERROR(IF(G288="Af. No Encontrado!","SI","NO"),"NO")</f>
        <v/>
      </c>
      <c r="G288" s="65">
        <f>+(IFERROR(+VLOOKUP(B288,padron!$A$1:$K$902,3,0),IF(B288="","","Af. No Encontrado!")))</f>
        <v/>
      </c>
      <c r="H288" s="65">
        <f>+IFERROR(VLOOKUP(C288,materiales!$A$1:$D$2000,4,0),IFERROR(A288,""))</f>
        <v/>
      </c>
      <c r="I288" s="65">
        <f>+(IFERROR(+VLOOKUP(B288,padron!$A$1:$K$304,9,0),""))</f>
        <v/>
      </c>
      <c r="J288" s="65">
        <f>+(IFERROR(+VLOOKUP(B288,padron!$A$1:$K$304,10,0),""))</f>
        <v/>
      </c>
      <c r="K288" s="65">
        <f>+(IFERROR(+VLOOKUP(B288,padron!$A$1:$K$304,11,0),""))</f>
        <v/>
      </c>
      <c r="L288" s="50">
        <f>+(IFERROR(+VLOOKUP(B288,padron!$A$1:$K$304,8,0),""))</f>
        <v/>
      </c>
      <c r="M288" s="50">
        <f>+(IFERROR(+VLOOKUP(B288,padron!$A$1:$K$304,2,0),""))</f>
        <v/>
      </c>
      <c r="N288" s="50">
        <f>+IFERROR(VLOOKUP(C288,materiales!$A$1:$D$2000,2,0),IF(B288="","","99999"))</f>
        <v/>
      </c>
      <c r="O288">
        <f>IFERROR(IF(B288="","","001"),"")</f>
        <v/>
      </c>
      <c r="Q288" s="50">
        <f>IF(B288="","","ZTRA")</f>
        <v/>
      </c>
      <c r="R288" s="65">
        <f>IF(B288="","","ALMA")</f>
        <v/>
      </c>
      <c r="S288" s="50">
        <f>+IFERROR(VLOOKUP(B288,padron!A281:K583,4,0),"")</f>
        <v/>
      </c>
      <c r="T288" s="60">
        <f>+IF(L288="","",+DAY(TODAY())&amp;"."&amp;TEXT(+TODAY(),"MM")&amp;"."&amp;+YEAR(TODAY()))</f>
        <v/>
      </c>
      <c r="U288" s="65">
        <f>+IFERROR(VLOOKUP(B288,padron!$A$2:$K$304,6,0),"")</f>
        <v/>
      </c>
      <c r="V288" s="65">
        <f>+IFERROR(VLOOKUP(B288,padron!$A$2:$K$304,7,0),"")</f>
        <v/>
      </c>
      <c r="W288" s="50">
        <f>IFERROR(VLOOKUP(B288,padron!A280:M1049,12,0),"")</f>
        <v/>
      </c>
      <c r="X288" s="65">
        <f>IFERROR(VLOOKUP(B288,padron!A280:M1049,13,0),"")</f>
        <v/>
      </c>
    </row>
    <row r="289" ht="15" customHeight="1" s="70">
      <c r="F289" s="62">
        <f>IFERROR(IF(G289="Af. No Encontrado!","SI","NO"),"NO")</f>
        <v/>
      </c>
      <c r="G289" s="65">
        <f>+(IFERROR(+VLOOKUP(B289,padron!$A$1:$K$902,3,0),IF(B289="","","Af. No Encontrado!")))</f>
        <v/>
      </c>
      <c r="H289" s="65">
        <f>+IFERROR(VLOOKUP(C289,materiales!$A$1:$D$2000,4,0),IFERROR(A289,""))</f>
        <v/>
      </c>
      <c r="I289" s="65">
        <f>+(IFERROR(+VLOOKUP(B289,padron!$A$1:$K$304,9,0),""))</f>
        <v/>
      </c>
      <c r="J289" s="65">
        <f>+(IFERROR(+VLOOKUP(B289,padron!$A$1:$K$304,10,0),""))</f>
        <v/>
      </c>
      <c r="K289" s="65">
        <f>+(IFERROR(+VLOOKUP(B289,padron!$A$1:$K$304,11,0),""))</f>
        <v/>
      </c>
      <c r="L289" s="50">
        <f>+(IFERROR(+VLOOKUP(B289,padron!$A$1:$K$304,8,0),""))</f>
        <v/>
      </c>
      <c r="M289" s="50">
        <f>+(IFERROR(+VLOOKUP(B289,padron!$A$1:$K$304,2,0),""))</f>
        <v/>
      </c>
      <c r="N289" s="50">
        <f>+IFERROR(VLOOKUP(C289,materiales!$A$1:$D$2000,2,0),IF(B289="","","99999"))</f>
        <v/>
      </c>
      <c r="O289">
        <f>IFERROR(IF(B289="","","001"),"")</f>
        <v/>
      </c>
      <c r="Q289" s="50">
        <f>IF(B289="","","ZTRA")</f>
        <v/>
      </c>
      <c r="R289" s="65">
        <f>IF(B289="","","ALMA")</f>
        <v/>
      </c>
      <c r="S289" s="50">
        <f>+IFERROR(VLOOKUP(B289,padron!A282:K584,4,0),"")</f>
        <v/>
      </c>
      <c r="T289" s="60">
        <f>+IF(L289="","",+DAY(TODAY())&amp;"."&amp;TEXT(+TODAY(),"MM")&amp;"."&amp;+YEAR(TODAY()))</f>
        <v/>
      </c>
      <c r="U289" s="65">
        <f>+IFERROR(VLOOKUP(B289,padron!$A$2:$K$304,6,0),"")</f>
        <v/>
      </c>
      <c r="V289" s="65">
        <f>+IFERROR(VLOOKUP(B289,padron!$A$2:$K$304,7,0),"")</f>
        <v/>
      </c>
      <c r="W289" s="50">
        <f>IFERROR(VLOOKUP(B289,padron!A281:M1050,12,0),"")</f>
        <v/>
      </c>
      <c r="X289" s="65">
        <f>IFERROR(VLOOKUP(B289,padron!A281:M1050,13,0),"")</f>
        <v/>
      </c>
    </row>
    <row r="290" ht="15" customHeight="1" s="70">
      <c r="F290" s="62">
        <f>IFERROR(IF(G290="Af. No Encontrado!","SI","NO"),"NO")</f>
        <v/>
      </c>
      <c r="G290" s="65">
        <f>+(IFERROR(+VLOOKUP(B290,padron!$A$1:$K$902,3,0),IF(B290="","","Af. No Encontrado!")))</f>
        <v/>
      </c>
      <c r="H290" s="65">
        <f>+IFERROR(VLOOKUP(C290,materiales!$A$1:$D$2000,4,0),IFERROR(A290,""))</f>
        <v/>
      </c>
      <c r="I290" s="65">
        <f>+(IFERROR(+VLOOKUP(B290,padron!$A$1:$K$304,9,0),""))</f>
        <v/>
      </c>
      <c r="J290" s="65">
        <f>+(IFERROR(+VLOOKUP(B290,padron!$A$1:$K$304,10,0),""))</f>
        <v/>
      </c>
      <c r="K290" s="65">
        <f>+(IFERROR(+VLOOKUP(B290,padron!$A$1:$K$304,11,0),""))</f>
        <v/>
      </c>
      <c r="L290" s="50">
        <f>+(IFERROR(+VLOOKUP(B290,padron!$A$1:$K$304,8,0),""))</f>
        <v/>
      </c>
      <c r="M290" s="50">
        <f>+(IFERROR(+VLOOKUP(B290,padron!$A$1:$K$304,2,0),""))</f>
        <v/>
      </c>
      <c r="N290" s="50">
        <f>+IFERROR(VLOOKUP(C290,materiales!$A$1:$D$2000,2,0),IF(B290="","","99999"))</f>
        <v/>
      </c>
      <c r="O290">
        <f>IFERROR(IF(B290="","","001"),"")</f>
        <v/>
      </c>
      <c r="Q290" s="50">
        <f>IF(B290="","","ZTRA")</f>
        <v/>
      </c>
      <c r="R290" s="65">
        <f>IF(B290="","","ALMA")</f>
        <v/>
      </c>
      <c r="S290" s="50">
        <f>+IFERROR(VLOOKUP(B290,padron!A283:K585,4,0),"")</f>
        <v/>
      </c>
      <c r="T290" s="60">
        <f>+IF(L290="","",+DAY(TODAY())&amp;"."&amp;TEXT(+TODAY(),"MM")&amp;"."&amp;+YEAR(TODAY()))</f>
        <v/>
      </c>
      <c r="U290" s="65">
        <f>+IFERROR(VLOOKUP(B290,padron!$A$2:$K$304,6,0),"")</f>
        <v/>
      </c>
      <c r="V290" s="65">
        <f>+IFERROR(VLOOKUP(B290,padron!$A$2:$K$304,7,0),"")</f>
        <v/>
      </c>
      <c r="W290" s="50">
        <f>IFERROR(VLOOKUP(B290,padron!A282:M1051,12,0),"")</f>
        <v/>
      </c>
      <c r="X290" s="65">
        <f>IFERROR(VLOOKUP(B290,padron!A282:M1051,13,0),"")</f>
        <v/>
      </c>
    </row>
    <row r="291" ht="15" customHeight="1" s="70">
      <c r="F291" s="62">
        <f>IFERROR(IF(G291="Af. No Encontrado!","SI","NO"),"NO")</f>
        <v/>
      </c>
      <c r="G291" s="65">
        <f>+(IFERROR(+VLOOKUP(B291,padron!$A$1:$K$902,3,0),IF(B291="","","Af. No Encontrado!")))</f>
        <v/>
      </c>
      <c r="H291" s="65">
        <f>+IFERROR(VLOOKUP(C291,materiales!$A$1:$D$2000,4,0),IFERROR(A291,""))</f>
        <v/>
      </c>
      <c r="I291" s="65">
        <f>+(IFERROR(+VLOOKUP(B291,padron!$A$1:$K$304,9,0),""))</f>
        <v/>
      </c>
      <c r="J291" s="65">
        <f>+(IFERROR(+VLOOKUP(B291,padron!$A$1:$K$304,10,0),""))</f>
        <v/>
      </c>
      <c r="K291" s="65">
        <f>+(IFERROR(+VLOOKUP(B291,padron!$A$1:$K$304,11,0),""))</f>
        <v/>
      </c>
      <c r="L291" s="50">
        <f>+(IFERROR(+VLOOKUP(B291,padron!$A$1:$K$304,8,0),""))</f>
        <v/>
      </c>
      <c r="M291" s="50">
        <f>+(IFERROR(+VLOOKUP(B291,padron!$A$1:$K$304,2,0),""))</f>
        <v/>
      </c>
      <c r="N291" s="50">
        <f>+IFERROR(VLOOKUP(C291,materiales!$A$1:$D$2000,2,0),IF(B291="","","99999"))</f>
        <v/>
      </c>
      <c r="O291">
        <f>IFERROR(IF(B291="","","001"),"")</f>
        <v/>
      </c>
      <c r="Q291" s="50">
        <f>IF(B291="","","ZTRA")</f>
        <v/>
      </c>
      <c r="R291" s="65">
        <f>IF(B291="","","ALMA")</f>
        <v/>
      </c>
      <c r="S291" s="50">
        <f>+IFERROR(VLOOKUP(B291,padron!A284:K586,4,0),"")</f>
        <v/>
      </c>
      <c r="T291" s="60">
        <f>+IF(L291="","",+DAY(TODAY())&amp;"."&amp;TEXT(+TODAY(),"MM")&amp;"."&amp;+YEAR(TODAY()))</f>
        <v/>
      </c>
      <c r="U291" s="65">
        <f>+IFERROR(VLOOKUP(B291,padron!$A$2:$K$304,6,0),"")</f>
        <v/>
      </c>
      <c r="V291" s="65">
        <f>+IFERROR(VLOOKUP(B291,padron!$A$2:$K$304,7,0),"")</f>
        <v/>
      </c>
      <c r="W291" s="50">
        <f>IFERROR(VLOOKUP(B291,padron!A283:M1052,12,0),"")</f>
        <v/>
      </c>
      <c r="X291" s="65">
        <f>IFERROR(VLOOKUP(B291,padron!A283:M1052,13,0),"")</f>
        <v/>
      </c>
    </row>
    <row r="292" ht="15" customHeight="1" s="70">
      <c r="F292" s="62">
        <f>IFERROR(IF(G292="Af. No Encontrado!","SI","NO"),"NO")</f>
        <v/>
      </c>
      <c r="G292" s="65">
        <f>+(IFERROR(+VLOOKUP(B292,padron!$A$1:$K$902,3,0),IF(B292="","","Af. No Encontrado!")))</f>
        <v/>
      </c>
      <c r="H292" s="65">
        <f>+IFERROR(VLOOKUP(C292,materiales!$A$1:$D$2000,4,0),IFERROR(A292,""))</f>
        <v/>
      </c>
      <c r="I292" s="65">
        <f>+(IFERROR(+VLOOKUP(B292,padron!$A$1:$K$304,9,0),""))</f>
        <v/>
      </c>
      <c r="J292" s="65">
        <f>+(IFERROR(+VLOOKUP(B292,padron!$A$1:$K$304,10,0),""))</f>
        <v/>
      </c>
      <c r="K292" s="65">
        <f>+(IFERROR(+VLOOKUP(B292,padron!$A$1:$K$304,11,0),""))</f>
        <v/>
      </c>
      <c r="L292" s="50">
        <f>+(IFERROR(+VLOOKUP(B292,padron!$A$1:$K$304,8,0),""))</f>
        <v/>
      </c>
      <c r="M292" s="50">
        <f>+(IFERROR(+VLOOKUP(B292,padron!$A$1:$K$304,2,0),""))</f>
        <v/>
      </c>
      <c r="N292" s="50">
        <f>+IFERROR(VLOOKUP(C292,materiales!$A$1:$D$2000,2,0),IF(B292="","","99999"))</f>
        <v/>
      </c>
      <c r="O292">
        <f>IFERROR(IF(B292="","","001"),"")</f>
        <v/>
      </c>
      <c r="Q292" s="50">
        <f>IF(B292="","","ZTRA")</f>
        <v/>
      </c>
      <c r="R292" s="65">
        <f>IF(B292="","","ALMA")</f>
        <v/>
      </c>
      <c r="S292" s="50">
        <f>+IFERROR(VLOOKUP(B292,padron!A285:K587,4,0),"")</f>
        <v/>
      </c>
      <c r="T292" s="60">
        <f>+IF(L292="","",+DAY(TODAY())&amp;"."&amp;TEXT(+TODAY(),"MM")&amp;"."&amp;+YEAR(TODAY()))</f>
        <v/>
      </c>
      <c r="U292" s="65">
        <f>+IFERROR(VLOOKUP(B292,padron!$A$2:$K$304,6,0),"")</f>
        <v/>
      </c>
      <c r="V292" s="65">
        <f>+IFERROR(VLOOKUP(B292,padron!$A$2:$K$304,7,0),"")</f>
        <v/>
      </c>
      <c r="W292" s="50">
        <f>IFERROR(VLOOKUP(B292,padron!A284:M1053,12,0),"")</f>
        <v/>
      </c>
      <c r="X292" s="65">
        <f>IFERROR(VLOOKUP(B292,padron!A284:M1053,13,0),"")</f>
        <v/>
      </c>
    </row>
    <row r="293" ht="15" customHeight="1" s="70">
      <c r="F293" s="62">
        <f>IFERROR(IF(G293="Af. No Encontrado!","SI","NO"),"NO")</f>
        <v/>
      </c>
      <c r="G293" s="65">
        <f>+(IFERROR(+VLOOKUP(B293,padron!$A$1:$K$902,3,0),IF(B293="","","Af. No Encontrado!")))</f>
        <v/>
      </c>
      <c r="H293" s="65">
        <f>+IFERROR(VLOOKUP(C293,materiales!$A$1:$D$2000,4,0),IFERROR(A293,""))</f>
        <v/>
      </c>
      <c r="I293" s="65">
        <f>+(IFERROR(+VLOOKUP(B293,padron!$A$1:$K$304,9,0),""))</f>
        <v/>
      </c>
      <c r="J293" s="65">
        <f>+(IFERROR(+VLOOKUP(B293,padron!$A$1:$K$304,10,0),""))</f>
        <v/>
      </c>
      <c r="K293" s="65">
        <f>+(IFERROR(+VLOOKUP(B293,padron!$A$1:$K$304,11,0),""))</f>
        <v/>
      </c>
      <c r="L293" s="50">
        <f>+(IFERROR(+VLOOKUP(B293,padron!$A$1:$K$304,8,0),""))</f>
        <v/>
      </c>
      <c r="M293" s="50">
        <f>+(IFERROR(+VLOOKUP(B293,padron!$A$1:$K$304,2,0),""))</f>
        <v/>
      </c>
      <c r="N293" s="50">
        <f>+IFERROR(VLOOKUP(C293,materiales!$A$1:$D$2000,2,0),IF(B293="","","99999"))</f>
        <v/>
      </c>
      <c r="O293">
        <f>IFERROR(IF(B293="","","001"),"")</f>
        <v/>
      </c>
      <c r="Q293" s="50">
        <f>IF(B293="","","ZTRA")</f>
        <v/>
      </c>
      <c r="R293" s="65">
        <f>IF(B293="","","ALMA")</f>
        <v/>
      </c>
      <c r="S293" s="50">
        <f>+IFERROR(VLOOKUP(B293,padron!A286:K588,4,0),"")</f>
        <v/>
      </c>
      <c r="T293" s="60">
        <f>+IF(L293="","",+DAY(TODAY())&amp;"."&amp;TEXT(+TODAY(),"MM")&amp;"."&amp;+YEAR(TODAY()))</f>
        <v/>
      </c>
      <c r="U293" s="65">
        <f>+IFERROR(VLOOKUP(B293,padron!$A$2:$K$304,6,0),"")</f>
        <v/>
      </c>
      <c r="V293" s="65">
        <f>+IFERROR(VLOOKUP(B293,padron!$A$2:$K$304,7,0),"")</f>
        <v/>
      </c>
      <c r="W293" s="50">
        <f>IFERROR(VLOOKUP(B293,padron!A285:M1054,12,0),"")</f>
        <v/>
      </c>
      <c r="X293" s="65">
        <f>IFERROR(VLOOKUP(B293,padron!A285:M1054,13,0),"")</f>
        <v/>
      </c>
    </row>
    <row r="294" ht="15" customHeight="1" s="70">
      <c r="F294" s="62">
        <f>IFERROR(IF(G294="Af. No Encontrado!","SI","NO"),"NO")</f>
        <v/>
      </c>
      <c r="G294" s="65">
        <f>+(IFERROR(+VLOOKUP(B294,padron!$A$1:$K$902,3,0),IF(B294="","","Af. No Encontrado!")))</f>
        <v/>
      </c>
      <c r="H294" s="65">
        <f>+IFERROR(VLOOKUP(C294,materiales!$A$1:$D$2000,4,0),IFERROR(A294,""))</f>
        <v/>
      </c>
      <c r="I294" s="65">
        <f>+(IFERROR(+VLOOKUP(B294,padron!$A$1:$K$304,9,0),""))</f>
        <v/>
      </c>
      <c r="J294" s="65">
        <f>+(IFERROR(+VLOOKUP(B294,padron!$A$1:$K$304,10,0),""))</f>
        <v/>
      </c>
      <c r="K294" s="65">
        <f>+(IFERROR(+VLOOKUP(B294,padron!$A$1:$K$304,11,0),""))</f>
        <v/>
      </c>
      <c r="L294" s="50">
        <f>+(IFERROR(+VLOOKUP(B294,padron!$A$1:$K$304,8,0),""))</f>
        <v/>
      </c>
      <c r="M294" s="50">
        <f>+(IFERROR(+VLOOKUP(B294,padron!$A$1:$K$304,2,0),""))</f>
        <v/>
      </c>
      <c r="N294" s="50">
        <f>+IFERROR(VLOOKUP(C294,materiales!$A$1:$D$2000,2,0),IF(B294="","","99999"))</f>
        <v/>
      </c>
      <c r="O294">
        <f>IFERROR(IF(B294="","","001"),"")</f>
        <v/>
      </c>
      <c r="Q294" s="50">
        <f>IF(B294="","","ZTRA")</f>
        <v/>
      </c>
      <c r="R294" s="65">
        <f>IF(B294="","","ALMA")</f>
        <v/>
      </c>
      <c r="S294" s="50">
        <f>+IFERROR(VLOOKUP(B294,padron!A287:K589,4,0),"")</f>
        <v/>
      </c>
      <c r="T294" s="60">
        <f>+IF(L294="","",+DAY(TODAY())&amp;"."&amp;TEXT(+TODAY(),"MM")&amp;"."&amp;+YEAR(TODAY()))</f>
        <v/>
      </c>
      <c r="U294" s="65">
        <f>+IFERROR(VLOOKUP(B294,padron!$A$2:$K$304,6,0),"")</f>
        <v/>
      </c>
      <c r="V294" s="65">
        <f>+IFERROR(VLOOKUP(B294,padron!$A$2:$K$304,7,0),"")</f>
        <v/>
      </c>
      <c r="W294" s="50">
        <f>IFERROR(VLOOKUP(B294,padron!A286:M1055,12,0),"")</f>
        <v/>
      </c>
      <c r="X294" s="65">
        <f>IFERROR(VLOOKUP(B294,padron!A286:M1055,13,0),"")</f>
        <v/>
      </c>
    </row>
    <row r="295" ht="15" customHeight="1" s="70">
      <c r="F295" s="62">
        <f>IFERROR(IF(G295="Af. No Encontrado!","SI","NO"),"NO")</f>
        <v/>
      </c>
      <c r="G295" s="65">
        <f>+(IFERROR(+VLOOKUP(B295,padron!$A$1:$K$902,3,0),IF(B295="","","Af. No Encontrado!")))</f>
        <v/>
      </c>
      <c r="H295" s="65">
        <f>+IFERROR(VLOOKUP(C295,materiales!$A$1:$D$2000,4,0),IFERROR(A295,""))</f>
        <v/>
      </c>
      <c r="I295" s="65">
        <f>+(IFERROR(+VLOOKUP(B295,padron!$A$1:$K$304,9,0),""))</f>
        <v/>
      </c>
      <c r="J295" s="65">
        <f>+(IFERROR(+VLOOKUP(B295,padron!$A$1:$K$304,10,0),""))</f>
        <v/>
      </c>
      <c r="K295" s="65">
        <f>+(IFERROR(+VLOOKUP(B295,padron!$A$1:$K$304,11,0),""))</f>
        <v/>
      </c>
      <c r="L295" s="50">
        <f>+(IFERROR(+VLOOKUP(B295,padron!$A$1:$K$304,8,0),""))</f>
        <v/>
      </c>
      <c r="M295" s="50">
        <f>+(IFERROR(+VLOOKUP(B295,padron!$A$1:$K$304,2,0),""))</f>
        <v/>
      </c>
      <c r="N295" s="50">
        <f>+IFERROR(VLOOKUP(C295,materiales!$A$1:$D$2000,2,0),IF(B295="","","99999"))</f>
        <v/>
      </c>
      <c r="O295">
        <f>IFERROR(IF(B295="","","001"),"")</f>
        <v/>
      </c>
      <c r="Q295" s="50">
        <f>IF(B295="","","ZTRA")</f>
        <v/>
      </c>
      <c r="R295" s="65">
        <f>IF(B295="","","ALMA")</f>
        <v/>
      </c>
      <c r="S295" s="50">
        <f>+IFERROR(VLOOKUP(B295,padron!A288:K590,4,0),"")</f>
        <v/>
      </c>
      <c r="T295" s="60">
        <f>+IF(L295="","",+DAY(TODAY())&amp;"."&amp;TEXT(+TODAY(),"MM")&amp;"."&amp;+YEAR(TODAY()))</f>
        <v/>
      </c>
      <c r="U295" s="65">
        <f>+IFERROR(VLOOKUP(B295,padron!$A$2:$K$304,6,0),"")</f>
        <v/>
      </c>
      <c r="V295" s="65">
        <f>+IFERROR(VLOOKUP(B295,padron!$A$2:$K$304,7,0),"")</f>
        <v/>
      </c>
      <c r="W295" s="50">
        <f>IFERROR(VLOOKUP(B295,padron!A287:M1056,12,0),"")</f>
        <v/>
      </c>
      <c r="X295" s="65">
        <f>IFERROR(VLOOKUP(B295,padron!A287:M1056,13,0),"")</f>
        <v/>
      </c>
    </row>
    <row r="296" ht="15" customHeight="1" s="70">
      <c r="F296" s="62">
        <f>IFERROR(IF(G296="Af. No Encontrado!","SI","NO"),"NO")</f>
        <v/>
      </c>
      <c r="G296" s="65">
        <f>+(IFERROR(+VLOOKUP(B296,padron!$A$1:$K$902,3,0),IF(B296="","","Af. No Encontrado!")))</f>
        <v/>
      </c>
      <c r="H296" s="65">
        <f>+IFERROR(VLOOKUP(C296,materiales!$A$1:$D$2000,4,0),IFERROR(A296,""))</f>
        <v/>
      </c>
      <c r="I296" s="65">
        <f>+(IFERROR(+VLOOKUP(B296,padron!$A$1:$K$304,9,0),""))</f>
        <v/>
      </c>
      <c r="J296" s="65">
        <f>+(IFERROR(+VLOOKUP(B296,padron!$A$1:$K$304,10,0),""))</f>
        <v/>
      </c>
      <c r="K296" s="65">
        <f>+(IFERROR(+VLOOKUP(B296,padron!$A$1:$K$304,11,0),""))</f>
        <v/>
      </c>
      <c r="L296" s="50">
        <f>+(IFERROR(+VLOOKUP(B296,padron!$A$1:$K$304,8,0),""))</f>
        <v/>
      </c>
      <c r="M296" s="50">
        <f>+(IFERROR(+VLOOKUP(B296,padron!$A$1:$K$304,2,0),""))</f>
        <v/>
      </c>
      <c r="N296" s="50">
        <f>+IFERROR(VLOOKUP(C296,materiales!$A$1:$D$2000,2,0),IF(B296="","","99999"))</f>
        <v/>
      </c>
      <c r="O296">
        <f>IFERROR(IF(B296="","","001"),"")</f>
        <v/>
      </c>
      <c r="Q296" s="50">
        <f>IF(B296="","","ZTRA")</f>
        <v/>
      </c>
      <c r="R296" s="65">
        <f>IF(B296="","","ALMA")</f>
        <v/>
      </c>
      <c r="S296" s="50">
        <f>+IFERROR(VLOOKUP(B296,padron!A289:K591,4,0),"")</f>
        <v/>
      </c>
      <c r="T296" s="60">
        <f>+IF(L296="","",+DAY(TODAY())&amp;"."&amp;TEXT(+TODAY(),"MM")&amp;"."&amp;+YEAR(TODAY()))</f>
        <v/>
      </c>
      <c r="U296" s="65">
        <f>+IFERROR(VLOOKUP(B296,padron!$A$2:$K$304,6,0),"")</f>
        <v/>
      </c>
      <c r="V296" s="65">
        <f>+IFERROR(VLOOKUP(B296,padron!$A$2:$K$304,7,0),"")</f>
        <v/>
      </c>
      <c r="W296" s="50">
        <f>IFERROR(VLOOKUP(B296,padron!A288:M1057,12,0),"")</f>
        <v/>
      </c>
      <c r="X296" s="65">
        <f>IFERROR(VLOOKUP(B296,padron!A288:M1057,13,0),"")</f>
        <v/>
      </c>
    </row>
    <row r="297" ht="15" customHeight="1" s="70">
      <c r="F297" s="62">
        <f>IFERROR(IF(G297="Af. No Encontrado!","SI","NO"),"NO")</f>
        <v/>
      </c>
      <c r="G297" s="65">
        <f>+(IFERROR(+VLOOKUP(B297,padron!$A$1:$K$902,3,0),IF(B297="","","Af. No Encontrado!")))</f>
        <v/>
      </c>
      <c r="H297" s="65">
        <f>+IFERROR(VLOOKUP(C297,materiales!$A$1:$D$2000,4,0),IFERROR(A297,""))</f>
        <v/>
      </c>
      <c r="I297" s="65">
        <f>+(IFERROR(+VLOOKUP(B297,padron!$A$1:$K$304,9,0),""))</f>
        <v/>
      </c>
      <c r="J297" s="65">
        <f>+(IFERROR(+VLOOKUP(B297,padron!$A$1:$K$304,10,0),""))</f>
        <v/>
      </c>
      <c r="K297" s="65">
        <f>+(IFERROR(+VLOOKUP(B297,padron!$A$1:$K$304,11,0),""))</f>
        <v/>
      </c>
      <c r="L297" s="50">
        <f>+(IFERROR(+VLOOKUP(B297,padron!$A$1:$K$304,8,0),""))</f>
        <v/>
      </c>
      <c r="M297" s="50">
        <f>+(IFERROR(+VLOOKUP(B297,padron!$A$1:$K$304,2,0),""))</f>
        <v/>
      </c>
      <c r="N297" s="50">
        <f>+IFERROR(VLOOKUP(C297,materiales!$A$1:$D$2000,2,0),IF(B297="","","99999"))</f>
        <v/>
      </c>
      <c r="O297">
        <f>IFERROR(IF(B297="","","001"),"")</f>
        <v/>
      </c>
      <c r="Q297" s="50">
        <f>IF(B297="","","ZTRA")</f>
        <v/>
      </c>
      <c r="R297" s="65">
        <f>IF(B297="","","ALMA")</f>
        <v/>
      </c>
      <c r="S297" s="50">
        <f>+IFERROR(VLOOKUP(B297,padron!A290:K592,4,0),"")</f>
        <v/>
      </c>
      <c r="T297" s="60">
        <f>+IF(L297="","",+DAY(TODAY())&amp;"."&amp;TEXT(+TODAY(),"MM")&amp;"."&amp;+YEAR(TODAY()))</f>
        <v/>
      </c>
      <c r="U297" s="65">
        <f>+IFERROR(VLOOKUP(B297,padron!$A$2:$K$304,6,0),"")</f>
        <v/>
      </c>
      <c r="V297" s="65">
        <f>+IFERROR(VLOOKUP(B297,padron!$A$2:$K$304,7,0),"")</f>
        <v/>
      </c>
      <c r="W297" s="50">
        <f>IFERROR(VLOOKUP(B297,padron!A289:M1058,12,0),"")</f>
        <v/>
      </c>
      <c r="X297" s="65">
        <f>IFERROR(VLOOKUP(B297,padron!A289:M1058,13,0),"")</f>
        <v/>
      </c>
    </row>
    <row r="298" ht="15" customHeight="1" s="70">
      <c r="F298" s="62">
        <f>IFERROR(IF(G298="Af. No Encontrado!","SI","NO"),"NO")</f>
        <v/>
      </c>
      <c r="G298" s="65">
        <f>+(IFERROR(+VLOOKUP(B298,padron!$A$1:$K$902,3,0),IF(B298="","","Af. No Encontrado!")))</f>
        <v/>
      </c>
      <c r="H298" s="65">
        <f>+IFERROR(VLOOKUP(C298,materiales!$A$1:$D$2000,4,0),IFERROR(A298,""))</f>
        <v/>
      </c>
      <c r="I298" s="65">
        <f>+(IFERROR(+VLOOKUP(B298,padron!$A$1:$K$304,9,0),""))</f>
        <v/>
      </c>
      <c r="J298" s="65">
        <f>+(IFERROR(+VLOOKUP(B298,padron!$A$1:$K$304,10,0),""))</f>
        <v/>
      </c>
      <c r="K298" s="65">
        <f>+(IFERROR(+VLOOKUP(B298,padron!$A$1:$K$304,11,0),""))</f>
        <v/>
      </c>
      <c r="L298" s="50">
        <f>+(IFERROR(+VLOOKUP(B298,padron!$A$1:$K$304,8,0),""))</f>
        <v/>
      </c>
      <c r="M298" s="50">
        <f>+(IFERROR(+VLOOKUP(B298,padron!$A$1:$K$304,2,0),""))</f>
        <v/>
      </c>
      <c r="N298" s="50">
        <f>+IFERROR(VLOOKUP(C298,materiales!$A$1:$D$2000,2,0),IF(B298="","","99999"))</f>
        <v/>
      </c>
      <c r="O298">
        <f>IFERROR(IF(B298="","","001"),"")</f>
        <v/>
      </c>
      <c r="Q298" s="50">
        <f>IF(B298="","","ZTRA")</f>
        <v/>
      </c>
      <c r="R298" s="65">
        <f>IF(B298="","","ALMA")</f>
        <v/>
      </c>
      <c r="S298" s="50">
        <f>+IFERROR(VLOOKUP(B298,padron!A291:K593,4,0),"")</f>
        <v/>
      </c>
      <c r="T298" s="60">
        <f>+IF(L298="","",+DAY(TODAY())&amp;"."&amp;TEXT(+TODAY(),"MM")&amp;"."&amp;+YEAR(TODAY()))</f>
        <v/>
      </c>
      <c r="U298" s="65">
        <f>+IFERROR(VLOOKUP(B298,padron!$A$2:$K$304,6,0),"")</f>
        <v/>
      </c>
      <c r="V298" s="65">
        <f>+IFERROR(VLOOKUP(B298,padron!$A$2:$K$304,7,0),"")</f>
        <v/>
      </c>
      <c r="W298" s="50">
        <f>IFERROR(VLOOKUP(B298,padron!A290:M1059,12,0),"")</f>
        <v/>
      </c>
      <c r="X298" s="65">
        <f>IFERROR(VLOOKUP(B298,padron!A290:M1059,13,0),"")</f>
        <v/>
      </c>
    </row>
    <row r="299" ht="15" customHeight="1" s="70">
      <c r="F299" s="62">
        <f>IFERROR(IF(G299="Af. No Encontrado!","SI","NO"),"NO")</f>
        <v/>
      </c>
      <c r="G299" s="65">
        <f>+(IFERROR(+VLOOKUP(B299,padron!$A$1:$K$902,3,0),IF(B299="","","Af. No Encontrado!")))</f>
        <v/>
      </c>
      <c r="H299" s="65">
        <f>+IFERROR(VLOOKUP(C299,materiales!$A$1:$D$2000,4,0),IFERROR(A299,""))</f>
        <v/>
      </c>
      <c r="I299" s="65">
        <f>+(IFERROR(+VLOOKUP(B299,padron!$A$1:$K$304,9,0),""))</f>
        <v/>
      </c>
      <c r="J299" s="65">
        <f>+(IFERROR(+VLOOKUP(B299,padron!$A$1:$K$304,10,0),""))</f>
        <v/>
      </c>
      <c r="K299" s="65">
        <f>+(IFERROR(+VLOOKUP(B299,padron!$A$1:$K$304,11,0),""))</f>
        <v/>
      </c>
      <c r="L299" s="50">
        <f>+(IFERROR(+VLOOKUP(B299,padron!$A$1:$K$304,8,0),""))</f>
        <v/>
      </c>
      <c r="M299" s="50">
        <f>+(IFERROR(+VLOOKUP(B299,padron!$A$1:$K$304,2,0),""))</f>
        <v/>
      </c>
      <c r="N299" s="50">
        <f>+IFERROR(VLOOKUP(C299,materiales!$A$1:$D$2000,2,0),IF(B299="","","99999"))</f>
        <v/>
      </c>
      <c r="O299">
        <f>IFERROR(IF(B299="","","001"),"")</f>
        <v/>
      </c>
      <c r="Q299" s="50">
        <f>IF(B299="","","ZTRA")</f>
        <v/>
      </c>
      <c r="R299" s="65">
        <f>IF(B299="","","ALMA")</f>
        <v/>
      </c>
      <c r="S299" s="50">
        <f>+IFERROR(VLOOKUP(B299,padron!A292:K594,4,0),"")</f>
        <v/>
      </c>
      <c r="T299" s="60">
        <f>+IF(L299="","",+DAY(TODAY())&amp;"."&amp;TEXT(+TODAY(),"MM")&amp;"."&amp;+YEAR(TODAY()))</f>
        <v/>
      </c>
      <c r="U299" s="65">
        <f>+IFERROR(VLOOKUP(B299,padron!$A$2:$K$304,6,0),"")</f>
        <v/>
      </c>
      <c r="V299" s="65">
        <f>+IFERROR(VLOOKUP(B299,padron!$A$2:$K$304,7,0),"")</f>
        <v/>
      </c>
      <c r="W299" s="50">
        <f>IFERROR(VLOOKUP(B299,padron!A291:M1060,12,0),"")</f>
        <v/>
      </c>
      <c r="X299" s="65">
        <f>IFERROR(VLOOKUP(B299,padron!A291:M1060,13,0),"")</f>
        <v/>
      </c>
    </row>
    <row r="300" ht="15" customHeight="1" s="70">
      <c r="F300" s="62">
        <f>IFERROR(IF(G300="Af. No Encontrado!","SI","NO"),"NO")</f>
        <v/>
      </c>
      <c r="G300" s="65">
        <f>+(IFERROR(+VLOOKUP(B300,padron!$A$1:$K$902,3,0),IF(B300="","","Af. No Encontrado!")))</f>
        <v/>
      </c>
      <c r="H300" s="65">
        <f>+IFERROR(VLOOKUP(C300,materiales!$A$1:$D$2000,4,0),IFERROR(A300,""))</f>
        <v/>
      </c>
      <c r="I300" s="65">
        <f>+(IFERROR(+VLOOKUP(B300,padron!$A$1:$K$304,9,0),""))</f>
        <v/>
      </c>
      <c r="J300" s="65">
        <f>+(IFERROR(+VLOOKUP(B300,padron!$A$1:$K$304,10,0),""))</f>
        <v/>
      </c>
      <c r="K300" s="65">
        <f>+(IFERROR(+VLOOKUP(B300,padron!$A$1:$K$304,11,0),""))</f>
        <v/>
      </c>
      <c r="L300" s="50">
        <f>+(IFERROR(+VLOOKUP(B300,padron!$A$1:$K$304,8,0),""))</f>
        <v/>
      </c>
      <c r="M300" s="50">
        <f>+(IFERROR(+VLOOKUP(B300,padron!$A$1:$K$304,2,0),""))</f>
        <v/>
      </c>
      <c r="N300" s="50">
        <f>+IFERROR(VLOOKUP(C300,materiales!$A$1:$D$2000,2,0),IF(B300="","","99999"))</f>
        <v/>
      </c>
      <c r="O300">
        <f>IFERROR(IF(B300="","","001"),"")</f>
        <v/>
      </c>
      <c r="Q300" s="50">
        <f>IF(B300="","","ZTRA")</f>
        <v/>
      </c>
      <c r="R300" s="65">
        <f>IF(B300="","","ALMA")</f>
        <v/>
      </c>
      <c r="S300" s="50">
        <f>+IFERROR(VLOOKUP(B300,padron!A293:K595,4,0),"")</f>
        <v/>
      </c>
      <c r="T300" s="60">
        <f>+IF(L300="","",+DAY(TODAY())&amp;"."&amp;TEXT(+TODAY(),"MM")&amp;"."&amp;+YEAR(TODAY()))</f>
        <v/>
      </c>
      <c r="U300" s="65">
        <f>+IFERROR(VLOOKUP(B300,padron!$A$2:$K$304,6,0),"")</f>
        <v/>
      </c>
      <c r="V300" s="65">
        <f>+IFERROR(VLOOKUP(B300,padron!$A$2:$K$304,7,0),"")</f>
        <v/>
      </c>
      <c r="W300" s="50">
        <f>IFERROR(VLOOKUP(B300,padron!A292:M1061,12,0),"")</f>
        <v/>
      </c>
      <c r="X300" s="65">
        <f>IFERROR(VLOOKUP(B300,padron!A292:M1061,13,0),"")</f>
        <v/>
      </c>
    </row>
    <row r="301" ht="15" customHeight="1" s="70">
      <c r="F301" s="62">
        <f>IFERROR(IF(G301="Af. No Encontrado!","SI","NO"),"NO")</f>
        <v/>
      </c>
      <c r="G301" s="65">
        <f>+(IFERROR(+VLOOKUP(B301,padron!$A$1:$K$902,3,0),IF(B301="","","Af. No Encontrado!")))</f>
        <v/>
      </c>
      <c r="H301" s="65">
        <f>+IFERROR(VLOOKUP(C301,materiales!$A$1:$D$2000,4,0),IFERROR(A301,""))</f>
        <v/>
      </c>
      <c r="I301" s="65">
        <f>+(IFERROR(+VLOOKUP(B301,padron!$A$1:$K$304,9,0),""))</f>
        <v/>
      </c>
      <c r="J301" s="65">
        <f>+(IFERROR(+VLOOKUP(B301,padron!$A$1:$K$304,10,0),""))</f>
        <v/>
      </c>
      <c r="K301" s="65">
        <f>+(IFERROR(+VLOOKUP(B301,padron!$A$1:$K$304,11,0),""))</f>
        <v/>
      </c>
      <c r="L301" s="50">
        <f>+(IFERROR(+VLOOKUP(B301,padron!$A$1:$K$304,8,0),""))</f>
        <v/>
      </c>
      <c r="M301" s="50">
        <f>+(IFERROR(+VLOOKUP(B301,padron!$A$1:$K$304,2,0),""))</f>
        <v/>
      </c>
      <c r="N301" s="50">
        <f>+IFERROR(VLOOKUP(C301,materiales!$A$1:$D$2000,2,0),IF(B301="","","99999"))</f>
        <v/>
      </c>
      <c r="O301">
        <f>IFERROR(IF(B301="","","001"),"")</f>
        <v/>
      </c>
      <c r="Q301" s="50">
        <f>IF(B301="","","ZTRA")</f>
        <v/>
      </c>
      <c r="R301" s="65">
        <f>IF(B301="","","ALMA")</f>
        <v/>
      </c>
      <c r="S301" s="50">
        <f>+IFERROR(VLOOKUP(B301,padron!A294:K596,4,0),"")</f>
        <v/>
      </c>
      <c r="T301" s="60">
        <f>+IF(L301="","",+DAY(TODAY())&amp;"."&amp;TEXT(+TODAY(),"MM")&amp;"."&amp;+YEAR(TODAY()))</f>
        <v/>
      </c>
      <c r="U301" s="65">
        <f>+IFERROR(VLOOKUP(B301,padron!$A$2:$K$304,6,0),"")</f>
        <v/>
      </c>
      <c r="V301" s="65">
        <f>+IFERROR(VLOOKUP(B301,padron!$A$2:$K$304,7,0),"")</f>
        <v/>
      </c>
      <c r="W301" s="50">
        <f>IFERROR(VLOOKUP(B301,padron!A293:M1062,12,0),"")</f>
        <v/>
      </c>
      <c r="X301" s="65">
        <f>IFERROR(VLOOKUP(B301,padron!A293:M1062,13,0),"")</f>
        <v/>
      </c>
    </row>
    <row r="302" ht="15" customHeight="1" s="70">
      <c r="F302" s="62">
        <f>IFERROR(IF(G302="Af. No Encontrado!","SI","NO"),"NO")</f>
        <v/>
      </c>
      <c r="G302" s="65">
        <f>+(IFERROR(+VLOOKUP(B302,padron!$A$1:$K$902,3,0),IF(B302="","","Af. No Encontrado!")))</f>
        <v/>
      </c>
      <c r="H302" s="65">
        <f>+IFERROR(VLOOKUP(C302,materiales!$A$1:$D$2000,4,0),IFERROR(A302,""))</f>
        <v/>
      </c>
      <c r="I302" s="65">
        <f>+(IFERROR(+VLOOKUP(B302,padron!$A$1:$K$304,9,0),""))</f>
        <v/>
      </c>
      <c r="J302" s="65">
        <f>+(IFERROR(+VLOOKUP(B302,padron!$A$1:$K$304,10,0),""))</f>
        <v/>
      </c>
      <c r="K302" s="65">
        <f>+(IFERROR(+VLOOKUP(B302,padron!$A$1:$K$304,11,0),""))</f>
        <v/>
      </c>
      <c r="L302" s="50">
        <f>+(IFERROR(+VLOOKUP(B302,padron!$A$1:$K$304,8,0),""))</f>
        <v/>
      </c>
      <c r="M302" s="50">
        <f>+(IFERROR(+VLOOKUP(B302,padron!$A$1:$K$304,2,0),""))</f>
        <v/>
      </c>
      <c r="N302" s="50">
        <f>+IFERROR(VLOOKUP(C302,materiales!$A$1:$D$2000,2,0),IF(B302="","","99999"))</f>
        <v/>
      </c>
      <c r="O302">
        <f>IFERROR(IF(B302="","","001"),"")</f>
        <v/>
      </c>
      <c r="Q302" s="50">
        <f>IF(B302="","","ZTRA")</f>
        <v/>
      </c>
      <c r="R302" s="65">
        <f>IF(B302="","","ALMA")</f>
        <v/>
      </c>
      <c r="S302" s="50">
        <f>+IFERROR(VLOOKUP(B302,padron!A295:K597,4,0),"")</f>
        <v/>
      </c>
      <c r="T302" s="60">
        <f>+IF(L302="","",+DAY(TODAY())&amp;"."&amp;TEXT(+TODAY(),"MM")&amp;"."&amp;+YEAR(TODAY()))</f>
        <v/>
      </c>
      <c r="U302" s="65">
        <f>+IFERROR(VLOOKUP(B302,padron!$A$2:$K$304,6,0),"")</f>
        <v/>
      </c>
      <c r="V302" s="65">
        <f>+IFERROR(VLOOKUP(B302,padron!$A$2:$K$304,7,0),"")</f>
        <v/>
      </c>
      <c r="W302" s="50">
        <f>IFERROR(VLOOKUP(B302,padron!A294:M1063,12,0),"")</f>
        <v/>
      </c>
      <c r="X302" s="65">
        <f>IFERROR(VLOOKUP(B302,padron!A294:M1063,13,0),"")</f>
        <v/>
      </c>
    </row>
    <row r="303" ht="15" customHeight="1" s="70">
      <c r="F303" s="62">
        <f>IFERROR(IF(G303="Af. No Encontrado!","SI","NO"),"NO")</f>
        <v/>
      </c>
      <c r="G303" s="65">
        <f>+(IFERROR(+VLOOKUP(B303,padron!$A$1:$K$902,3,0),IF(B303="","","Af. No Encontrado!")))</f>
        <v/>
      </c>
      <c r="H303" s="65">
        <f>+IFERROR(VLOOKUP(C303,materiales!$A$1:$D$2000,4,0),IFERROR(A303,""))</f>
        <v/>
      </c>
      <c r="I303" s="65">
        <f>+(IFERROR(+VLOOKUP(B303,padron!$A$1:$K$304,9,0),""))</f>
        <v/>
      </c>
      <c r="J303" s="65">
        <f>+(IFERROR(+VLOOKUP(B303,padron!$A$1:$K$304,10,0),""))</f>
        <v/>
      </c>
      <c r="K303" s="65">
        <f>+(IFERROR(+VLOOKUP(B303,padron!$A$1:$K$304,11,0),""))</f>
        <v/>
      </c>
      <c r="L303" s="50">
        <f>+(IFERROR(+VLOOKUP(B303,padron!$A$1:$K$304,8,0),""))</f>
        <v/>
      </c>
      <c r="M303" s="50">
        <f>+(IFERROR(+VLOOKUP(B303,padron!$A$1:$K$304,2,0),""))</f>
        <v/>
      </c>
      <c r="N303" s="50">
        <f>+IFERROR(VLOOKUP(C303,materiales!$A$1:$D$2000,2,0),IF(B303="","","99999"))</f>
        <v/>
      </c>
      <c r="O303">
        <f>IFERROR(IF(B303="","","001"),"")</f>
        <v/>
      </c>
      <c r="Q303" s="50">
        <f>IF(B303="","","ZTRA")</f>
        <v/>
      </c>
      <c r="R303" s="65">
        <f>IF(B303="","","ALMA")</f>
        <v/>
      </c>
      <c r="S303" s="50">
        <f>+IFERROR(VLOOKUP(B303,padron!A296:K598,4,0),"")</f>
        <v/>
      </c>
      <c r="T303" s="60">
        <f>+IF(L303="","",+DAY(TODAY())&amp;"."&amp;TEXT(+TODAY(),"MM")&amp;"."&amp;+YEAR(TODAY()))</f>
        <v/>
      </c>
      <c r="U303" s="65">
        <f>+IFERROR(VLOOKUP(B303,padron!$A$2:$K$304,6,0),"")</f>
        <v/>
      </c>
      <c r="V303" s="65">
        <f>+IFERROR(VLOOKUP(B303,padron!$A$2:$K$304,7,0),"")</f>
        <v/>
      </c>
      <c r="W303" s="50">
        <f>IFERROR(VLOOKUP(B303,padron!A295:M1064,12,0),"")</f>
        <v/>
      </c>
      <c r="X303" s="65">
        <f>IFERROR(VLOOKUP(B303,padron!A295:M1064,13,0),"")</f>
        <v/>
      </c>
    </row>
    <row r="304" ht="15" customHeight="1" s="70">
      <c r="F304" s="62">
        <f>IFERROR(IF(G304="Af. No Encontrado!","SI","NO"),"NO")</f>
        <v/>
      </c>
      <c r="G304" s="65">
        <f>+(IFERROR(+VLOOKUP(B304,padron!$A$1:$K$902,3,0),IF(B304="","","Af. No Encontrado!")))</f>
        <v/>
      </c>
      <c r="H304" s="65">
        <f>+IFERROR(VLOOKUP(C304,materiales!$A$1:$D$2000,4,0),IFERROR(A304,""))</f>
        <v/>
      </c>
      <c r="I304" s="65">
        <f>+(IFERROR(+VLOOKUP(B304,padron!$A$1:$K$304,9,0),""))</f>
        <v/>
      </c>
      <c r="J304" s="65">
        <f>+(IFERROR(+VLOOKUP(B304,padron!$A$1:$K$304,10,0),""))</f>
        <v/>
      </c>
      <c r="K304" s="65">
        <f>+(IFERROR(+VLOOKUP(B304,padron!$A$1:$K$304,11,0),""))</f>
        <v/>
      </c>
      <c r="L304" s="50">
        <f>+(IFERROR(+VLOOKUP(B304,padron!$A$1:$K$304,8,0),""))</f>
        <v/>
      </c>
      <c r="M304" s="50">
        <f>+(IFERROR(+VLOOKUP(B304,padron!$A$1:$K$304,2,0),""))</f>
        <v/>
      </c>
      <c r="N304" s="50">
        <f>+IFERROR(VLOOKUP(C304,materiales!$A$1:$D$2000,2,0),IF(B304="","","99999"))</f>
        <v/>
      </c>
      <c r="O304">
        <f>IFERROR(IF(B304="","","001"),"")</f>
        <v/>
      </c>
      <c r="Q304" s="50">
        <f>IF(B304="","","ZTRA")</f>
        <v/>
      </c>
      <c r="R304" s="65">
        <f>IF(B304="","","ALMA")</f>
        <v/>
      </c>
      <c r="S304" s="50">
        <f>+IFERROR(VLOOKUP(B304,padron!A297:K599,4,0),"")</f>
        <v/>
      </c>
      <c r="T304" s="60">
        <f>+IF(L304="","",+DAY(TODAY())&amp;"."&amp;TEXT(+TODAY(),"MM")&amp;"."&amp;+YEAR(TODAY()))</f>
        <v/>
      </c>
      <c r="U304" s="65">
        <f>+IFERROR(VLOOKUP(B304,padron!$A$2:$K$304,6,0),"")</f>
        <v/>
      </c>
      <c r="V304" s="65">
        <f>+IFERROR(VLOOKUP(B304,padron!$A$2:$K$304,7,0),"")</f>
        <v/>
      </c>
      <c r="W304" s="50">
        <f>IFERROR(VLOOKUP(B304,padron!A296:M1065,12,0),"")</f>
        <v/>
      </c>
      <c r="X304" s="65">
        <f>IFERROR(VLOOKUP(B304,padron!A296:M1065,13,0),"")</f>
        <v/>
      </c>
    </row>
    <row r="305" ht="15" customHeight="1" s="70">
      <c r="F305" s="62">
        <f>IFERROR(IF(G305="Af. No Encontrado!","SI","NO"),"NO")</f>
        <v/>
      </c>
      <c r="G305" s="65">
        <f>+(IFERROR(+VLOOKUP(B305,padron!$A$1:$K$902,3,0),IF(B305="","","Af. No Encontrado!")))</f>
        <v/>
      </c>
      <c r="H305" s="65">
        <f>+IFERROR(VLOOKUP(C305,materiales!$A$1:$D$2000,4,0),IFERROR(A305,""))</f>
        <v/>
      </c>
      <c r="I305" s="65">
        <f>+(IFERROR(+VLOOKUP(B305,padron!$A$1:$K$304,9,0),""))</f>
        <v/>
      </c>
      <c r="J305" s="65">
        <f>+(IFERROR(+VLOOKUP(B305,padron!$A$1:$K$304,10,0),""))</f>
        <v/>
      </c>
      <c r="K305" s="65">
        <f>+(IFERROR(+VLOOKUP(B305,padron!$A$1:$K$304,11,0),""))</f>
        <v/>
      </c>
      <c r="L305" s="50">
        <f>+(IFERROR(+VLOOKUP(B305,padron!$A$1:$K$304,8,0),""))</f>
        <v/>
      </c>
      <c r="M305" s="50">
        <f>+(IFERROR(+VLOOKUP(B305,padron!$A$1:$K$304,2,0),""))</f>
        <v/>
      </c>
      <c r="N305" s="50">
        <f>+IFERROR(VLOOKUP(C305,materiales!$A$1:$D$2000,2,0),IF(B305="","","99999"))</f>
        <v/>
      </c>
      <c r="O305">
        <f>IFERROR(IF(B305="","","001"),"")</f>
        <v/>
      </c>
      <c r="Q305" s="50">
        <f>IF(B305="","","ZTRA")</f>
        <v/>
      </c>
      <c r="R305" s="65">
        <f>IF(B305="","","ALMA")</f>
        <v/>
      </c>
      <c r="S305" s="50">
        <f>+IFERROR(VLOOKUP(B305,padron!A298:K600,4,0),"")</f>
        <v/>
      </c>
      <c r="T305" s="60">
        <f>+IF(L305="","",+DAY(TODAY())&amp;"."&amp;TEXT(+TODAY(),"MM")&amp;"."&amp;+YEAR(TODAY()))</f>
        <v/>
      </c>
      <c r="U305" s="65">
        <f>+IFERROR(VLOOKUP(B305,padron!$A$2:$K$304,6,0),"")</f>
        <v/>
      </c>
      <c r="V305" s="65">
        <f>+IFERROR(VLOOKUP(B305,padron!$A$2:$K$304,7,0),"")</f>
        <v/>
      </c>
      <c r="W305" s="50">
        <f>IFERROR(VLOOKUP(B305,padron!A297:M1066,12,0),"")</f>
        <v/>
      </c>
      <c r="X305" s="65">
        <f>IFERROR(VLOOKUP(B305,padron!A297:M1066,13,0),"")</f>
        <v/>
      </c>
    </row>
    <row r="306" ht="15" customHeight="1" s="70">
      <c r="F306" s="62">
        <f>IFERROR(IF(G306="Af. No Encontrado!","SI","NO"),"NO")</f>
        <v/>
      </c>
      <c r="G306" s="65">
        <f>+(IFERROR(+VLOOKUP(B306,padron!$A$1:$K$902,3,0),IF(B306="","","Af. No Encontrado!")))</f>
        <v/>
      </c>
      <c r="H306" s="65">
        <f>+IFERROR(VLOOKUP(C306,materiales!$A$1:$D$2000,4,0),IFERROR(A306,""))</f>
        <v/>
      </c>
      <c r="I306" s="65">
        <f>+(IFERROR(+VLOOKUP(B306,padron!$A$1:$K$304,9,0),""))</f>
        <v/>
      </c>
      <c r="J306" s="65">
        <f>+(IFERROR(+VLOOKUP(B306,padron!$A$1:$K$304,10,0),""))</f>
        <v/>
      </c>
      <c r="K306" s="65">
        <f>+(IFERROR(+VLOOKUP(B306,padron!$A$1:$K$304,11,0),""))</f>
        <v/>
      </c>
      <c r="L306" s="50">
        <f>+(IFERROR(+VLOOKUP(B306,padron!$A$1:$K$304,8,0),""))</f>
        <v/>
      </c>
      <c r="M306" s="50">
        <f>+(IFERROR(+VLOOKUP(B306,padron!$A$1:$K$304,2,0),""))</f>
        <v/>
      </c>
      <c r="N306" s="50">
        <f>+IFERROR(VLOOKUP(C306,materiales!$A$1:$D$2000,2,0),IF(B306="","","99999"))</f>
        <v/>
      </c>
      <c r="O306">
        <f>IFERROR(IF(B306="","","001"),"")</f>
        <v/>
      </c>
      <c r="Q306" s="50">
        <f>IF(B306="","","ZTRA")</f>
        <v/>
      </c>
      <c r="R306" s="65">
        <f>IF(B306="","","ALMA")</f>
        <v/>
      </c>
      <c r="S306" s="50">
        <f>+IFERROR(VLOOKUP(B306,padron!A299:K601,4,0),"")</f>
        <v/>
      </c>
      <c r="T306" s="60">
        <f>+IF(L306="","",+DAY(TODAY())&amp;"."&amp;TEXT(+TODAY(),"MM")&amp;"."&amp;+YEAR(TODAY()))</f>
        <v/>
      </c>
      <c r="U306" s="65">
        <f>+IFERROR(VLOOKUP(B306,padron!$A$2:$K$304,6,0),"")</f>
        <v/>
      </c>
      <c r="V306" s="65">
        <f>+IFERROR(VLOOKUP(B306,padron!$A$2:$K$304,7,0),"")</f>
        <v/>
      </c>
      <c r="W306" s="50">
        <f>IFERROR(VLOOKUP(B306,padron!A298:M1067,12,0),"")</f>
        <v/>
      </c>
      <c r="X306" s="65">
        <f>IFERROR(VLOOKUP(B306,padron!A298:M1067,13,0),"")</f>
        <v/>
      </c>
    </row>
    <row r="307" ht="15" customHeight="1" s="70">
      <c r="F307" s="62">
        <f>IFERROR(IF(G307="Af. No Encontrado!","SI","NO"),"NO")</f>
        <v/>
      </c>
      <c r="G307" s="65">
        <f>+(IFERROR(+VLOOKUP(B307,padron!$A$1:$K$902,3,0),IF(B307="","","Af. No Encontrado!")))</f>
        <v/>
      </c>
      <c r="H307" s="65">
        <f>+IFERROR(VLOOKUP(C307,materiales!$A$1:$D$2000,4,0),IFERROR(A307,""))</f>
        <v/>
      </c>
      <c r="I307" s="65">
        <f>+(IFERROR(+VLOOKUP(B307,padron!$A$1:$K$304,9,0),""))</f>
        <v/>
      </c>
      <c r="J307" s="65">
        <f>+(IFERROR(+VLOOKUP(B307,padron!$A$1:$K$304,10,0),""))</f>
        <v/>
      </c>
      <c r="K307" s="65">
        <f>+(IFERROR(+VLOOKUP(B307,padron!$A$1:$K$304,11,0),""))</f>
        <v/>
      </c>
      <c r="L307" s="50">
        <f>+(IFERROR(+VLOOKUP(B307,padron!$A$1:$K$304,8,0),""))</f>
        <v/>
      </c>
      <c r="M307" s="50">
        <f>+(IFERROR(+VLOOKUP(B307,padron!$A$1:$K$304,2,0),""))</f>
        <v/>
      </c>
      <c r="N307" s="50">
        <f>+IFERROR(VLOOKUP(C307,materiales!$A$1:$D$2000,2,0),IF(B307="","","99999"))</f>
        <v/>
      </c>
      <c r="O307">
        <f>IFERROR(IF(B307="","","001"),"")</f>
        <v/>
      </c>
      <c r="Q307" s="50">
        <f>IF(B307="","","ZTRA")</f>
        <v/>
      </c>
      <c r="R307" s="65">
        <f>IF(B307="","","ALMA")</f>
        <v/>
      </c>
      <c r="S307" s="50">
        <f>+IFERROR(VLOOKUP(B307,padron!A300:K602,4,0),"")</f>
        <v/>
      </c>
      <c r="T307" s="60">
        <f>+IF(L307="","",+DAY(TODAY())&amp;"."&amp;TEXT(+TODAY(),"MM")&amp;"."&amp;+YEAR(TODAY()))</f>
        <v/>
      </c>
      <c r="U307" s="65">
        <f>+IFERROR(VLOOKUP(B307,padron!$A$2:$K$304,6,0),"")</f>
        <v/>
      </c>
      <c r="V307" s="65">
        <f>+IFERROR(VLOOKUP(B307,padron!$A$2:$K$304,7,0),"")</f>
        <v/>
      </c>
      <c r="W307" s="50">
        <f>IFERROR(VLOOKUP(B307,padron!A299:M1068,12,0),"")</f>
        <v/>
      </c>
      <c r="X307" s="65">
        <f>IFERROR(VLOOKUP(B307,padron!A299:M1068,13,0),"")</f>
        <v/>
      </c>
    </row>
    <row r="308" ht="15" customHeight="1" s="70">
      <c r="F308" s="62">
        <f>IFERROR(IF(G308="Af. No Encontrado!","SI","NO"),"NO")</f>
        <v/>
      </c>
      <c r="G308" s="65">
        <f>+(IFERROR(+VLOOKUP(B308,padron!$A$1:$K$902,3,0),IF(B308="","","Af. No Encontrado!")))</f>
        <v/>
      </c>
      <c r="H308" s="65">
        <f>+IFERROR(VLOOKUP(C308,materiales!$A$1:$D$2000,4,0),IFERROR(A308,""))</f>
        <v/>
      </c>
      <c r="I308" s="65">
        <f>+(IFERROR(+VLOOKUP(B308,padron!$A$1:$K$304,9,0),""))</f>
        <v/>
      </c>
      <c r="J308" s="65">
        <f>+(IFERROR(+VLOOKUP(B308,padron!$A$1:$K$304,10,0),""))</f>
        <v/>
      </c>
      <c r="K308" s="65">
        <f>+(IFERROR(+VLOOKUP(B308,padron!$A$1:$K$304,11,0),""))</f>
        <v/>
      </c>
      <c r="L308" s="50">
        <f>+(IFERROR(+VLOOKUP(B308,padron!$A$1:$K$304,8,0),""))</f>
        <v/>
      </c>
      <c r="M308" s="50">
        <f>+(IFERROR(+VLOOKUP(B308,padron!$A$1:$K$304,2,0),""))</f>
        <v/>
      </c>
      <c r="N308" s="50">
        <f>+IFERROR(VLOOKUP(C308,materiales!$A$1:$D$2000,2,0),IF(B308="","","99999"))</f>
        <v/>
      </c>
      <c r="O308">
        <f>IFERROR(IF(B308="","","001"),"")</f>
        <v/>
      </c>
      <c r="Q308" s="50">
        <f>IF(B308="","","ZTRA")</f>
        <v/>
      </c>
      <c r="R308" s="65">
        <f>IF(B308="","","ALMA")</f>
        <v/>
      </c>
      <c r="S308" s="50">
        <f>+IFERROR(VLOOKUP(B308,padron!A301:K603,4,0),"")</f>
        <v/>
      </c>
      <c r="T308" s="60">
        <f>+IF(L308="","",+DAY(TODAY())&amp;"."&amp;TEXT(+TODAY(),"MM")&amp;"."&amp;+YEAR(TODAY()))</f>
        <v/>
      </c>
      <c r="U308" s="65">
        <f>+IFERROR(VLOOKUP(B308,padron!$A$2:$K$304,6,0),"")</f>
        <v/>
      </c>
      <c r="V308" s="65">
        <f>+IFERROR(VLOOKUP(B308,padron!$A$2:$K$304,7,0),"")</f>
        <v/>
      </c>
      <c r="W308" s="50">
        <f>IFERROR(VLOOKUP(B308,padron!A300:M1069,12,0),"")</f>
        <v/>
      </c>
      <c r="X308" s="65">
        <f>IFERROR(VLOOKUP(B308,padron!A300:M1069,13,0),"")</f>
        <v/>
      </c>
    </row>
    <row r="309" ht="15" customHeight="1" s="70">
      <c r="F309" s="62">
        <f>IFERROR(IF(G309="Af. No Encontrado!","SI","NO"),"NO")</f>
        <v/>
      </c>
      <c r="G309" s="65">
        <f>+(IFERROR(+VLOOKUP(B309,padron!$A$1:$K$902,3,0),IF(B309="","","Af. No Encontrado!")))</f>
        <v/>
      </c>
      <c r="H309" s="65">
        <f>+IFERROR(VLOOKUP(C309,materiales!$A$1:$D$2000,4,0),IFERROR(A309,""))</f>
        <v/>
      </c>
      <c r="I309" s="65">
        <f>+(IFERROR(+VLOOKUP(B309,padron!$A$1:$K$304,9,0),""))</f>
        <v/>
      </c>
      <c r="J309" s="65">
        <f>+(IFERROR(+VLOOKUP(B309,padron!$A$1:$K$304,10,0),""))</f>
        <v/>
      </c>
      <c r="K309" s="65">
        <f>+(IFERROR(+VLOOKUP(B309,padron!$A$1:$K$304,11,0),""))</f>
        <v/>
      </c>
      <c r="L309" s="50">
        <f>+(IFERROR(+VLOOKUP(B309,padron!$A$1:$K$304,8,0),""))</f>
        <v/>
      </c>
      <c r="M309" s="50">
        <f>+(IFERROR(+VLOOKUP(B309,padron!$A$1:$K$304,2,0),""))</f>
        <v/>
      </c>
      <c r="N309" s="50">
        <f>+IFERROR(VLOOKUP(C309,materiales!$A$1:$D$2000,2,0),IF(B309="","","99999"))</f>
        <v/>
      </c>
      <c r="O309">
        <f>IFERROR(IF(B309="","","001"),"")</f>
        <v/>
      </c>
      <c r="Q309" s="50">
        <f>IF(B309="","","ZTRA")</f>
        <v/>
      </c>
      <c r="R309" s="65">
        <f>IF(B309="","","ALMA")</f>
        <v/>
      </c>
      <c r="S309" s="50">
        <f>+IFERROR(VLOOKUP(B309,padron!A302:K604,4,0),"")</f>
        <v/>
      </c>
      <c r="T309" s="60">
        <f>+IF(L309="","",+DAY(TODAY())&amp;"."&amp;TEXT(+TODAY(),"MM")&amp;"."&amp;+YEAR(TODAY()))</f>
        <v/>
      </c>
      <c r="U309" s="65">
        <f>+IFERROR(VLOOKUP(B309,padron!$A$2:$K$304,6,0),"")</f>
        <v/>
      </c>
      <c r="V309" s="65">
        <f>+IFERROR(VLOOKUP(B309,padron!$A$2:$K$304,7,0),"")</f>
        <v/>
      </c>
      <c r="W309" s="50">
        <f>IFERROR(VLOOKUP(B309,padron!A301:M1070,12,0),"")</f>
        <v/>
      </c>
      <c r="X309" s="65">
        <f>IFERROR(VLOOKUP(B309,padron!A301:M1070,13,0),"")</f>
        <v/>
      </c>
    </row>
    <row r="310" ht="15" customHeight="1" s="70">
      <c r="F310" s="62">
        <f>IFERROR(IF(G310="Af. No Encontrado!","SI","NO"),"NO")</f>
        <v/>
      </c>
      <c r="G310" s="65">
        <f>+(IFERROR(+VLOOKUP(B310,padron!$A$1:$K$902,3,0),IF(B310="","","Af. No Encontrado!")))</f>
        <v/>
      </c>
      <c r="H310" s="65">
        <f>+IFERROR(VLOOKUP(C310,materiales!$A$1:$D$2000,4,0),IFERROR(A310,""))</f>
        <v/>
      </c>
      <c r="I310" s="65">
        <f>+(IFERROR(+VLOOKUP(B310,padron!$A$1:$K$304,9,0),""))</f>
        <v/>
      </c>
      <c r="J310" s="65">
        <f>+(IFERROR(+VLOOKUP(B310,padron!$A$1:$K$304,10,0),""))</f>
        <v/>
      </c>
      <c r="K310" s="65">
        <f>+(IFERROR(+VLOOKUP(B310,padron!$A$1:$K$304,11,0),""))</f>
        <v/>
      </c>
      <c r="L310" s="50">
        <f>+(IFERROR(+VLOOKUP(B310,padron!$A$1:$K$304,8,0),""))</f>
        <v/>
      </c>
      <c r="M310" s="50">
        <f>+(IFERROR(+VLOOKUP(B310,padron!$A$1:$K$304,2,0),""))</f>
        <v/>
      </c>
      <c r="N310" s="50">
        <f>+IFERROR(VLOOKUP(C310,materiales!$A$1:$D$2000,2,0),IF(B310="","","99999"))</f>
        <v/>
      </c>
      <c r="O310">
        <f>IFERROR(IF(B310="","","001"),"")</f>
        <v/>
      </c>
      <c r="Q310" s="50">
        <f>IF(B310="","","ZTRA")</f>
        <v/>
      </c>
      <c r="R310" s="65">
        <f>IF(B310="","","ALMA")</f>
        <v/>
      </c>
      <c r="S310" s="50">
        <f>+IFERROR(VLOOKUP(B310,padron!A303:K605,4,0),"")</f>
        <v/>
      </c>
      <c r="T310" s="60">
        <f>+IF(L310="","",+DAY(TODAY())&amp;"."&amp;TEXT(+TODAY(),"MM")&amp;"."&amp;+YEAR(TODAY()))</f>
        <v/>
      </c>
      <c r="U310" s="65">
        <f>+IFERROR(VLOOKUP(B310,padron!$A$2:$K$304,6,0),"")</f>
        <v/>
      </c>
      <c r="V310" s="65">
        <f>+IFERROR(VLOOKUP(B310,padron!$A$2:$K$304,7,0),"")</f>
        <v/>
      </c>
      <c r="W310" s="50">
        <f>IFERROR(VLOOKUP(B310,padron!A302:M1071,12,0),"")</f>
        <v/>
      </c>
      <c r="X310" s="65">
        <f>IFERROR(VLOOKUP(B310,padron!A302:M1071,13,0),"")</f>
        <v/>
      </c>
    </row>
    <row r="311" ht="15" customHeight="1" s="70">
      <c r="F311" s="62">
        <f>IFERROR(IF(G311="Af. No Encontrado!","SI","NO"),"NO")</f>
        <v/>
      </c>
      <c r="G311" s="65">
        <f>+(IFERROR(+VLOOKUP(B311,padron!$A$1:$K$902,3,0),IF(B311="","","Af. No Encontrado!")))</f>
        <v/>
      </c>
      <c r="H311" s="65">
        <f>+IFERROR(VLOOKUP(C311,materiales!$A$1:$D$2000,4,0),IFERROR(A311,""))</f>
        <v/>
      </c>
      <c r="I311" s="65">
        <f>+(IFERROR(+VLOOKUP(B311,padron!$A$1:$K$304,9,0),""))</f>
        <v/>
      </c>
      <c r="J311" s="65">
        <f>+(IFERROR(+VLOOKUP(B311,padron!$A$1:$K$304,10,0),""))</f>
        <v/>
      </c>
      <c r="K311" s="65">
        <f>+(IFERROR(+VLOOKUP(B311,padron!$A$1:$K$304,11,0),""))</f>
        <v/>
      </c>
      <c r="L311" s="50">
        <f>+(IFERROR(+VLOOKUP(B311,padron!$A$1:$K$304,8,0),""))</f>
        <v/>
      </c>
      <c r="M311" s="50">
        <f>+(IFERROR(+VLOOKUP(B311,padron!$A$1:$K$304,2,0),""))</f>
        <v/>
      </c>
      <c r="N311" s="50">
        <f>+IFERROR(VLOOKUP(C311,materiales!$A$1:$D$2000,2,0),IF(B311="","","99999"))</f>
        <v/>
      </c>
      <c r="O311">
        <f>IFERROR(IF(B311="","","001"),"")</f>
        <v/>
      </c>
      <c r="Q311" s="50">
        <f>IF(B311="","","ZTRA")</f>
        <v/>
      </c>
      <c r="R311" s="65">
        <f>IF(B311="","","ALMA")</f>
        <v/>
      </c>
      <c r="S311" s="50">
        <f>+IFERROR(VLOOKUP(B311,padron!A304:K606,4,0),"")</f>
        <v/>
      </c>
      <c r="T311" s="60">
        <f>+IF(L311="","",+DAY(TODAY())&amp;"."&amp;TEXT(+TODAY(),"MM")&amp;"."&amp;+YEAR(TODAY()))</f>
        <v/>
      </c>
      <c r="U311" s="65">
        <f>+IFERROR(VLOOKUP(B311,padron!$A$2:$K$304,6,0),"")</f>
        <v/>
      </c>
      <c r="V311" s="65">
        <f>+IFERROR(VLOOKUP(B311,padron!$A$2:$K$304,7,0),"")</f>
        <v/>
      </c>
      <c r="W311" s="50">
        <f>IFERROR(VLOOKUP(B311,padron!A303:M1072,12,0),"")</f>
        <v/>
      </c>
      <c r="X311" s="65">
        <f>IFERROR(VLOOKUP(B311,padron!A303:M1072,13,0),"")</f>
        <v/>
      </c>
    </row>
    <row r="312" ht="15" customHeight="1" s="70">
      <c r="F312" s="62">
        <f>IFERROR(IF(G312="Af. No Encontrado!","SI","NO"),"NO")</f>
        <v/>
      </c>
      <c r="G312" s="65">
        <f>+(IFERROR(+VLOOKUP(B312,padron!$A$1:$K$902,3,0),IF(B312="","","Af. No Encontrado!")))</f>
        <v/>
      </c>
      <c r="H312" s="65">
        <f>+IFERROR(VLOOKUP(C312,materiales!$A$1:$D$2000,4,0),IFERROR(A312,""))</f>
        <v/>
      </c>
      <c r="I312" s="65">
        <f>+(IFERROR(+VLOOKUP(B312,padron!$A$1:$K$304,9,0),""))</f>
        <v/>
      </c>
      <c r="J312" s="65">
        <f>+(IFERROR(+VLOOKUP(B312,padron!$A$1:$K$304,10,0),""))</f>
        <v/>
      </c>
      <c r="K312" s="65">
        <f>+(IFERROR(+VLOOKUP(B312,padron!$A$1:$K$304,11,0),""))</f>
        <v/>
      </c>
      <c r="L312" s="50">
        <f>+(IFERROR(+VLOOKUP(B312,padron!$A$1:$K$304,8,0),""))</f>
        <v/>
      </c>
      <c r="M312" s="50">
        <f>+(IFERROR(+VLOOKUP(B312,padron!$A$1:$K$304,2,0),""))</f>
        <v/>
      </c>
      <c r="N312" s="50">
        <f>+IFERROR(VLOOKUP(C312,materiales!$A$1:$D$2000,2,0),IF(B312="","","99999"))</f>
        <v/>
      </c>
      <c r="O312">
        <f>IFERROR(IF(B312="","","001"),"")</f>
        <v/>
      </c>
      <c r="Q312" s="50">
        <f>IF(B312="","","ZTRA")</f>
        <v/>
      </c>
      <c r="R312" s="65">
        <f>IF(B312="","","ALMA")</f>
        <v/>
      </c>
      <c r="S312" s="50">
        <f>+IFERROR(VLOOKUP(B312,padron!A305:K607,4,0),"")</f>
        <v/>
      </c>
      <c r="T312" s="60">
        <f>+IF(L312="","",+DAY(TODAY())&amp;"."&amp;TEXT(+TODAY(),"MM")&amp;"."&amp;+YEAR(TODAY()))</f>
        <v/>
      </c>
      <c r="U312" s="65">
        <f>+IFERROR(VLOOKUP(B312,padron!$A$2:$K$304,6,0),"")</f>
        <v/>
      </c>
      <c r="V312" s="65">
        <f>+IFERROR(VLOOKUP(B312,padron!$A$2:$K$304,7,0),"")</f>
        <v/>
      </c>
      <c r="W312" s="50">
        <f>IFERROR(VLOOKUP(B312,padron!A304:M1073,12,0),"")</f>
        <v/>
      </c>
      <c r="X312" s="65">
        <f>IFERROR(VLOOKUP(B312,padron!A304:M1073,13,0),"")</f>
        <v/>
      </c>
    </row>
    <row r="313" ht="15" customHeight="1" s="70">
      <c r="F313" s="62">
        <f>IFERROR(IF(G313="Af. No Encontrado!","SI","NO"),"NO")</f>
        <v/>
      </c>
      <c r="G313" s="65">
        <f>+(IFERROR(+VLOOKUP(B313,padron!$A$1:$K$902,3,0),IF(B313="","","Af. No Encontrado!")))</f>
        <v/>
      </c>
      <c r="H313" s="65">
        <f>+IFERROR(VLOOKUP(C313,materiales!$A$1:$D$2000,4,0),IFERROR(A313,""))</f>
        <v/>
      </c>
      <c r="I313" s="65">
        <f>+(IFERROR(+VLOOKUP(B313,padron!$A$1:$K$304,9,0),""))</f>
        <v/>
      </c>
      <c r="J313" s="65">
        <f>+(IFERROR(+VLOOKUP(B313,padron!$A$1:$K$304,10,0),""))</f>
        <v/>
      </c>
      <c r="K313" s="65">
        <f>+(IFERROR(+VLOOKUP(B313,padron!$A$1:$K$304,11,0),""))</f>
        <v/>
      </c>
      <c r="L313" s="50">
        <f>+(IFERROR(+VLOOKUP(B313,padron!$A$1:$K$304,8,0),""))</f>
        <v/>
      </c>
      <c r="M313" s="50">
        <f>+(IFERROR(+VLOOKUP(B313,padron!$A$1:$K$304,2,0),""))</f>
        <v/>
      </c>
      <c r="N313" s="50">
        <f>+IFERROR(VLOOKUP(C313,materiales!$A$1:$D$2000,2,0),IF(B313="","","99999"))</f>
        <v/>
      </c>
      <c r="O313">
        <f>IFERROR(IF(B313="","","001"),"")</f>
        <v/>
      </c>
      <c r="Q313" s="50">
        <f>IF(B313="","","ZTRA")</f>
        <v/>
      </c>
      <c r="R313" s="65">
        <f>IF(B313="","","ALMA")</f>
        <v/>
      </c>
      <c r="S313" s="50">
        <f>+IFERROR(VLOOKUP(B313,padron!A306:K608,4,0),"")</f>
        <v/>
      </c>
      <c r="T313" s="60">
        <f>+IF(L313="","",+DAY(TODAY())&amp;"."&amp;TEXT(+TODAY(),"MM")&amp;"."&amp;+YEAR(TODAY()))</f>
        <v/>
      </c>
      <c r="U313" s="65">
        <f>+IFERROR(VLOOKUP(B313,padron!$A$2:$K$304,6,0),"")</f>
        <v/>
      </c>
      <c r="V313" s="65">
        <f>+IFERROR(VLOOKUP(B313,padron!$A$2:$K$304,7,0),"")</f>
        <v/>
      </c>
      <c r="W313" s="50">
        <f>IFERROR(VLOOKUP(B313,padron!A305:M1074,12,0),"")</f>
        <v/>
      </c>
      <c r="X313" s="65">
        <f>IFERROR(VLOOKUP(B313,padron!A305:M1074,13,0),"")</f>
        <v/>
      </c>
    </row>
    <row r="314" ht="15" customHeight="1" s="70">
      <c r="F314" s="62">
        <f>IFERROR(IF(G314="Af. No Encontrado!","SI","NO"),"NO")</f>
        <v/>
      </c>
      <c r="G314" s="65">
        <f>+(IFERROR(+VLOOKUP(B314,padron!$A$1:$K$902,3,0),IF(B314="","","Af. No Encontrado!")))</f>
        <v/>
      </c>
      <c r="H314" s="65">
        <f>+IFERROR(VLOOKUP(C314,materiales!$A$1:$D$2000,4,0),IFERROR(A314,""))</f>
        <v/>
      </c>
      <c r="I314" s="65">
        <f>+(IFERROR(+VLOOKUP(B314,padron!$A$1:$K$304,9,0),""))</f>
        <v/>
      </c>
      <c r="J314" s="65">
        <f>+(IFERROR(+VLOOKUP(B314,padron!$A$1:$K$304,10,0),""))</f>
        <v/>
      </c>
      <c r="K314" s="65">
        <f>+(IFERROR(+VLOOKUP(B314,padron!$A$1:$K$304,11,0),""))</f>
        <v/>
      </c>
      <c r="L314" s="50">
        <f>+(IFERROR(+VLOOKUP(B314,padron!$A$1:$K$304,8,0),""))</f>
        <v/>
      </c>
      <c r="M314" s="50">
        <f>+(IFERROR(+VLOOKUP(B314,padron!$A$1:$K$304,2,0),""))</f>
        <v/>
      </c>
      <c r="N314" s="50">
        <f>+IFERROR(VLOOKUP(C314,materiales!$A$1:$D$2000,2,0),IF(B314="","","99999"))</f>
        <v/>
      </c>
      <c r="O314">
        <f>IFERROR(IF(B314="","","001"),"")</f>
        <v/>
      </c>
      <c r="Q314" s="50">
        <f>IF(B314="","","ZTRA")</f>
        <v/>
      </c>
      <c r="R314" s="65">
        <f>IF(B314="","","ALMA")</f>
        <v/>
      </c>
      <c r="S314" s="50">
        <f>+IFERROR(VLOOKUP(B314,padron!A307:K609,4,0),"")</f>
        <v/>
      </c>
      <c r="T314" s="60">
        <f>+IF(L314="","",+DAY(TODAY())&amp;"."&amp;TEXT(+TODAY(),"MM")&amp;"."&amp;+YEAR(TODAY()))</f>
        <v/>
      </c>
      <c r="U314" s="65">
        <f>+IFERROR(VLOOKUP(B314,padron!$A$2:$K$304,6,0),"")</f>
        <v/>
      </c>
      <c r="V314" s="65">
        <f>+IFERROR(VLOOKUP(B314,padron!$A$2:$K$304,7,0),"")</f>
        <v/>
      </c>
      <c r="W314" s="50">
        <f>IFERROR(VLOOKUP(B314,padron!A306:M1075,12,0),"")</f>
        <v/>
      </c>
      <c r="X314" s="65">
        <f>IFERROR(VLOOKUP(B314,padron!A306:M1075,13,0),"")</f>
        <v/>
      </c>
    </row>
    <row r="315" ht="15" customHeight="1" s="70">
      <c r="F315" s="62">
        <f>IFERROR(IF(G315="Af. No Encontrado!","SI","NO"),"NO")</f>
        <v/>
      </c>
      <c r="G315" s="65">
        <f>+(IFERROR(+VLOOKUP(B315,padron!$A$1:$K$902,3,0),IF(B315="","","Af. No Encontrado!")))</f>
        <v/>
      </c>
      <c r="H315" s="65">
        <f>+IFERROR(VLOOKUP(C315,materiales!$A$1:$D$2000,4,0),IFERROR(A315,""))</f>
        <v/>
      </c>
      <c r="I315" s="65">
        <f>+(IFERROR(+VLOOKUP(B315,padron!$A$1:$K$304,9,0),""))</f>
        <v/>
      </c>
      <c r="J315" s="65">
        <f>+(IFERROR(+VLOOKUP(B315,padron!$A$1:$K$304,10,0),""))</f>
        <v/>
      </c>
      <c r="K315" s="65">
        <f>+(IFERROR(+VLOOKUP(B315,padron!$A$1:$K$304,11,0),""))</f>
        <v/>
      </c>
      <c r="L315" s="50">
        <f>+(IFERROR(+VLOOKUP(B315,padron!$A$1:$K$304,8,0),""))</f>
        <v/>
      </c>
      <c r="M315" s="50">
        <f>+(IFERROR(+VLOOKUP(B315,padron!$A$1:$K$304,2,0),""))</f>
        <v/>
      </c>
      <c r="N315" s="50">
        <f>+IFERROR(VLOOKUP(C315,materiales!$A$1:$D$2000,2,0),IF(B315="","","99999"))</f>
        <v/>
      </c>
      <c r="O315">
        <f>IFERROR(IF(B315="","","001"),"")</f>
        <v/>
      </c>
      <c r="Q315" s="50">
        <f>IF(B315="","","ZTRA")</f>
        <v/>
      </c>
      <c r="R315" s="65">
        <f>IF(B315="","","ALMA")</f>
        <v/>
      </c>
      <c r="S315" s="50">
        <f>+IFERROR(VLOOKUP(B315,padron!A308:K610,4,0),"")</f>
        <v/>
      </c>
      <c r="T315" s="60">
        <f>+IF(L315="","",+DAY(TODAY())&amp;"."&amp;TEXT(+TODAY(),"MM")&amp;"."&amp;+YEAR(TODAY()))</f>
        <v/>
      </c>
      <c r="U315" s="65">
        <f>+IFERROR(VLOOKUP(B315,padron!$A$2:$K$304,6,0),"")</f>
        <v/>
      </c>
      <c r="V315" s="65">
        <f>+IFERROR(VLOOKUP(B315,padron!$A$2:$K$304,7,0),"")</f>
        <v/>
      </c>
      <c r="W315" s="50">
        <f>IFERROR(VLOOKUP(B315,padron!A307:M1076,12,0),"")</f>
        <v/>
      </c>
      <c r="X315" s="65">
        <f>IFERROR(VLOOKUP(B315,padron!A307:M1076,13,0),"")</f>
        <v/>
      </c>
    </row>
    <row r="316" ht="15" customHeight="1" s="70">
      <c r="F316" s="62">
        <f>IFERROR(IF(G316="Af. No Encontrado!","SI","NO"),"NO")</f>
        <v/>
      </c>
      <c r="G316" s="65">
        <f>+(IFERROR(+VLOOKUP(B316,padron!$A$1:$K$902,3,0),IF(B316="","","Af. No Encontrado!")))</f>
        <v/>
      </c>
      <c r="H316" s="65">
        <f>+IFERROR(VLOOKUP(C316,materiales!$A$1:$D$2000,4,0),IFERROR(A316,""))</f>
        <v/>
      </c>
      <c r="I316" s="65">
        <f>+(IFERROR(+VLOOKUP(B316,padron!$A$1:$K$304,9,0),""))</f>
        <v/>
      </c>
      <c r="J316" s="65">
        <f>+(IFERROR(+VLOOKUP(B316,padron!$A$1:$K$304,10,0),""))</f>
        <v/>
      </c>
      <c r="K316" s="65">
        <f>+(IFERROR(+VLOOKUP(B316,padron!$A$1:$K$304,11,0),""))</f>
        <v/>
      </c>
      <c r="L316" s="50">
        <f>+(IFERROR(+VLOOKUP(B316,padron!$A$1:$K$304,8,0),""))</f>
        <v/>
      </c>
      <c r="M316" s="50">
        <f>+(IFERROR(+VLOOKUP(B316,padron!$A$1:$K$304,2,0),""))</f>
        <v/>
      </c>
      <c r="N316" s="50">
        <f>+IFERROR(VLOOKUP(C316,materiales!$A$1:$D$2000,2,0),IF(B316="","","99999"))</f>
        <v/>
      </c>
      <c r="O316">
        <f>IFERROR(IF(B316="","","001"),"")</f>
        <v/>
      </c>
      <c r="Q316" s="50">
        <f>IF(B316="","","ZTRA")</f>
        <v/>
      </c>
      <c r="R316" s="65">
        <f>IF(B316="","","ALMA")</f>
        <v/>
      </c>
      <c r="S316" s="50">
        <f>+IFERROR(VLOOKUP(B316,padron!A309:K611,4,0),"")</f>
        <v/>
      </c>
      <c r="T316" s="60">
        <f>+IF(L316="","",+DAY(TODAY())&amp;"."&amp;TEXT(+TODAY(),"MM")&amp;"."&amp;+YEAR(TODAY()))</f>
        <v/>
      </c>
      <c r="U316" s="65">
        <f>+IFERROR(VLOOKUP(B316,padron!$A$2:$K$304,6,0),"")</f>
        <v/>
      </c>
      <c r="V316" s="65">
        <f>+IFERROR(VLOOKUP(B316,padron!$A$2:$K$304,7,0),"")</f>
        <v/>
      </c>
      <c r="W316" s="50">
        <f>IFERROR(VLOOKUP(B316,padron!A308:M1077,12,0),"")</f>
        <v/>
      </c>
      <c r="X316" s="65">
        <f>IFERROR(VLOOKUP(B316,padron!A308:M1077,13,0),"")</f>
        <v/>
      </c>
    </row>
    <row r="317" ht="15" customHeight="1" s="70">
      <c r="F317" s="62">
        <f>IFERROR(IF(G317="Af. No Encontrado!","SI","NO"),"NO")</f>
        <v/>
      </c>
      <c r="G317" s="65">
        <f>+(IFERROR(+VLOOKUP(B317,padron!$A$1:$K$902,3,0),IF(B317="","","Af. No Encontrado!")))</f>
        <v/>
      </c>
      <c r="H317" s="65">
        <f>+IFERROR(VLOOKUP(C317,materiales!$A$1:$D$2000,4,0),IFERROR(A317,""))</f>
        <v/>
      </c>
      <c r="I317" s="65">
        <f>+(IFERROR(+VLOOKUP(B317,padron!$A$1:$K$304,9,0),""))</f>
        <v/>
      </c>
      <c r="J317" s="65">
        <f>+(IFERROR(+VLOOKUP(B317,padron!$A$1:$K$304,10,0),""))</f>
        <v/>
      </c>
      <c r="K317" s="65">
        <f>+(IFERROR(+VLOOKUP(B317,padron!$A$1:$K$304,11,0),""))</f>
        <v/>
      </c>
      <c r="L317" s="50">
        <f>+(IFERROR(+VLOOKUP(B317,padron!$A$1:$K$304,8,0),""))</f>
        <v/>
      </c>
      <c r="M317" s="50">
        <f>+(IFERROR(+VLOOKUP(B317,padron!$A$1:$K$304,2,0),""))</f>
        <v/>
      </c>
      <c r="N317" s="50">
        <f>+IFERROR(VLOOKUP(C317,materiales!$A$1:$D$2000,2,0),IF(B317="","","99999"))</f>
        <v/>
      </c>
      <c r="O317">
        <f>IFERROR(IF(B317="","","001"),"")</f>
        <v/>
      </c>
      <c r="Q317" s="50">
        <f>IF(B317="","","ZTRA")</f>
        <v/>
      </c>
      <c r="R317" s="65">
        <f>IF(B317="","","ALMA")</f>
        <v/>
      </c>
      <c r="S317" s="50">
        <f>+IFERROR(VLOOKUP(B317,padron!A310:K612,4,0),"")</f>
        <v/>
      </c>
      <c r="T317" s="60">
        <f>+IF(L317="","",+DAY(TODAY())&amp;"."&amp;TEXT(+TODAY(),"MM")&amp;"."&amp;+YEAR(TODAY()))</f>
        <v/>
      </c>
      <c r="U317" s="65">
        <f>+IFERROR(VLOOKUP(B317,padron!$A$2:$K$304,6,0),"")</f>
        <v/>
      </c>
      <c r="V317" s="65">
        <f>+IFERROR(VLOOKUP(B317,padron!$A$2:$K$304,7,0),"")</f>
        <v/>
      </c>
      <c r="W317" s="50">
        <f>IFERROR(VLOOKUP(B317,padron!A309:M1078,12,0),"")</f>
        <v/>
      </c>
      <c r="X317" s="65">
        <f>IFERROR(VLOOKUP(B317,padron!A309:M1078,13,0),"")</f>
        <v/>
      </c>
    </row>
    <row r="318" ht="15" customHeight="1" s="70">
      <c r="F318" s="62">
        <f>IFERROR(IF(G318="Af. No Encontrado!","SI","NO"),"NO")</f>
        <v/>
      </c>
      <c r="G318" s="65">
        <f>+(IFERROR(+VLOOKUP(B318,padron!$A$1:$K$902,3,0),IF(B318="","","Af. No Encontrado!")))</f>
        <v/>
      </c>
      <c r="H318" s="65">
        <f>+IFERROR(VLOOKUP(C318,materiales!$A$1:$D$2000,4,0),IFERROR(A318,""))</f>
        <v/>
      </c>
      <c r="I318" s="65">
        <f>+(IFERROR(+VLOOKUP(B318,padron!$A$1:$K$304,9,0),""))</f>
        <v/>
      </c>
      <c r="J318" s="65">
        <f>+(IFERROR(+VLOOKUP(B318,padron!$A$1:$K$304,10,0),""))</f>
        <v/>
      </c>
      <c r="K318" s="65">
        <f>+(IFERROR(+VLOOKUP(B318,padron!$A$1:$K$304,11,0),""))</f>
        <v/>
      </c>
      <c r="L318" s="50">
        <f>+(IFERROR(+VLOOKUP(B318,padron!$A$1:$K$304,8,0),""))</f>
        <v/>
      </c>
      <c r="M318" s="50">
        <f>+(IFERROR(+VLOOKUP(B318,padron!$A$1:$K$304,2,0),""))</f>
        <v/>
      </c>
      <c r="N318" s="50">
        <f>+IFERROR(VLOOKUP(C318,materiales!$A$1:$D$2000,2,0),IF(B318="","","99999"))</f>
        <v/>
      </c>
      <c r="O318">
        <f>IFERROR(IF(B318="","","001"),"")</f>
        <v/>
      </c>
      <c r="Q318" s="50">
        <f>IF(B318="","","ZTRA")</f>
        <v/>
      </c>
      <c r="R318" s="65">
        <f>IF(B318="","","ALMA")</f>
        <v/>
      </c>
      <c r="S318" s="50">
        <f>+IFERROR(VLOOKUP(B318,padron!A311:K613,4,0),"")</f>
        <v/>
      </c>
      <c r="T318" s="60">
        <f>+IF(L318="","",+DAY(TODAY())&amp;"."&amp;TEXT(+TODAY(),"MM")&amp;"."&amp;+YEAR(TODAY()))</f>
        <v/>
      </c>
      <c r="U318" s="65">
        <f>+IFERROR(VLOOKUP(B318,padron!$A$2:$K$304,6,0),"")</f>
        <v/>
      </c>
      <c r="V318" s="65">
        <f>+IFERROR(VLOOKUP(B318,padron!$A$2:$K$304,7,0),"")</f>
        <v/>
      </c>
      <c r="W318" s="50">
        <f>IFERROR(VLOOKUP(B318,padron!A310:M1079,12,0),"")</f>
        <v/>
      </c>
      <c r="X318" s="65">
        <f>IFERROR(VLOOKUP(B318,padron!A310:M1079,13,0),"")</f>
        <v/>
      </c>
    </row>
    <row r="319" ht="15" customHeight="1" s="70">
      <c r="F319" s="62">
        <f>IFERROR(IF(G319="Af. No Encontrado!","SI","NO"),"NO")</f>
        <v/>
      </c>
      <c r="G319" s="65">
        <f>+(IFERROR(+VLOOKUP(B319,padron!$A$1:$K$902,3,0),IF(B319="","","Af. No Encontrado!")))</f>
        <v/>
      </c>
      <c r="H319" s="65">
        <f>+IFERROR(VLOOKUP(C319,materiales!$A$1:$D$2000,4,0),IFERROR(A319,""))</f>
        <v/>
      </c>
      <c r="I319" s="65">
        <f>+(IFERROR(+VLOOKUP(B319,padron!$A$1:$K$304,9,0),""))</f>
        <v/>
      </c>
      <c r="J319" s="65">
        <f>+(IFERROR(+VLOOKUP(B319,padron!$A$1:$K$304,10,0),""))</f>
        <v/>
      </c>
      <c r="K319" s="65">
        <f>+(IFERROR(+VLOOKUP(B319,padron!$A$1:$K$304,11,0),""))</f>
        <v/>
      </c>
      <c r="L319" s="50">
        <f>+(IFERROR(+VLOOKUP(B319,padron!$A$1:$K$304,8,0),""))</f>
        <v/>
      </c>
      <c r="M319" s="50">
        <f>+(IFERROR(+VLOOKUP(B319,padron!$A$1:$K$304,2,0),""))</f>
        <v/>
      </c>
      <c r="N319" s="50">
        <f>+IFERROR(VLOOKUP(C319,materiales!$A$1:$D$2000,2,0),IF(B319="","","99999"))</f>
        <v/>
      </c>
      <c r="O319">
        <f>IFERROR(IF(B319="","","001"),"")</f>
        <v/>
      </c>
      <c r="Q319" s="50">
        <f>IF(B319="","","ZTRA")</f>
        <v/>
      </c>
      <c r="R319" s="65">
        <f>IF(B319="","","ALMA")</f>
        <v/>
      </c>
      <c r="S319" s="50">
        <f>+IFERROR(VLOOKUP(B319,padron!A312:K614,4,0),"")</f>
        <v/>
      </c>
      <c r="T319" s="60">
        <f>+IF(L319="","",+DAY(TODAY())&amp;"."&amp;TEXT(+TODAY(),"MM")&amp;"."&amp;+YEAR(TODAY()))</f>
        <v/>
      </c>
      <c r="U319" s="65">
        <f>+IFERROR(VLOOKUP(B319,padron!$A$2:$K$304,6,0),"")</f>
        <v/>
      </c>
      <c r="V319" s="65">
        <f>+IFERROR(VLOOKUP(B319,padron!$A$2:$K$304,7,0),"")</f>
        <v/>
      </c>
      <c r="W319" s="50">
        <f>IFERROR(VLOOKUP(B319,padron!A311:M1080,12,0),"")</f>
        <v/>
      </c>
      <c r="X319" s="65">
        <f>IFERROR(VLOOKUP(B319,padron!A311:M1080,13,0),"")</f>
        <v/>
      </c>
    </row>
    <row r="320" ht="15" customHeight="1" s="70">
      <c r="F320" s="62">
        <f>IFERROR(IF(G320="Af. No Encontrado!","SI","NO"),"NO")</f>
        <v/>
      </c>
      <c r="G320" s="65">
        <f>+(IFERROR(+VLOOKUP(B320,padron!$A$1:$K$902,3,0),IF(B320="","","Af. No Encontrado!")))</f>
        <v/>
      </c>
      <c r="H320" s="65">
        <f>+IFERROR(VLOOKUP(C320,materiales!$A$1:$D$2000,4,0),IFERROR(A320,""))</f>
        <v/>
      </c>
      <c r="I320" s="65">
        <f>+(IFERROR(+VLOOKUP(B320,padron!$A$1:$K$304,9,0),""))</f>
        <v/>
      </c>
      <c r="J320" s="65">
        <f>+(IFERROR(+VLOOKUP(B320,padron!$A$1:$K$304,10,0),""))</f>
        <v/>
      </c>
      <c r="K320" s="65">
        <f>+(IFERROR(+VLOOKUP(B320,padron!$A$1:$K$304,11,0),""))</f>
        <v/>
      </c>
      <c r="L320" s="50">
        <f>+(IFERROR(+VLOOKUP(B320,padron!$A$1:$K$304,8,0),""))</f>
        <v/>
      </c>
      <c r="M320" s="50">
        <f>+(IFERROR(+VLOOKUP(B320,padron!$A$1:$K$304,2,0),""))</f>
        <v/>
      </c>
      <c r="N320" s="50">
        <f>+IFERROR(VLOOKUP(C320,materiales!$A$1:$D$2000,2,0),IF(B320="","","99999"))</f>
        <v/>
      </c>
      <c r="O320">
        <f>IFERROR(IF(B320="","","001"),"")</f>
        <v/>
      </c>
      <c r="Q320" s="50">
        <f>IF(B320="","","ZTRA")</f>
        <v/>
      </c>
      <c r="R320" s="65">
        <f>IF(B320="","","ALMA")</f>
        <v/>
      </c>
      <c r="S320" s="50">
        <f>+IFERROR(VLOOKUP(B320,padron!A313:K615,4,0),"")</f>
        <v/>
      </c>
      <c r="T320" s="60">
        <f>+IF(L320="","",+DAY(TODAY())&amp;"."&amp;TEXT(+TODAY(),"MM")&amp;"."&amp;+YEAR(TODAY()))</f>
        <v/>
      </c>
      <c r="U320" s="65">
        <f>+IFERROR(VLOOKUP(B320,padron!$A$2:$K$304,6,0),"")</f>
        <v/>
      </c>
      <c r="V320" s="65">
        <f>+IFERROR(VLOOKUP(B320,padron!$A$2:$K$304,7,0),"")</f>
        <v/>
      </c>
      <c r="W320" s="50">
        <f>IFERROR(VLOOKUP(B320,padron!A312:M1081,12,0),"")</f>
        <v/>
      </c>
      <c r="X320" s="65">
        <f>IFERROR(VLOOKUP(B320,padron!A312:M1081,13,0),"")</f>
        <v/>
      </c>
    </row>
    <row r="321" ht="15" customHeight="1" s="70">
      <c r="F321" s="62">
        <f>IFERROR(IF(G321="Af. No Encontrado!","SI","NO"),"NO")</f>
        <v/>
      </c>
      <c r="G321" s="65">
        <f>+(IFERROR(+VLOOKUP(B321,padron!$A$1:$K$902,3,0),IF(B321="","","Af. No Encontrado!")))</f>
        <v/>
      </c>
      <c r="H321" s="65">
        <f>+IFERROR(VLOOKUP(C321,materiales!$A$1:$D$2000,4,0),IFERROR(A321,""))</f>
        <v/>
      </c>
      <c r="I321" s="65">
        <f>+(IFERROR(+VLOOKUP(B321,padron!$A$1:$K$304,9,0),""))</f>
        <v/>
      </c>
      <c r="J321" s="65">
        <f>+(IFERROR(+VLOOKUP(B321,padron!$A$1:$K$304,10,0),""))</f>
        <v/>
      </c>
      <c r="K321" s="65">
        <f>+(IFERROR(+VLOOKUP(B321,padron!$A$1:$K$304,11,0),""))</f>
        <v/>
      </c>
      <c r="L321" s="50">
        <f>+(IFERROR(+VLOOKUP(B321,padron!$A$1:$K$304,8,0),""))</f>
        <v/>
      </c>
      <c r="M321" s="50">
        <f>+(IFERROR(+VLOOKUP(B321,padron!$A$1:$K$304,2,0),""))</f>
        <v/>
      </c>
      <c r="N321" s="50">
        <f>+IFERROR(VLOOKUP(C321,materiales!$A$1:$D$2000,2,0),IF(B321="","","99999"))</f>
        <v/>
      </c>
      <c r="O321">
        <f>IFERROR(IF(B321="","","001"),"")</f>
        <v/>
      </c>
      <c r="Q321" s="50">
        <f>IF(B321="","","ZTRA")</f>
        <v/>
      </c>
      <c r="R321" s="65">
        <f>IF(B321="","","ALMA")</f>
        <v/>
      </c>
      <c r="S321" s="50">
        <f>+IFERROR(VLOOKUP(B321,padron!A314:K616,4,0),"")</f>
        <v/>
      </c>
      <c r="T321" s="60">
        <f>+IF(L321="","",+DAY(TODAY())&amp;"."&amp;TEXT(+TODAY(),"MM")&amp;"."&amp;+YEAR(TODAY()))</f>
        <v/>
      </c>
      <c r="U321" s="65">
        <f>+IFERROR(VLOOKUP(B321,padron!$A$2:$K$304,6,0),"")</f>
        <v/>
      </c>
      <c r="V321" s="65">
        <f>+IFERROR(VLOOKUP(B321,padron!$A$2:$K$304,7,0),"")</f>
        <v/>
      </c>
      <c r="W321" s="50">
        <f>IFERROR(VLOOKUP(B321,padron!A313:M1082,12,0),"")</f>
        <v/>
      </c>
      <c r="X321" s="65">
        <f>IFERROR(VLOOKUP(B321,padron!A313:M1082,13,0),"")</f>
        <v/>
      </c>
    </row>
    <row r="322" ht="15" customHeight="1" s="70">
      <c r="F322" s="62">
        <f>IFERROR(IF(G322="Af. No Encontrado!","SI","NO"),"NO")</f>
        <v/>
      </c>
      <c r="G322" s="65">
        <f>+(IFERROR(+VLOOKUP(B322,padron!$A$1:$K$902,3,0),IF(B322="","","Af. No Encontrado!")))</f>
        <v/>
      </c>
      <c r="H322" s="65">
        <f>+IFERROR(VLOOKUP(C322,materiales!$A$1:$D$2000,4,0),IFERROR(A322,""))</f>
        <v/>
      </c>
      <c r="I322" s="65">
        <f>+(IFERROR(+VLOOKUP(B322,padron!$A$1:$K$304,9,0),""))</f>
        <v/>
      </c>
      <c r="J322" s="65">
        <f>+(IFERROR(+VLOOKUP(B322,padron!$A$1:$K$304,10,0),""))</f>
        <v/>
      </c>
      <c r="K322" s="65">
        <f>+(IFERROR(+VLOOKUP(B322,padron!$A$1:$K$304,11,0),""))</f>
        <v/>
      </c>
      <c r="L322" s="50">
        <f>+(IFERROR(+VLOOKUP(B322,padron!$A$1:$K$304,8,0),""))</f>
        <v/>
      </c>
      <c r="M322" s="50">
        <f>+(IFERROR(+VLOOKUP(B322,padron!$A$1:$K$304,2,0),""))</f>
        <v/>
      </c>
      <c r="N322" s="50">
        <f>+IFERROR(VLOOKUP(C322,materiales!$A$1:$D$2000,2,0),IF(B322="","","99999"))</f>
        <v/>
      </c>
      <c r="O322">
        <f>IFERROR(IF(B322="","","001"),"")</f>
        <v/>
      </c>
      <c r="Q322" s="50">
        <f>IF(B322="","","ZTRA")</f>
        <v/>
      </c>
      <c r="R322" s="65">
        <f>IF(B322="","","ALMA")</f>
        <v/>
      </c>
      <c r="S322" s="50">
        <f>+IFERROR(VLOOKUP(B322,padron!A315:K617,4,0),"")</f>
        <v/>
      </c>
      <c r="T322" s="60">
        <f>+IF(L322="","",+DAY(TODAY())&amp;"."&amp;TEXT(+TODAY(),"MM")&amp;"."&amp;+YEAR(TODAY()))</f>
        <v/>
      </c>
      <c r="U322" s="65">
        <f>+IFERROR(VLOOKUP(B322,padron!$A$2:$K$304,6,0),"")</f>
        <v/>
      </c>
      <c r="V322" s="65">
        <f>+IFERROR(VLOOKUP(B322,padron!$A$2:$K$304,7,0),"")</f>
        <v/>
      </c>
      <c r="W322" s="50">
        <f>IFERROR(VLOOKUP(B322,padron!A314:M1083,12,0),"")</f>
        <v/>
      </c>
      <c r="X322" s="65">
        <f>IFERROR(VLOOKUP(B322,padron!A314:M1083,13,0),"")</f>
        <v/>
      </c>
    </row>
    <row r="323" ht="15" customHeight="1" s="70">
      <c r="F323" s="62">
        <f>IFERROR(IF(G323="Af. No Encontrado!","SI","NO"),"NO")</f>
        <v/>
      </c>
      <c r="G323" s="65">
        <f>+(IFERROR(+VLOOKUP(B323,padron!$A$1:$K$902,3,0),IF(B323="","","Af. No Encontrado!")))</f>
        <v/>
      </c>
      <c r="H323" s="65">
        <f>+IFERROR(VLOOKUP(C323,materiales!$A$1:$D$2000,4,0),IFERROR(A323,""))</f>
        <v/>
      </c>
      <c r="I323" s="65">
        <f>+(IFERROR(+VLOOKUP(B323,padron!$A$1:$K$304,9,0),""))</f>
        <v/>
      </c>
      <c r="J323" s="65">
        <f>+(IFERROR(+VLOOKUP(B323,padron!$A$1:$K$304,10,0),""))</f>
        <v/>
      </c>
      <c r="K323" s="65">
        <f>+(IFERROR(+VLOOKUP(B323,padron!$A$1:$K$304,11,0),""))</f>
        <v/>
      </c>
      <c r="L323" s="50">
        <f>+(IFERROR(+VLOOKUP(B323,padron!$A$1:$K$304,8,0),""))</f>
        <v/>
      </c>
      <c r="M323" s="50">
        <f>+(IFERROR(+VLOOKUP(B323,padron!$A$1:$K$304,2,0),""))</f>
        <v/>
      </c>
      <c r="N323" s="50">
        <f>+IFERROR(VLOOKUP(C323,materiales!$A$1:$D$2000,2,0),IF(B323="","","99999"))</f>
        <v/>
      </c>
      <c r="O323">
        <f>IFERROR(IF(B323="","","001"),"")</f>
        <v/>
      </c>
      <c r="Q323" s="50">
        <f>IF(B323="","","ZTRA")</f>
        <v/>
      </c>
      <c r="R323" s="65">
        <f>IF(B323="","","ALMA")</f>
        <v/>
      </c>
      <c r="S323" s="50">
        <f>+IFERROR(VLOOKUP(B323,padron!A316:K618,4,0),"")</f>
        <v/>
      </c>
      <c r="T323" s="60">
        <f>+IF(L323="","",+DAY(TODAY())&amp;"."&amp;TEXT(+TODAY(),"MM")&amp;"."&amp;+YEAR(TODAY()))</f>
        <v/>
      </c>
      <c r="U323" s="65">
        <f>+IFERROR(VLOOKUP(B323,padron!$A$2:$K$304,6,0),"")</f>
        <v/>
      </c>
      <c r="V323" s="65">
        <f>+IFERROR(VLOOKUP(B323,padron!$A$2:$K$304,7,0),"")</f>
        <v/>
      </c>
      <c r="W323" s="50">
        <f>IFERROR(VLOOKUP(B323,padron!A315:M1084,12,0),"")</f>
        <v/>
      </c>
      <c r="X323" s="65">
        <f>IFERROR(VLOOKUP(B323,padron!A315:M1084,13,0),"")</f>
        <v/>
      </c>
    </row>
    <row r="324" ht="15" customHeight="1" s="70">
      <c r="F324" s="62">
        <f>IFERROR(IF(G324="Af. No Encontrado!","SI","NO"),"NO")</f>
        <v/>
      </c>
      <c r="G324" s="65">
        <f>+(IFERROR(+VLOOKUP(B324,padron!$A$1:$K$902,3,0),IF(B324="","","Af. No Encontrado!")))</f>
        <v/>
      </c>
      <c r="H324" s="65">
        <f>+IFERROR(VLOOKUP(C324,materiales!$A$1:$D$2000,4,0),IFERROR(A324,""))</f>
        <v/>
      </c>
      <c r="I324" s="65">
        <f>+(IFERROR(+VLOOKUP(B324,padron!$A$1:$K$304,9,0),""))</f>
        <v/>
      </c>
      <c r="J324" s="65">
        <f>+(IFERROR(+VLOOKUP(B324,padron!$A$1:$K$304,10,0),""))</f>
        <v/>
      </c>
      <c r="K324" s="65">
        <f>+(IFERROR(+VLOOKUP(B324,padron!$A$1:$K$304,11,0),""))</f>
        <v/>
      </c>
      <c r="L324" s="50">
        <f>+(IFERROR(+VLOOKUP(B324,padron!$A$1:$K$304,8,0),""))</f>
        <v/>
      </c>
      <c r="M324" s="50">
        <f>+(IFERROR(+VLOOKUP(B324,padron!$A$1:$K$304,2,0),""))</f>
        <v/>
      </c>
      <c r="N324" s="50">
        <f>+IFERROR(VLOOKUP(C324,materiales!$A$1:$D$2000,2,0),IF(B324="","","99999"))</f>
        <v/>
      </c>
      <c r="O324">
        <f>IFERROR(IF(B324="","","001"),"")</f>
        <v/>
      </c>
      <c r="Q324" s="50">
        <f>IF(B324="","","ZTRA")</f>
        <v/>
      </c>
      <c r="R324" s="65">
        <f>IF(B324="","","ALMA")</f>
        <v/>
      </c>
      <c r="S324" s="50">
        <f>+IFERROR(VLOOKUP(B324,padron!A317:K619,4,0),"")</f>
        <v/>
      </c>
      <c r="T324" s="60">
        <f>+IF(L324="","",+DAY(TODAY())&amp;"."&amp;TEXT(+TODAY(),"MM")&amp;"."&amp;+YEAR(TODAY()))</f>
        <v/>
      </c>
      <c r="U324" s="65">
        <f>+IFERROR(VLOOKUP(B324,padron!$A$2:$K$304,6,0),"")</f>
        <v/>
      </c>
      <c r="V324" s="65">
        <f>+IFERROR(VLOOKUP(B324,padron!$A$2:$K$304,7,0),"")</f>
        <v/>
      </c>
      <c r="W324" s="50">
        <f>IFERROR(VLOOKUP(B324,padron!A316:M1085,12,0),"")</f>
        <v/>
      </c>
      <c r="X324" s="65">
        <f>IFERROR(VLOOKUP(B324,padron!A316:M1085,13,0),"")</f>
        <v/>
      </c>
    </row>
    <row r="325" ht="15" customHeight="1" s="70">
      <c r="F325" s="62">
        <f>IFERROR(IF(G325="Af. No Encontrado!","SI","NO"),"NO")</f>
        <v/>
      </c>
      <c r="G325" s="65">
        <f>+(IFERROR(+VLOOKUP(B325,padron!$A$1:$K$902,3,0),IF(B325="","","Af. No Encontrado!")))</f>
        <v/>
      </c>
      <c r="H325" s="65">
        <f>+IFERROR(VLOOKUP(C325,materiales!$A$1:$D$2000,4,0),IFERROR(A325,""))</f>
        <v/>
      </c>
      <c r="I325" s="65">
        <f>+(IFERROR(+VLOOKUP(B325,padron!$A$1:$K$304,9,0),""))</f>
        <v/>
      </c>
      <c r="J325" s="65">
        <f>+(IFERROR(+VLOOKUP(B325,padron!$A$1:$K$304,10,0),""))</f>
        <v/>
      </c>
      <c r="K325" s="65">
        <f>+(IFERROR(+VLOOKUP(B325,padron!$A$1:$K$304,11,0),""))</f>
        <v/>
      </c>
      <c r="L325" s="50">
        <f>+(IFERROR(+VLOOKUP(B325,padron!$A$1:$K$304,8,0),""))</f>
        <v/>
      </c>
      <c r="M325" s="50">
        <f>+(IFERROR(+VLOOKUP(B325,padron!$A$1:$K$304,2,0),""))</f>
        <v/>
      </c>
      <c r="N325" s="50">
        <f>+IFERROR(VLOOKUP(C325,materiales!$A$1:$D$2000,2,0),IF(B325="","","99999"))</f>
        <v/>
      </c>
      <c r="O325">
        <f>IFERROR(IF(B325="","","001"),"")</f>
        <v/>
      </c>
      <c r="Q325" s="50">
        <f>IF(B325="","","ZTRA")</f>
        <v/>
      </c>
      <c r="R325" s="65">
        <f>IF(B325="","","ALMA")</f>
        <v/>
      </c>
      <c r="S325" s="50">
        <f>+IFERROR(VLOOKUP(B325,padron!A318:K620,4,0),"")</f>
        <v/>
      </c>
      <c r="T325" s="60">
        <f>+IF(L325="","",+DAY(TODAY())&amp;"."&amp;TEXT(+TODAY(),"MM")&amp;"."&amp;+YEAR(TODAY()))</f>
        <v/>
      </c>
      <c r="U325" s="65">
        <f>+IFERROR(VLOOKUP(B325,padron!$A$2:$K$304,6,0),"")</f>
        <v/>
      </c>
      <c r="V325" s="65">
        <f>+IFERROR(VLOOKUP(B325,padron!$A$2:$K$304,7,0),"")</f>
        <v/>
      </c>
      <c r="W325" s="50">
        <f>IFERROR(VLOOKUP(B325,padron!A317:M1086,12,0),"")</f>
        <v/>
      </c>
      <c r="X325" s="65">
        <f>IFERROR(VLOOKUP(B325,padron!A317:M1086,13,0),"")</f>
        <v/>
      </c>
    </row>
    <row r="326" ht="15" customHeight="1" s="70">
      <c r="F326" s="62">
        <f>IFERROR(IF(G326="Af. No Encontrado!","SI","NO"),"NO")</f>
        <v/>
      </c>
      <c r="G326" s="65">
        <f>+(IFERROR(+VLOOKUP(B326,padron!$A$1:$K$902,3,0),IF(B326="","","Af. No Encontrado!")))</f>
        <v/>
      </c>
      <c r="H326" s="65">
        <f>+IFERROR(VLOOKUP(C326,materiales!$A$1:$D$2000,4,0),IFERROR(A326,""))</f>
        <v/>
      </c>
      <c r="I326" s="65">
        <f>+(IFERROR(+VLOOKUP(B326,padron!$A$1:$K$304,9,0),""))</f>
        <v/>
      </c>
      <c r="J326" s="65">
        <f>+(IFERROR(+VLOOKUP(B326,padron!$A$1:$K$304,10,0),""))</f>
        <v/>
      </c>
      <c r="K326" s="65">
        <f>+(IFERROR(+VLOOKUP(B326,padron!$A$1:$K$304,11,0),""))</f>
        <v/>
      </c>
      <c r="L326" s="50">
        <f>+(IFERROR(+VLOOKUP(B326,padron!$A$1:$K$304,8,0),""))</f>
        <v/>
      </c>
      <c r="M326" s="50">
        <f>+(IFERROR(+VLOOKUP(B326,padron!$A$1:$K$304,2,0),""))</f>
        <v/>
      </c>
      <c r="N326" s="50">
        <f>+IFERROR(VLOOKUP(C326,materiales!$A$1:$D$2000,2,0),IF(B326="","","99999"))</f>
        <v/>
      </c>
      <c r="O326">
        <f>IFERROR(IF(B326="","","001"),"")</f>
        <v/>
      </c>
      <c r="Q326" s="50">
        <f>IF(B326="","","ZTRA")</f>
        <v/>
      </c>
      <c r="R326" s="65">
        <f>IF(B326="","","ALMA")</f>
        <v/>
      </c>
      <c r="S326" s="50">
        <f>+IFERROR(VLOOKUP(B326,padron!A319:K621,4,0),"")</f>
        <v/>
      </c>
      <c r="T326" s="60">
        <f>+IF(L326="","",+DAY(TODAY())&amp;"."&amp;TEXT(+TODAY(),"MM")&amp;"."&amp;+YEAR(TODAY()))</f>
        <v/>
      </c>
      <c r="U326" s="65">
        <f>+IFERROR(VLOOKUP(B326,padron!$A$2:$K$304,6,0),"")</f>
        <v/>
      </c>
      <c r="V326" s="65">
        <f>+IFERROR(VLOOKUP(B326,padron!$A$2:$K$304,7,0),"")</f>
        <v/>
      </c>
      <c r="W326" s="50">
        <f>IFERROR(VLOOKUP(B326,padron!A318:M1087,12,0),"")</f>
        <v/>
      </c>
      <c r="X326" s="65">
        <f>IFERROR(VLOOKUP(B326,padron!A318:M1087,13,0),"")</f>
        <v/>
      </c>
    </row>
    <row r="327" ht="15" customHeight="1" s="70">
      <c r="F327" s="62">
        <f>IFERROR(IF(G327="Af. No Encontrado!","SI","NO"),"NO")</f>
        <v/>
      </c>
      <c r="G327" s="65">
        <f>+(IFERROR(+VLOOKUP(B327,padron!$A$1:$K$902,3,0),IF(B327="","","Af. No Encontrado!")))</f>
        <v/>
      </c>
      <c r="H327" s="65">
        <f>+IFERROR(VLOOKUP(C327,materiales!$A$1:$D$2000,4,0),IFERROR(A327,""))</f>
        <v/>
      </c>
      <c r="I327" s="65">
        <f>+(IFERROR(+VLOOKUP(B327,padron!$A$1:$K$304,9,0),""))</f>
        <v/>
      </c>
      <c r="J327" s="65">
        <f>+(IFERROR(+VLOOKUP(B327,padron!$A$1:$K$304,10,0),""))</f>
        <v/>
      </c>
      <c r="K327" s="65">
        <f>+(IFERROR(+VLOOKUP(B327,padron!$A$1:$K$304,11,0),""))</f>
        <v/>
      </c>
      <c r="L327" s="50">
        <f>+(IFERROR(+VLOOKUP(B327,padron!$A$1:$K$304,8,0),""))</f>
        <v/>
      </c>
      <c r="M327" s="50">
        <f>+(IFERROR(+VLOOKUP(B327,padron!$A$1:$K$304,2,0),""))</f>
        <v/>
      </c>
      <c r="N327" s="50">
        <f>+IFERROR(VLOOKUP(C327,materiales!$A$1:$D$2000,2,0),IF(B327="","","99999"))</f>
        <v/>
      </c>
      <c r="O327">
        <f>IFERROR(IF(B327="","","001"),"")</f>
        <v/>
      </c>
      <c r="Q327" s="50">
        <f>IF(B327="","","ZTRA")</f>
        <v/>
      </c>
      <c r="R327" s="65">
        <f>IF(B327="","","ALMA")</f>
        <v/>
      </c>
      <c r="S327" s="50">
        <f>+IFERROR(VLOOKUP(B327,padron!A320:K622,4,0),"")</f>
        <v/>
      </c>
      <c r="T327" s="60">
        <f>+IF(L327="","",+DAY(TODAY())&amp;"."&amp;TEXT(+TODAY(),"MM")&amp;"."&amp;+YEAR(TODAY()))</f>
        <v/>
      </c>
      <c r="U327" s="65">
        <f>+IFERROR(VLOOKUP(B327,padron!$A$2:$K$304,6,0),"")</f>
        <v/>
      </c>
      <c r="V327" s="65">
        <f>+IFERROR(VLOOKUP(B327,padron!$A$2:$K$304,7,0),"")</f>
        <v/>
      </c>
      <c r="W327" s="50">
        <f>IFERROR(VLOOKUP(B327,padron!A319:M1088,12,0),"")</f>
        <v/>
      </c>
      <c r="X327" s="65">
        <f>IFERROR(VLOOKUP(B327,padron!A319:M1088,13,0),"")</f>
        <v/>
      </c>
    </row>
    <row r="328" ht="15" customHeight="1" s="70">
      <c r="F328" s="62">
        <f>IFERROR(IF(G328="Af. No Encontrado!","SI","NO"),"NO")</f>
        <v/>
      </c>
      <c r="G328" s="65">
        <f>+(IFERROR(+VLOOKUP(B328,padron!$A$1:$K$902,3,0),IF(B328="","","Af. No Encontrado!")))</f>
        <v/>
      </c>
      <c r="H328" s="65">
        <f>+IFERROR(VLOOKUP(C328,materiales!$A$1:$D$2000,4,0),IFERROR(A328,""))</f>
        <v/>
      </c>
      <c r="I328" s="65">
        <f>+(IFERROR(+VLOOKUP(B328,padron!$A$1:$K$304,9,0),""))</f>
        <v/>
      </c>
      <c r="J328" s="65">
        <f>+(IFERROR(+VLOOKUP(B328,padron!$A$1:$K$304,10,0),""))</f>
        <v/>
      </c>
      <c r="K328" s="65">
        <f>+(IFERROR(+VLOOKUP(B328,padron!$A$1:$K$304,11,0),""))</f>
        <v/>
      </c>
      <c r="L328" s="50">
        <f>+(IFERROR(+VLOOKUP(B328,padron!$A$1:$K$304,8,0),""))</f>
        <v/>
      </c>
      <c r="M328" s="50">
        <f>+(IFERROR(+VLOOKUP(B328,padron!$A$1:$K$304,2,0),""))</f>
        <v/>
      </c>
      <c r="N328" s="50">
        <f>+IFERROR(VLOOKUP(C328,materiales!$A$1:$D$2000,2,0),IF(B328="","","99999"))</f>
        <v/>
      </c>
      <c r="O328">
        <f>IFERROR(IF(B328="","","001"),"")</f>
        <v/>
      </c>
      <c r="Q328" s="50">
        <f>IF(B328="","","ZTRA")</f>
        <v/>
      </c>
      <c r="R328" s="65">
        <f>IF(B328="","","ALMA")</f>
        <v/>
      </c>
      <c r="S328" s="50">
        <f>+IFERROR(VLOOKUP(B328,padron!A321:K623,4,0),"")</f>
        <v/>
      </c>
      <c r="T328" s="60">
        <f>+IF(L328="","",+DAY(TODAY())&amp;"."&amp;TEXT(+TODAY(),"MM")&amp;"."&amp;+YEAR(TODAY()))</f>
        <v/>
      </c>
      <c r="U328" s="65">
        <f>+IFERROR(VLOOKUP(B328,padron!$A$2:$K$304,6,0),"")</f>
        <v/>
      </c>
      <c r="V328" s="65">
        <f>+IFERROR(VLOOKUP(B328,padron!$A$2:$K$304,7,0),"")</f>
        <v/>
      </c>
      <c r="W328" s="50">
        <f>IFERROR(VLOOKUP(B328,padron!A320:M1089,12,0),"")</f>
        <v/>
      </c>
      <c r="X328" s="65">
        <f>IFERROR(VLOOKUP(B328,padron!A320:M1089,13,0),"")</f>
        <v/>
      </c>
    </row>
    <row r="329" ht="15" customHeight="1" s="70">
      <c r="F329" s="62">
        <f>IFERROR(IF(G329="Af. No Encontrado!","SI","NO"),"NO")</f>
        <v/>
      </c>
      <c r="G329" s="65">
        <f>+(IFERROR(+VLOOKUP(B329,padron!$A$1:$K$902,3,0),IF(B329="","","Af. No Encontrado!")))</f>
        <v/>
      </c>
      <c r="H329" s="65">
        <f>+IFERROR(VLOOKUP(C329,materiales!$A$1:$D$2000,4,0),IFERROR(A329,""))</f>
        <v/>
      </c>
      <c r="I329" s="65">
        <f>+(IFERROR(+VLOOKUP(B329,padron!$A$1:$K$304,9,0),""))</f>
        <v/>
      </c>
      <c r="J329" s="65">
        <f>+(IFERROR(+VLOOKUP(B329,padron!$A$1:$K$304,10,0),""))</f>
        <v/>
      </c>
      <c r="K329" s="65">
        <f>+(IFERROR(+VLOOKUP(B329,padron!$A$1:$K$304,11,0),""))</f>
        <v/>
      </c>
      <c r="L329" s="50">
        <f>+(IFERROR(+VLOOKUP(B329,padron!$A$1:$K$304,8,0),""))</f>
        <v/>
      </c>
      <c r="M329" s="50">
        <f>+(IFERROR(+VLOOKUP(B329,padron!$A$1:$K$304,2,0),""))</f>
        <v/>
      </c>
      <c r="N329" s="50">
        <f>+IFERROR(VLOOKUP(C329,materiales!$A$1:$D$2000,2,0),IF(B329="","","99999"))</f>
        <v/>
      </c>
      <c r="O329">
        <f>IFERROR(IF(B329="","","001"),"")</f>
        <v/>
      </c>
      <c r="Q329" s="50">
        <f>IF(B329="","","ZTRA")</f>
        <v/>
      </c>
      <c r="R329" s="65">
        <f>IF(B329="","","ALMA")</f>
        <v/>
      </c>
      <c r="S329" s="50">
        <f>+IFERROR(VLOOKUP(B329,padron!A322:K624,4,0),"")</f>
        <v/>
      </c>
      <c r="T329" s="60">
        <f>+IF(L329="","",+DAY(TODAY())&amp;"."&amp;TEXT(+TODAY(),"MM")&amp;"."&amp;+YEAR(TODAY()))</f>
        <v/>
      </c>
      <c r="U329" s="65">
        <f>+IFERROR(VLOOKUP(B329,padron!$A$2:$K$304,6,0),"")</f>
        <v/>
      </c>
      <c r="V329" s="65">
        <f>+IFERROR(VLOOKUP(B329,padron!$A$2:$K$304,7,0),"")</f>
        <v/>
      </c>
      <c r="W329" s="50">
        <f>IFERROR(VLOOKUP(B329,padron!A321:M1090,12,0),"")</f>
        <v/>
      </c>
      <c r="X329" s="65">
        <f>IFERROR(VLOOKUP(B329,padron!A321:M1090,13,0),"")</f>
        <v/>
      </c>
    </row>
    <row r="330" ht="15" customHeight="1" s="70">
      <c r="F330" s="62">
        <f>IFERROR(IF(G330="Af. No Encontrado!","SI","NO"),"NO")</f>
        <v/>
      </c>
      <c r="G330" s="65">
        <f>+(IFERROR(+VLOOKUP(B330,padron!$A$1:$K$902,3,0),IF(B330="","","Af. No Encontrado!")))</f>
        <v/>
      </c>
      <c r="H330" s="65">
        <f>+IFERROR(VLOOKUP(C330,materiales!$A$1:$D$2000,4,0),IFERROR(A330,""))</f>
        <v/>
      </c>
      <c r="I330" s="65">
        <f>+(IFERROR(+VLOOKUP(B330,padron!$A$1:$K$304,9,0),""))</f>
        <v/>
      </c>
      <c r="J330" s="65">
        <f>+(IFERROR(+VLOOKUP(B330,padron!$A$1:$K$304,10,0),""))</f>
        <v/>
      </c>
      <c r="K330" s="65">
        <f>+(IFERROR(+VLOOKUP(B330,padron!$A$1:$K$304,11,0),""))</f>
        <v/>
      </c>
      <c r="L330" s="50">
        <f>+(IFERROR(+VLOOKUP(B330,padron!$A$1:$K$304,8,0),""))</f>
        <v/>
      </c>
      <c r="M330" s="50">
        <f>+(IFERROR(+VLOOKUP(B330,padron!$A$1:$K$304,2,0),""))</f>
        <v/>
      </c>
      <c r="N330" s="50">
        <f>+IFERROR(VLOOKUP(C330,materiales!$A$1:$D$2000,2,0),IF(B330="","","99999"))</f>
        <v/>
      </c>
      <c r="O330">
        <f>IFERROR(IF(B330="","","001"),"")</f>
        <v/>
      </c>
      <c r="Q330" s="50">
        <f>IF(B330="","","ZTRA")</f>
        <v/>
      </c>
      <c r="R330" s="65">
        <f>IF(B330="","","ALMA")</f>
        <v/>
      </c>
      <c r="S330" s="50">
        <f>+IFERROR(VLOOKUP(B330,padron!A323:K625,4,0),"")</f>
        <v/>
      </c>
      <c r="T330" s="60">
        <f>+IF(L330="","",+DAY(TODAY())&amp;"."&amp;TEXT(+TODAY(),"MM")&amp;"."&amp;+YEAR(TODAY()))</f>
        <v/>
      </c>
      <c r="U330" s="65">
        <f>+IFERROR(VLOOKUP(B330,padron!$A$2:$K$304,6,0),"")</f>
        <v/>
      </c>
      <c r="V330" s="65">
        <f>+IFERROR(VLOOKUP(B330,padron!$A$2:$K$304,7,0),"")</f>
        <v/>
      </c>
      <c r="W330" s="50">
        <f>IFERROR(VLOOKUP(B330,padron!A322:M1091,12,0),"")</f>
        <v/>
      </c>
      <c r="X330" s="65">
        <f>IFERROR(VLOOKUP(B330,padron!A322:M1091,13,0),"")</f>
        <v/>
      </c>
    </row>
    <row r="331" ht="15" customHeight="1" s="70">
      <c r="F331" s="62">
        <f>IFERROR(IF(G331="Af. No Encontrado!","SI","NO"),"NO")</f>
        <v/>
      </c>
      <c r="G331" s="65">
        <f>+(IFERROR(+VLOOKUP(B331,padron!$A$1:$K$902,3,0),IF(B331="","","Af. No Encontrado!")))</f>
        <v/>
      </c>
      <c r="H331" s="65">
        <f>+IFERROR(VLOOKUP(C331,materiales!$A$1:$D$2000,4,0),IFERROR(A331,""))</f>
        <v/>
      </c>
      <c r="I331" s="65">
        <f>+(IFERROR(+VLOOKUP(B331,padron!$A$1:$K$304,9,0),""))</f>
        <v/>
      </c>
      <c r="J331" s="65">
        <f>+(IFERROR(+VLOOKUP(B331,padron!$A$1:$K$304,10,0),""))</f>
        <v/>
      </c>
      <c r="K331" s="65">
        <f>+(IFERROR(+VLOOKUP(B331,padron!$A$1:$K$304,11,0),""))</f>
        <v/>
      </c>
      <c r="L331" s="50">
        <f>+(IFERROR(+VLOOKUP(B331,padron!$A$1:$K$304,8,0),""))</f>
        <v/>
      </c>
      <c r="M331" s="50">
        <f>+(IFERROR(+VLOOKUP(B331,padron!$A$1:$K$304,2,0),""))</f>
        <v/>
      </c>
      <c r="N331" s="50">
        <f>+IFERROR(VLOOKUP(C331,materiales!$A$1:$D$2000,2,0),IF(B331="","","99999"))</f>
        <v/>
      </c>
      <c r="O331">
        <f>IFERROR(IF(B331="","","001"),"")</f>
        <v/>
      </c>
      <c r="Q331" s="50">
        <f>IF(B331="","","ZTRA")</f>
        <v/>
      </c>
      <c r="R331" s="65">
        <f>IF(B331="","","ALMA")</f>
        <v/>
      </c>
      <c r="S331" s="50">
        <f>+IFERROR(VLOOKUP(B331,padron!A324:K626,4,0),"")</f>
        <v/>
      </c>
      <c r="T331" s="60">
        <f>+IF(L331="","",+DAY(TODAY())&amp;"."&amp;TEXT(+TODAY(),"MM")&amp;"."&amp;+YEAR(TODAY()))</f>
        <v/>
      </c>
      <c r="U331" s="65">
        <f>+IFERROR(VLOOKUP(B331,padron!$A$2:$K$304,6,0),"")</f>
        <v/>
      </c>
      <c r="V331" s="65">
        <f>+IFERROR(VLOOKUP(B331,padron!$A$2:$K$304,7,0),"")</f>
        <v/>
      </c>
      <c r="W331" s="50">
        <f>IFERROR(VLOOKUP(B331,padron!A323:M1092,12,0),"")</f>
        <v/>
      </c>
      <c r="X331" s="65">
        <f>IFERROR(VLOOKUP(B331,padron!A323:M1092,13,0),"")</f>
        <v/>
      </c>
    </row>
    <row r="332" ht="15" customHeight="1" s="70">
      <c r="F332" s="62">
        <f>IFERROR(IF(G332="Af. No Encontrado!","SI","NO"),"NO")</f>
        <v/>
      </c>
      <c r="G332" s="65">
        <f>+(IFERROR(+VLOOKUP(B332,padron!$A$1:$K$902,3,0),IF(B332="","","Af. No Encontrado!")))</f>
        <v/>
      </c>
      <c r="H332" s="65">
        <f>+IFERROR(VLOOKUP(C332,materiales!$A$1:$D$2000,4,0),IFERROR(A332,""))</f>
        <v/>
      </c>
      <c r="I332" s="65">
        <f>+(IFERROR(+VLOOKUP(B332,padron!$A$1:$K$304,9,0),""))</f>
        <v/>
      </c>
      <c r="J332" s="65">
        <f>+(IFERROR(+VLOOKUP(B332,padron!$A$1:$K$304,10,0),""))</f>
        <v/>
      </c>
      <c r="K332" s="65">
        <f>+(IFERROR(+VLOOKUP(B332,padron!$A$1:$K$304,11,0),""))</f>
        <v/>
      </c>
      <c r="L332" s="50">
        <f>+(IFERROR(+VLOOKUP(B332,padron!$A$1:$K$304,8,0),""))</f>
        <v/>
      </c>
      <c r="M332" s="50">
        <f>+(IFERROR(+VLOOKUP(B332,padron!$A$1:$K$304,2,0),""))</f>
        <v/>
      </c>
      <c r="N332" s="50">
        <f>+IFERROR(VLOOKUP(C332,materiales!$A$1:$D$2000,2,0),IF(B332="","","99999"))</f>
        <v/>
      </c>
      <c r="O332">
        <f>IFERROR(IF(B332="","","001"),"")</f>
        <v/>
      </c>
      <c r="Q332" s="50">
        <f>IF(B332="","","ZTRA")</f>
        <v/>
      </c>
      <c r="R332" s="65">
        <f>IF(B332="","","ALMA")</f>
        <v/>
      </c>
      <c r="S332" s="50">
        <f>+IFERROR(VLOOKUP(B332,padron!A325:K627,4,0),"")</f>
        <v/>
      </c>
      <c r="T332" s="60">
        <f>+IF(L332="","",+DAY(TODAY())&amp;"."&amp;TEXT(+TODAY(),"MM")&amp;"."&amp;+YEAR(TODAY()))</f>
        <v/>
      </c>
      <c r="U332" s="65">
        <f>+IFERROR(VLOOKUP(B332,padron!$A$2:$K$304,6,0),"")</f>
        <v/>
      </c>
      <c r="V332" s="65">
        <f>+IFERROR(VLOOKUP(B332,padron!$A$2:$K$304,7,0),"")</f>
        <v/>
      </c>
      <c r="W332" s="50">
        <f>IFERROR(VLOOKUP(B332,padron!A324:M1093,12,0),"")</f>
        <v/>
      </c>
      <c r="X332" s="65">
        <f>IFERROR(VLOOKUP(B332,padron!A324:M1093,13,0),"")</f>
        <v/>
      </c>
    </row>
    <row r="333" ht="15" customHeight="1" s="70">
      <c r="F333" s="62">
        <f>IFERROR(IF(G333="Af. No Encontrado!","SI","NO"),"NO")</f>
        <v/>
      </c>
      <c r="G333" s="65">
        <f>+(IFERROR(+VLOOKUP(B333,padron!$A$1:$K$902,3,0),IF(B333="","","Af. No Encontrado!")))</f>
        <v/>
      </c>
      <c r="H333" s="65">
        <f>+IFERROR(VLOOKUP(C333,materiales!$A$1:$D$2000,4,0),IFERROR(A333,""))</f>
        <v/>
      </c>
      <c r="I333" s="65">
        <f>+(IFERROR(+VLOOKUP(B333,padron!$A$1:$K$304,9,0),""))</f>
        <v/>
      </c>
      <c r="J333" s="65">
        <f>+(IFERROR(+VLOOKUP(B333,padron!$A$1:$K$304,10,0),""))</f>
        <v/>
      </c>
      <c r="K333" s="65">
        <f>+(IFERROR(+VLOOKUP(B333,padron!$A$1:$K$304,11,0),""))</f>
        <v/>
      </c>
      <c r="L333" s="50">
        <f>+(IFERROR(+VLOOKUP(B333,padron!$A$1:$K$304,8,0),""))</f>
        <v/>
      </c>
      <c r="M333" s="50">
        <f>+(IFERROR(+VLOOKUP(B333,padron!$A$1:$K$304,2,0),""))</f>
        <v/>
      </c>
      <c r="N333" s="50">
        <f>+IFERROR(VLOOKUP(C333,materiales!$A$1:$D$2000,2,0),IF(B333="","","99999"))</f>
        <v/>
      </c>
      <c r="O333">
        <f>IFERROR(IF(B333="","","001"),"")</f>
        <v/>
      </c>
      <c r="Q333" s="50">
        <f>IF(B333="","","ZTRA")</f>
        <v/>
      </c>
      <c r="R333" s="65">
        <f>IF(B333="","","ALMA")</f>
        <v/>
      </c>
      <c r="S333" s="50">
        <f>+IFERROR(VLOOKUP(B333,padron!A326:K628,4,0),"")</f>
        <v/>
      </c>
      <c r="T333" s="60">
        <f>+IF(L333="","",+DAY(TODAY())&amp;"."&amp;TEXT(+TODAY(),"MM")&amp;"."&amp;+YEAR(TODAY()))</f>
        <v/>
      </c>
      <c r="U333" s="65">
        <f>+IFERROR(VLOOKUP(B333,padron!$A$2:$K$304,6,0),"")</f>
        <v/>
      </c>
      <c r="V333" s="65">
        <f>+IFERROR(VLOOKUP(B333,padron!$A$2:$K$304,7,0),"")</f>
        <v/>
      </c>
      <c r="W333" s="50">
        <f>IFERROR(VLOOKUP(B333,padron!A325:M1094,12,0),"")</f>
        <v/>
      </c>
      <c r="X333" s="65">
        <f>IFERROR(VLOOKUP(B333,padron!A325:M1094,13,0),"")</f>
        <v/>
      </c>
    </row>
    <row r="334" ht="15" customHeight="1" s="70">
      <c r="F334" s="62">
        <f>IFERROR(IF(G334="Af. No Encontrado!","SI","NO"),"NO")</f>
        <v/>
      </c>
      <c r="G334" s="65">
        <f>+(IFERROR(+VLOOKUP(B334,padron!$A$1:$K$902,3,0),IF(B334="","","Af. No Encontrado!")))</f>
        <v/>
      </c>
      <c r="H334" s="65">
        <f>+IFERROR(VLOOKUP(C334,materiales!$A$1:$D$2000,4,0),IFERROR(A334,""))</f>
        <v/>
      </c>
      <c r="I334" s="65">
        <f>+(IFERROR(+VLOOKUP(B334,padron!$A$1:$K$304,9,0),""))</f>
        <v/>
      </c>
      <c r="J334" s="65">
        <f>+(IFERROR(+VLOOKUP(B334,padron!$A$1:$K$304,10,0),""))</f>
        <v/>
      </c>
      <c r="K334" s="65">
        <f>+(IFERROR(+VLOOKUP(B334,padron!$A$1:$K$304,11,0),""))</f>
        <v/>
      </c>
      <c r="L334" s="50">
        <f>+(IFERROR(+VLOOKUP(B334,padron!$A$1:$K$304,8,0),""))</f>
        <v/>
      </c>
      <c r="M334" s="50">
        <f>+(IFERROR(+VLOOKUP(B334,padron!$A$1:$K$304,2,0),""))</f>
        <v/>
      </c>
      <c r="N334" s="50">
        <f>+IFERROR(VLOOKUP(C334,materiales!$A$1:$D$2000,2,0),IF(B334="","","99999"))</f>
        <v/>
      </c>
      <c r="O334">
        <f>IFERROR(IF(B334="","","001"),"")</f>
        <v/>
      </c>
      <c r="Q334" s="50">
        <f>IF(B334="","","ZTRA")</f>
        <v/>
      </c>
      <c r="R334" s="65">
        <f>IF(B334="","","ALMA")</f>
        <v/>
      </c>
      <c r="S334" s="50">
        <f>+IFERROR(VLOOKUP(B334,padron!A327:K629,4,0),"")</f>
        <v/>
      </c>
      <c r="T334" s="60">
        <f>+IF(L334="","",+DAY(TODAY())&amp;"."&amp;TEXT(+TODAY(),"MM")&amp;"."&amp;+YEAR(TODAY()))</f>
        <v/>
      </c>
      <c r="U334" s="65">
        <f>+IFERROR(VLOOKUP(B334,padron!$A$2:$K$304,6,0),"")</f>
        <v/>
      </c>
      <c r="V334" s="65">
        <f>+IFERROR(VLOOKUP(B334,padron!$A$2:$K$304,7,0),"")</f>
        <v/>
      </c>
      <c r="W334" s="50">
        <f>IFERROR(VLOOKUP(B334,padron!A326:M1095,12,0),"")</f>
        <v/>
      </c>
      <c r="X334" s="65">
        <f>IFERROR(VLOOKUP(B334,padron!A326:M1095,13,0),"")</f>
        <v/>
      </c>
    </row>
    <row r="335" ht="15" customHeight="1" s="70">
      <c r="F335" s="62">
        <f>IFERROR(IF(G335="Af. No Encontrado!","SI","NO"),"NO")</f>
        <v/>
      </c>
      <c r="G335" s="65">
        <f>+(IFERROR(+VLOOKUP(B335,padron!$A$1:$K$902,3,0),IF(B335="","","Af. No Encontrado!")))</f>
        <v/>
      </c>
      <c r="H335" s="65">
        <f>+IFERROR(VLOOKUP(C335,materiales!$A$1:$D$2000,4,0),IFERROR(A335,""))</f>
        <v/>
      </c>
      <c r="I335" s="65">
        <f>+(IFERROR(+VLOOKUP(B335,padron!$A$1:$K$304,9,0),""))</f>
        <v/>
      </c>
      <c r="J335" s="65">
        <f>+(IFERROR(+VLOOKUP(B335,padron!$A$1:$K$304,10,0),""))</f>
        <v/>
      </c>
      <c r="K335" s="65">
        <f>+(IFERROR(+VLOOKUP(B335,padron!$A$1:$K$304,11,0),""))</f>
        <v/>
      </c>
      <c r="L335" s="50">
        <f>+(IFERROR(+VLOOKUP(B335,padron!$A$1:$K$304,8,0),""))</f>
        <v/>
      </c>
      <c r="M335" s="50">
        <f>+(IFERROR(+VLOOKUP(B335,padron!$A$1:$K$304,2,0),""))</f>
        <v/>
      </c>
      <c r="N335" s="50">
        <f>+IFERROR(VLOOKUP(C335,materiales!$A$1:$D$2000,2,0),IF(B335="","","99999"))</f>
        <v/>
      </c>
      <c r="O335">
        <f>IFERROR(IF(B335="","","001"),"")</f>
        <v/>
      </c>
      <c r="Q335" s="50">
        <f>IF(B335="","","ZTRA")</f>
        <v/>
      </c>
      <c r="R335" s="65">
        <f>IF(B335="","","ALMA")</f>
        <v/>
      </c>
      <c r="S335" s="50">
        <f>+IFERROR(VLOOKUP(B335,padron!A328:K630,4,0),"")</f>
        <v/>
      </c>
      <c r="T335" s="60">
        <f>+IF(L335="","",+DAY(TODAY())&amp;"."&amp;TEXT(+TODAY(),"MM")&amp;"."&amp;+YEAR(TODAY()))</f>
        <v/>
      </c>
      <c r="U335" s="65">
        <f>+IFERROR(VLOOKUP(B335,padron!$A$2:$K$304,6,0),"")</f>
        <v/>
      </c>
      <c r="V335" s="65">
        <f>+IFERROR(VLOOKUP(B335,padron!$A$2:$K$304,7,0),"")</f>
        <v/>
      </c>
      <c r="W335" s="50">
        <f>IFERROR(VLOOKUP(B335,padron!A327:M1096,12,0),"")</f>
        <v/>
      </c>
      <c r="X335" s="65">
        <f>IFERROR(VLOOKUP(B335,padron!A327:M1096,13,0),"")</f>
        <v/>
      </c>
    </row>
    <row r="336" ht="15" customHeight="1" s="70">
      <c r="F336" s="62">
        <f>IFERROR(IF(G336="Af. No Encontrado!","SI","NO"),"NO")</f>
        <v/>
      </c>
      <c r="G336" s="65">
        <f>+(IFERROR(+VLOOKUP(B336,padron!$A$1:$K$902,3,0),IF(B336="","","Af. No Encontrado!")))</f>
        <v/>
      </c>
      <c r="H336" s="65">
        <f>+IFERROR(VLOOKUP(C336,materiales!$A$1:$D$2000,4,0),IFERROR(A336,""))</f>
        <v/>
      </c>
      <c r="I336" s="65">
        <f>+(IFERROR(+VLOOKUP(B336,padron!$A$1:$K$304,9,0),""))</f>
        <v/>
      </c>
      <c r="J336" s="65">
        <f>+(IFERROR(+VLOOKUP(B336,padron!$A$1:$K$304,10,0),""))</f>
        <v/>
      </c>
      <c r="K336" s="65">
        <f>+(IFERROR(+VLOOKUP(B336,padron!$A$1:$K$304,11,0),""))</f>
        <v/>
      </c>
      <c r="L336" s="50">
        <f>+(IFERROR(+VLOOKUP(B336,padron!$A$1:$K$304,8,0),""))</f>
        <v/>
      </c>
      <c r="M336" s="50">
        <f>+(IFERROR(+VLOOKUP(B336,padron!$A$1:$K$304,2,0),""))</f>
        <v/>
      </c>
      <c r="N336" s="50">
        <f>+IFERROR(VLOOKUP(C336,materiales!$A$1:$D$2000,2,0),IF(B336="","","99999"))</f>
        <v/>
      </c>
      <c r="O336">
        <f>IFERROR(IF(B336="","","001"),"")</f>
        <v/>
      </c>
      <c r="Q336" s="50">
        <f>IF(B336="","","ZTRA")</f>
        <v/>
      </c>
      <c r="R336" s="65">
        <f>IF(B336="","","ALMA")</f>
        <v/>
      </c>
      <c r="S336" s="50">
        <f>+IFERROR(VLOOKUP(B336,padron!A329:K631,4,0),"")</f>
        <v/>
      </c>
      <c r="T336" s="60">
        <f>+IF(L336="","",+DAY(TODAY())&amp;"."&amp;TEXT(+TODAY(),"MM")&amp;"."&amp;+YEAR(TODAY()))</f>
        <v/>
      </c>
      <c r="U336" s="65">
        <f>+IFERROR(VLOOKUP(B336,padron!$A$2:$K$304,6,0),"")</f>
        <v/>
      </c>
      <c r="V336" s="65">
        <f>+IFERROR(VLOOKUP(B336,padron!$A$2:$K$304,7,0),"")</f>
        <v/>
      </c>
      <c r="W336" s="50">
        <f>IFERROR(VLOOKUP(B336,padron!A328:M1097,12,0),"")</f>
        <v/>
      </c>
      <c r="X336" s="65">
        <f>IFERROR(VLOOKUP(B336,padron!A328:M1097,13,0),"")</f>
        <v/>
      </c>
    </row>
    <row r="337" ht="15" customHeight="1" s="70">
      <c r="F337" s="62">
        <f>IFERROR(IF(G337="Af. No Encontrado!","SI","NO"),"NO")</f>
        <v/>
      </c>
      <c r="G337" s="65">
        <f>+(IFERROR(+VLOOKUP(B337,padron!$A$1:$K$902,3,0),IF(B337="","","Af. No Encontrado!")))</f>
        <v/>
      </c>
      <c r="H337" s="65">
        <f>+IFERROR(VLOOKUP(C337,materiales!$A$1:$D$2000,4,0),IFERROR(A337,""))</f>
        <v/>
      </c>
      <c r="I337" s="65">
        <f>+(IFERROR(+VLOOKUP(B337,padron!$A$1:$K$304,9,0),""))</f>
        <v/>
      </c>
      <c r="J337" s="65">
        <f>+(IFERROR(+VLOOKUP(B337,padron!$A$1:$K$304,10,0),""))</f>
        <v/>
      </c>
      <c r="K337" s="65">
        <f>+(IFERROR(+VLOOKUP(B337,padron!$A$1:$K$304,11,0),""))</f>
        <v/>
      </c>
      <c r="L337" s="50">
        <f>+(IFERROR(+VLOOKUP(B337,padron!$A$1:$K$304,8,0),""))</f>
        <v/>
      </c>
      <c r="M337" s="50">
        <f>+(IFERROR(+VLOOKUP(B337,padron!$A$1:$K$304,2,0),""))</f>
        <v/>
      </c>
      <c r="N337" s="50">
        <f>+IFERROR(VLOOKUP(C337,materiales!$A$1:$D$2000,2,0),IF(B337="","","99999"))</f>
        <v/>
      </c>
      <c r="O337">
        <f>IFERROR(IF(B337="","","001"),"")</f>
        <v/>
      </c>
      <c r="Q337" s="50">
        <f>IF(B337="","","ZTRA")</f>
        <v/>
      </c>
      <c r="R337" s="65">
        <f>IF(B337="","","ALMA")</f>
        <v/>
      </c>
      <c r="S337" s="50">
        <f>+IFERROR(VLOOKUP(B337,padron!A330:K632,4,0),"")</f>
        <v/>
      </c>
      <c r="T337" s="60">
        <f>+IF(L337="","",+DAY(TODAY())&amp;"."&amp;TEXT(+TODAY(),"MM")&amp;"."&amp;+YEAR(TODAY()))</f>
        <v/>
      </c>
      <c r="U337" s="65">
        <f>+IFERROR(VLOOKUP(B337,padron!$A$2:$K$304,6,0),"")</f>
        <v/>
      </c>
      <c r="V337" s="65">
        <f>+IFERROR(VLOOKUP(B337,padron!$A$2:$K$304,7,0),"")</f>
        <v/>
      </c>
      <c r="W337" s="50">
        <f>IFERROR(VLOOKUP(B337,padron!A329:M1098,12,0),"")</f>
        <v/>
      </c>
      <c r="X337" s="65">
        <f>IFERROR(VLOOKUP(B337,padron!A329:M1098,13,0),"")</f>
        <v/>
      </c>
    </row>
    <row r="338" ht="15" customHeight="1" s="70">
      <c r="F338" s="62">
        <f>IFERROR(IF(G338="Af. No Encontrado!","SI","NO"),"NO")</f>
        <v/>
      </c>
      <c r="G338" s="65">
        <f>+(IFERROR(+VLOOKUP(B338,padron!$A$1:$K$902,3,0),IF(B338="","","Af. No Encontrado!")))</f>
        <v/>
      </c>
      <c r="H338" s="65">
        <f>+IFERROR(VLOOKUP(C338,materiales!$A$1:$D$2000,4,0),IFERROR(A338,""))</f>
        <v/>
      </c>
      <c r="I338" s="65">
        <f>+(IFERROR(+VLOOKUP(B338,padron!$A$1:$K$304,9,0),""))</f>
        <v/>
      </c>
      <c r="J338" s="65">
        <f>+(IFERROR(+VLOOKUP(B338,padron!$A$1:$K$304,10,0),""))</f>
        <v/>
      </c>
      <c r="K338" s="65">
        <f>+(IFERROR(+VLOOKUP(B338,padron!$A$1:$K$304,11,0),""))</f>
        <v/>
      </c>
      <c r="L338" s="50">
        <f>+(IFERROR(+VLOOKUP(B338,padron!$A$1:$K$304,8,0),""))</f>
        <v/>
      </c>
      <c r="M338" s="50">
        <f>+(IFERROR(+VLOOKUP(B338,padron!$A$1:$K$304,2,0),""))</f>
        <v/>
      </c>
      <c r="N338" s="50">
        <f>+IFERROR(VLOOKUP(C338,materiales!$A$1:$D$2000,2,0),IF(B338="","","99999"))</f>
        <v/>
      </c>
      <c r="O338">
        <f>IFERROR(IF(B338="","","001"),"")</f>
        <v/>
      </c>
      <c r="Q338" s="50">
        <f>IF(B338="","","ZTRA")</f>
        <v/>
      </c>
      <c r="R338" s="65">
        <f>IF(B338="","","ALMA")</f>
        <v/>
      </c>
      <c r="S338" s="50">
        <f>+IFERROR(VLOOKUP(B338,padron!A331:K633,4,0),"")</f>
        <v/>
      </c>
      <c r="T338" s="60">
        <f>+IF(L338="","",+DAY(TODAY())&amp;"."&amp;TEXT(+TODAY(),"MM")&amp;"."&amp;+YEAR(TODAY()))</f>
        <v/>
      </c>
      <c r="U338" s="65">
        <f>+IFERROR(VLOOKUP(B338,padron!$A$2:$K$304,6,0),"")</f>
        <v/>
      </c>
      <c r="V338" s="65">
        <f>+IFERROR(VLOOKUP(B338,padron!$A$2:$K$304,7,0),"")</f>
        <v/>
      </c>
      <c r="W338" s="50">
        <f>IFERROR(VLOOKUP(B338,padron!A330:M1099,12,0),"")</f>
        <v/>
      </c>
      <c r="X338" s="65">
        <f>IFERROR(VLOOKUP(B338,padron!A330:M1099,13,0),"")</f>
        <v/>
      </c>
    </row>
    <row r="339" ht="15" customHeight="1" s="70">
      <c r="F339" s="62">
        <f>IFERROR(IF(G339="Af. No Encontrado!","SI","NO"),"NO")</f>
        <v/>
      </c>
      <c r="G339" s="65">
        <f>+(IFERROR(+VLOOKUP(B339,padron!$A$1:$K$902,3,0),IF(B339="","","Af. No Encontrado!")))</f>
        <v/>
      </c>
      <c r="H339" s="65">
        <f>+IFERROR(VLOOKUP(C339,materiales!$A$1:$D$2000,4,0),IFERROR(A339,""))</f>
        <v/>
      </c>
      <c r="I339" s="65">
        <f>+(IFERROR(+VLOOKUP(B339,padron!$A$1:$K$304,9,0),""))</f>
        <v/>
      </c>
      <c r="J339" s="65">
        <f>+(IFERROR(+VLOOKUP(B339,padron!$A$1:$K$304,10,0),""))</f>
        <v/>
      </c>
      <c r="K339" s="65">
        <f>+(IFERROR(+VLOOKUP(B339,padron!$A$1:$K$304,11,0),""))</f>
        <v/>
      </c>
      <c r="L339" s="50">
        <f>+(IFERROR(+VLOOKUP(B339,padron!$A$1:$K$304,8,0),""))</f>
        <v/>
      </c>
      <c r="M339" s="50">
        <f>+(IFERROR(+VLOOKUP(B339,padron!$A$1:$K$304,2,0),""))</f>
        <v/>
      </c>
      <c r="N339" s="50">
        <f>+IFERROR(VLOOKUP(C339,materiales!$A$1:$D$2000,2,0),IF(B339="","","99999"))</f>
        <v/>
      </c>
      <c r="O339">
        <f>IFERROR(IF(B339="","","001"),"")</f>
        <v/>
      </c>
      <c r="Q339" s="50">
        <f>IF(B339="","","ZTRA")</f>
        <v/>
      </c>
      <c r="R339" s="65">
        <f>IF(B339="","","ALMA")</f>
        <v/>
      </c>
      <c r="S339" s="50">
        <f>+IFERROR(VLOOKUP(B339,padron!A332:K634,4,0),"")</f>
        <v/>
      </c>
      <c r="T339" s="60">
        <f>+IF(L339="","",+DAY(TODAY())&amp;"."&amp;TEXT(+TODAY(),"MM")&amp;"."&amp;+YEAR(TODAY()))</f>
        <v/>
      </c>
      <c r="U339" s="65">
        <f>+IFERROR(VLOOKUP(B339,padron!$A$2:$K$304,6,0),"")</f>
        <v/>
      </c>
      <c r="V339" s="65">
        <f>+IFERROR(VLOOKUP(B339,padron!$A$2:$K$304,7,0),"")</f>
        <v/>
      </c>
      <c r="W339" s="50">
        <f>IFERROR(VLOOKUP(B339,padron!A331:M1100,12,0),"")</f>
        <v/>
      </c>
      <c r="X339" s="65">
        <f>IFERROR(VLOOKUP(B339,padron!A331:M1100,13,0),"")</f>
        <v/>
      </c>
    </row>
    <row r="340" ht="15" customHeight="1" s="70">
      <c r="F340" s="62">
        <f>IFERROR(IF(G340="Af. No Encontrado!","SI","NO"),"NO")</f>
        <v/>
      </c>
      <c r="G340" s="65">
        <f>+(IFERROR(+VLOOKUP(B340,padron!$A$1:$K$902,3,0),IF(B340="","","Af. No Encontrado!")))</f>
        <v/>
      </c>
      <c r="H340" s="65">
        <f>+IFERROR(VLOOKUP(C340,materiales!$A$1:$D$2000,4,0),IFERROR(A340,""))</f>
        <v/>
      </c>
      <c r="I340" s="65">
        <f>+(IFERROR(+VLOOKUP(B340,padron!$A$1:$K$304,9,0),""))</f>
        <v/>
      </c>
      <c r="J340" s="65">
        <f>+(IFERROR(+VLOOKUP(B340,padron!$A$1:$K$304,10,0),""))</f>
        <v/>
      </c>
      <c r="K340" s="65">
        <f>+(IFERROR(+VLOOKUP(B340,padron!$A$1:$K$304,11,0),""))</f>
        <v/>
      </c>
      <c r="L340" s="50">
        <f>+(IFERROR(+VLOOKUP(B340,padron!$A$1:$K$304,8,0),""))</f>
        <v/>
      </c>
      <c r="M340" s="50">
        <f>+(IFERROR(+VLOOKUP(B340,padron!$A$1:$K$304,2,0),""))</f>
        <v/>
      </c>
      <c r="N340" s="50">
        <f>+IFERROR(VLOOKUP(C340,materiales!$A$1:$D$2000,2,0),IF(B340="","","99999"))</f>
        <v/>
      </c>
      <c r="O340">
        <f>IFERROR(IF(B340="","","001"),"")</f>
        <v/>
      </c>
      <c r="Q340" s="50">
        <f>IF(B340="","","ZTRA")</f>
        <v/>
      </c>
      <c r="R340" s="65">
        <f>IF(B340="","","ALMA")</f>
        <v/>
      </c>
      <c r="S340" s="50">
        <f>+IFERROR(VLOOKUP(B340,padron!A333:K635,4,0),"")</f>
        <v/>
      </c>
      <c r="T340" s="60">
        <f>+IF(L340="","",+DAY(TODAY())&amp;"."&amp;TEXT(+TODAY(),"MM")&amp;"."&amp;+YEAR(TODAY()))</f>
        <v/>
      </c>
      <c r="U340" s="65">
        <f>+IFERROR(VLOOKUP(B340,padron!$A$2:$K$304,6,0),"")</f>
        <v/>
      </c>
      <c r="V340" s="65">
        <f>+IFERROR(VLOOKUP(B340,padron!$A$2:$K$304,7,0),"")</f>
        <v/>
      </c>
      <c r="W340" s="50">
        <f>IFERROR(VLOOKUP(B340,padron!A332:M1101,12,0),"")</f>
        <v/>
      </c>
      <c r="X340" s="65">
        <f>IFERROR(VLOOKUP(B340,padron!A332:M1101,13,0),"")</f>
        <v/>
      </c>
    </row>
    <row r="341" ht="15" customHeight="1" s="70">
      <c r="F341" s="62">
        <f>IFERROR(IF(G341="Af. No Encontrado!","SI","NO"),"NO")</f>
        <v/>
      </c>
      <c r="G341" s="65">
        <f>+(IFERROR(+VLOOKUP(B341,padron!$A$1:$K$902,3,0),IF(B341="","","Af. No Encontrado!")))</f>
        <v/>
      </c>
      <c r="H341" s="65">
        <f>+IFERROR(VLOOKUP(C341,materiales!$A$1:$D$2000,4,0),IFERROR(A341,""))</f>
        <v/>
      </c>
      <c r="I341" s="65">
        <f>+(IFERROR(+VLOOKUP(B341,padron!$A$1:$K$304,9,0),""))</f>
        <v/>
      </c>
      <c r="J341" s="65">
        <f>+(IFERROR(+VLOOKUP(B341,padron!$A$1:$K$304,10,0),""))</f>
        <v/>
      </c>
      <c r="K341" s="65">
        <f>+(IFERROR(+VLOOKUP(B341,padron!$A$1:$K$304,11,0),""))</f>
        <v/>
      </c>
      <c r="L341" s="50">
        <f>+(IFERROR(+VLOOKUP(B341,padron!$A$1:$K$304,8,0),""))</f>
        <v/>
      </c>
      <c r="M341" s="50">
        <f>+(IFERROR(+VLOOKUP(B341,padron!$A$1:$K$304,2,0),""))</f>
        <v/>
      </c>
      <c r="N341" s="50">
        <f>+IFERROR(VLOOKUP(C341,materiales!$A$1:$D$2000,2,0),IF(B341="","","99999"))</f>
        <v/>
      </c>
      <c r="O341">
        <f>IFERROR(IF(B341="","","001"),"")</f>
        <v/>
      </c>
      <c r="Q341" s="50">
        <f>IF(B341="","","ZTRA")</f>
        <v/>
      </c>
      <c r="R341" s="65">
        <f>IF(B341="","","ALMA")</f>
        <v/>
      </c>
      <c r="S341" s="50">
        <f>+IFERROR(VLOOKUP(B341,padron!A334:K636,4,0),"")</f>
        <v/>
      </c>
      <c r="T341" s="60">
        <f>+IF(L341="","",+DAY(TODAY())&amp;"."&amp;TEXT(+TODAY(),"MM")&amp;"."&amp;+YEAR(TODAY()))</f>
        <v/>
      </c>
      <c r="U341" s="65">
        <f>+IFERROR(VLOOKUP(B341,padron!$A$2:$K$304,6,0),"")</f>
        <v/>
      </c>
      <c r="V341" s="65">
        <f>+IFERROR(VLOOKUP(B341,padron!$A$2:$K$304,7,0),"")</f>
        <v/>
      </c>
      <c r="W341" s="50">
        <f>IFERROR(VLOOKUP(B341,padron!A333:M1102,12,0),"")</f>
        <v/>
      </c>
      <c r="X341" s="65">
        <f>IFERROR(VLOOKUP(B341,padron!A333:M1102,13,0),"")</f>
        <v/>
      </c>
    </row>
    <row r="342" ht="15" customHeight="1" s="70">
      <c r="F342" s="62">
        <f>IFERROR(IF(G342="Af. No Encontrado!","SI","NO"),"NO")</f>
        <v/>
      </c>
      <c r="G342" s="65">
        <f>+(IFERROR(+VLOOKUP(B342,padron!$A$1:$K$902,3,0),IF(B342="","","Af. No Encontrado!")))</f>
        <v/>
      </c>
      <c r="H342" s="65">
        <f>+IFERROR(VLOOKUP(C342,materiales!$A$1:$D$2000,4,0),IFERROR(A342,""))</f>
        <v/>
      </c>
      <c r="I342" s="65">
        <f>+(IFERROR(+VLOOKUP(B342,padron!$A$1:$K$304,9,0),""))</f>
        <v/>
      </c>
      <c r="J342" s="65">
        <f>+(IFERROR(+VLOOKUP(B342,padron!$A$1:$K$304,10,0),""))</f>
        <v/>
      </c>
      <c r="K342" s="65">
        <f>+(IFERROR(+VLOOKUP(B342,padron!$A$1:$K$304,11,0),""))</f>
        <v/>
      </c>
      <c r="L342" s="50">
        <f>+(IFERROR(+VLOOKUP(B342,padron!$A$1:$K$304,8,0),""))</f>
        <v/>
      </c>
      <c r="M342" s="50">
        <f>+(IFERROR(+VLOOKUP(B342,padron!$A$1:$K$304,2,0),""))</f>
        <v/>
      </c>
      <c r="N342" s="50">
        <f>+IFERROR(VLOOKUP(C342,materiales!$A$1:$D$2000,2,0),IF(B342="","","99999"))</f>
        <v/>
      </c>
      <c r="O342">
        <f>IFERROR(IF(B342="","","001"),"")</f>
        <v/>
      </c>
      <c r="Q342" s="50">
        <f>IF(B342="","","ZTRA")</f>
        <v/>
      </c>
      <c r="R342" s="65">
        <f>IF(B342="","","ALMA")</f>
        <v/>
      </c>
      <c r="S342" s="50">
        <f>+IFERROR(VLOOKUP(B342,padron!A335:K637,4,0),"")</f>
        <v/>
      </c>
      <c r="T342" s="60">
        <f>+IF(L342="","",+DAY(TODAY())&amp;"."&amp;TEXT(+TODAY(),"MM")&amp;"."&amp;+YEAR(TODAY()))</f>
        <v/>
      </c>
      <c r="U342" s="65">
        <f>+IFERROR(VLOOKUP(B342,padron!$A$2:$K$304,6,0),"")</f>
        <v/>
      </c>
      <c r="V342" s="65">
        <f>+IFERROR(VLOOKUP(B342,padron!$A$2:$K$304,7,0),"")</f>
        <v/>
      </c>
      <c r="W342" s="50">
        <f>IFERROR(VLOOKUP(B342,padron!A334:M1103,12,0),"")</f>
        <v/>
      </c>
      <c r="X342" s="65">
        <f>IFERROR(VLOOKUP(B342,padron!A334:M1103,13,0),"")</f>
        <v/>
      </c>
    </row>
    <row r="343" ht="15" customHeight="1" s="70">
      <c r="F343" s="62">
        <f>IFERROR(IF(G343="Af. No Encontrado!","SI","NO"),"NO")</f>
        <v/>
      </c>
      <c r="G343" s="65">
        <f>+(IFERROR(+VLOOKUP(B343,padron!$A$1:$K$902,3,0),IF(B343="","","Af. No Encontrado!")))</f>
        <v/>
      </c>
      <c r="H343" s="65">
        <f>+IFERROR(VLOOKUP(C343,materiales!$A$1:$D$2000,4,0),IFERROR(A343,""))</f>
        <v/>
      </c>
      <c r="I343" s="65">
        <f>+(IFERROR(+VLOOKUP(B343,padron!$A$1:$K$304,9,0),""))</f>
        <v/>
      </c>
      <c r="J343" s="65">
        <f>+(IFERROR(+VLOOKUP(B343,padron!$A$1:$K$304,10,0),""))</f>
        <v/>
      </c>
      <c r="K343" s="65">
        <f>+(IFERROR(+VLOOKUP(B343,padron!$A$1:$K$304,11,0),""))</f>
        <v/>
      </c>
      <c r="L343" s="50">
        <f>+(IFERROR(+VLOOKUP(B343,padron!$A$1:$K$304,8,0),""))</f>
        <v/>
      </c>
      <c r="M343" s="50">
        <f>+(IFERROR(+VLOOKUP(B343,padron!$A$1:$K$304,2,0),""))</f>
        <v/>
      </c>
      <c r="N343" s="50">
        <f>+IFERROR(VLOOKUP(C343,materiales!$A$1:$D$2000,2,0),IF(B343="","","99999"))</f>
        <v/>
      </c>
      <c r="O343">
        <f>IFERROR(IF(B343="","","001"),"")</f>
        <v/>
      </c>
      <c r="Q343" s="50">
        <f>IF(B343="","","ZTRA")</f>
        <v/>
      </c>
      <c r="R343" s="65">
        <f>IF(B343="","","ALMA")</f>
        <v/>
      </c>
      <c r="S343" s="50">
        <f>+IFERROR(VLOOKUP(B343,padron!A336:K638,4,0),"")</f>
        <v/>
      </c>
      <c r="T343" s="60">
        <f>+IF(L343="","",+DAY(TODAY())&amp;"."&amp;TEXT(+TODAY(),"MM")&amp;"."&amp;+YEAR(TODAY()))</f>
        <v/>
      </c>
      <c r="U343" s="65">
        <f>+IFERROR(VLOOKUP(B343,padron!$A$2:$K$304,6,0),"")</f>
        <v/>
      </c>
      <c r="V343" s="65">
        <f>+IFERROR(VLOOKUP(B343,padron!$A$2:$K$304,7,0),"")</f>
        <v/>
      </c>
      <c r="W343" s="50">
        <f>IFERROR(VLOOKUP(B343,padron!A335:M1104,12,0),"")</f>
        <v/>
      </c>
      <c r="X343" s="65">
        <f>IFERROR(VLOOKUP(B343,padron!A335:M1104,13,0),"")</f>
        <v/>
      </c>
    </row>
    <row r="344" ht="15" customHeight="1" s="70">
      <c r="F344" s="62">
        <f>IFERROR(IF(G344="Af. No Encontrado!","SI","NO"),"NO")</f>
        <v/>
      </c>
      <c r="G344" s="65">
        <f>+(IFERROR(+VLOOKUP(B344,padron!$A$1:$K$902,3,0),IF(B344="","","Af. No Encontrado!")))</f>
        <v/>
      </c>
      <c r="H344" s="65">
        <f>+IFERROR(VLOOKUP(C344,materiales!$A$1:$D$2000,4,0),IFERROR(A344,""))</f>
        <v/>
      </c>
      <c r="I344" s="65">
        <f>+(IFERROR(+VLOOKUP(B344,padron!$A$1:$K$304,9,0),""))</f>
        <v/>
      </c>
      <c r="J344" s="65">
        <f>+(IFERROR(+VLOOKUP(B344,padron!$A$1:$K$304,10,0),""))</f>
        <v/>
      </c>
      <c r="K344" s="65">
        <f>+(IFERROR(+VLOOKUP(B344,padron!$A$1:$K$304,11,0),""))</f>
        <v/>
      </c>
      <c r="L344" s="50">
        <f>+(IFERROR(+VLOOKUP(B344,padron!$A$1:$K$304,8,0),""))</f>
        <v/>
      </c>
      <c r="M344" s="50">
        <f>+(IFERROR(+VLOOKUP(B344,padron!$A$1:$K$304,2,0),""))</f>
        <v/>
      </c>
      <c r="N344" s="50">
        <f>+IFERROR(VLOOKUP(C344,materiales!$A$1:$D$2000,2,0),IF(B344="","","99999"))</f>
        <v/>
      </c>
      <c r="O344">
        <f>IFERROR(IF(B344="","","001"),"")</f>
        <v/>
      </c>
      <c r="Q344" s="50">
        <f>IF(B344="","","ZTRA")</f>
        <v/>
      </c>
      <c r="R344" s="65">
        <f>IF(B344="","","ALMA")</f>
        <v/>
      </c>
      <c r="S344" s="50">
        <f>+IFERROR(VLOOKUP(B344,padron!A337:K639,4,0),"")</f>
        <v/>
      </c>
      <c r="T344" s="60">
        <f>+IF(L344="","",+DAY(TODAY())&amp;"."&amp;TEXT(+TODAY(),"MM")&amp;"."&amp;+YEAR(TODAY()))</f>
        <v/>
      </c>
      <c r="U344" s="65">
        <f>+IFERROR(VLOOKUP(B344,padron!$A$2:$K$304,6,0),"")</f>
        <v/>
      </c>
      <c r="V344" s="65">
        <f>+IFERROR(VLOOKUP(B344,padron!$A$2:$K$304,7,0),"")</f>
        <v/>
      </c>
      <c r="W344" s="50">
        <f>IFERROR(VLOOKUP(B344,padron!A336:M1105,12,0),"")</f>
        <v/>
      </c>
      <c r="X344" s="65">
        <f>IFERROR(VLOOKUP(B344,padron!A336:M1105,13,0),"")</f>
        <v/>
      </c>
    </row>
    <row r="345" ht="15" customHeight="1" s="70">
      <c r="F345" s="62">
        <f>IFERROR(IF(G345="Af. No Encontrado!","SI","NO"),"NO")</f>
        <v/>
      </c>
      <c r="G345" s="65">
        <f>+(IFERROR(+VLOOKUP(B345,padron!$A$1:$K$902,3,0),IF(B345="","","Af. No Encontrado!")))</f>
        <v/>
      </c>
      <c r="H345" s="65">
        <f>+IFERROR(VLOOKUP(C345,materiales!$A$1:$D$2000,4,0),IFERROR(A345,""))</f>
        <v/>
      </c>
      <c r="I345" s="65">
        <f>+(IFERROR(+VLOOKUP(B345,padron!$A$1:$K$304,9,0),""))</f>
        <v/>
      </c>
      <c r="J345" s="65">
        <f>+(IFERROR(+VLOOKUP(B345,padron!$A$1:$K$304,10,0),""))</f>
        <v/>
      </c>
      <c r="K345" s="65">
        <f>+(IFERROR(+VLOOKUP(B345,padron!$A$1:$K$304,11,0),""))</f>
        <v/>
      </c>
      <c r="L345" s="50">
        <f>+(IFERROR(+VLOOKUP(B345,padron!$A$1:$K$304,8,0),""))</f>
        <v/>
      </c>
      <c r="M345" s="50">
        <f>+(IFERROR(+VLOOKUP(B345,padron!$A$1:$K$304,2,0),""))</f>
        <v/>
      </c>
      <c r="N345" s="50">
        <f>+IFERROR(VLOOKUP(C345,materiales!$A$1:$D$2000,2,0),IF(B345="","","99999"))</f>
        <v/>
      </c>
      <c r="O345">
        <f>IFERROR(IF(B345="","","001"),"")</f>
        <v/>
      </c>
      <c r="Q345" s="50">
        <f>IF(B345="","","ZTRA")</f>
        <v/>
      </c>
      <c r="R345" s="65">
        <f>IF(B345="","","ALMA")</f>
        <v/>
      </c>
      <c r="S345" s="50">
        <f>+IFERROR(VLOOKUP(B345,padron!A338:K640,4,0),"")</f>
        <v/>
      </c>
      <c r="T345" s="60">
        <f>+IF(L345="","",+DAY(TODAY())&amp;"."&amp;TEXT(+TODAY(),"MM")&amp;"."&amp;+YEAR(TODAY()))</f>
        <v/>
      </c>
      <c r="U345" s="65">
        <f>+IFERROR(VLOOKUP(B345,padron!$A$2:$K$304,6,0),"")</f>
        <v/>
      </c>
      <c r="V345" s="65">
        <f>+IFERROR(VLOOKUP(B345,padron!$A$2:$K$304,7,0),"")</f>
        <v/>
      </c>
      <c r="W345" s="50">
        <f>IFERROR(VLOOKUP(B345,padron!A337:M1106,12,0),"")</f>
        <v/>
      </c>
      <c r="X345" s="65">
        <f>IFERROR(VLOOKUP(B345,padron!A337:M1106,13,0),"")</f>
        <v/>
      </c>
    </row>
    <row r="346" ht="15" customHeight="1" s="70">
      <c r="F346" s="62">
        <f>IFERROR(IF(G346="Af. No Encontrado!","SI","NO"),"NO")</f>
        <v/>
      </c>
      <c r="G346" s="65">
        <f>+(IFERROR(+VLOOKUP(B346,padron!$A$1:$K$902,3,0),IF(B346="","","Af. No Encontrado!")))</f>
        <v/>
      </c>
      <c r="H346" s="65">
        <f>+IFERROR(VLOOKUP(C346,materiales!$A$1:$D$2000,4,0),IFERROR(A346,""))</f>
        <v/>
      </c>
      <c r="I346" s="65">
        <f>+(IFERROR(+VLOOKUP(B346,padron!$A$1:$K$304,9,0),""))</f>
        <v/>
      </c>
      <c r="J346" s="65">
        <f>+(IFERROR(+VLOOKUP(B346,padron!$A$1:$K$304,10,0),""))</f>
        <v/>
      </c>
      <c r="K346" s="65">
        <f>+(IFERROR(+VLOOKUP(B346,padron!$A$1:$K$304,11,0),""))</f>
        <v/>
      </c>
      <c r="L346" s="50">
        <f>+(IFERROR(+VLOOKUP(B346,padron!$A$1:$K$304,8,0),""))</f>
        <v/>
      </c>
      <c r="M346" s="50">
        <f>+(IFERROR(+VLOOKUP(B346,padron!$A$1:$K$304,2,0),""))</f>
        <v/>
      </c>
      <c r="N346" s="50">
        <f>+IFERROR(VLOOKUP(C346,materiales!$A$1:$D$2000,2,0),IF(B346="","","99999"))</f>
        <v/>
      </c>
      <c r="O346">
        <f>IFERROR(IF(B346="","","001"),"")</f>
        <v/>
      </c>
      <c r="Q346" s="50">
        <f>IF(B346="","","ZTRA")</f>
        <v/>
      </c>
      <c r="R346" s="65">
        <f>IF(B346="","","ALMA")</f>
        <v/>
      </c>
      <c r="S346" s="50">
        <f>+IFERROR(VLOOKUP(B346,padron!A339:K641,4,0),"")</f>
        <v/>
      </c>
      <c r="T346" s="60">
        <f>+IF(L346="","",+DAY(TODAY())&amp;"."&amp;TEXT(+TODAY(),"MM")&amp;"."&amp;+YEAR(TODAY()))</f>
        <v/>
      </c>
      <c r="U346" s="65">
        <f>+IFERROR(VLOOKUP(B346,padron!$A$2:$K$304,6,0),"")</f>
        <v/>
      </c>
      <c r="V346" s="65">
        <f>+IFERROR(VLOOKUP(B346,padron!$A$2:$K$304,7,0),"")</f>
        <v/>
      </c>
      <c r="W346" s="50">
        <f>IFERROR(VLOOKUP(B346,padron!A338:M1107,12,0),"")</f>
        <v/>
      </c>
      <c r="X346" s="65">
        <f>IFERROR(VLOOKUP(B346,padron!A338:M1107,13,0),"")</f>
        <v/>
      </c>
    </row>
    <row r="347" ht="15" customHeight="1" s="70">
      <c r="F347" s="62">
        <f>IFERROR(IF(G347="Af. No Encontrado!","SI","NO"),"NO")</f>
        <v/>
      </c>
      <c r="G347" s="65">
        <f>+(IFERROR(+VLOOKUP(B347,padron!$A$1:$K$902,3,0),IF(B347="","","Af. No Encontrado!")))</f>
        <v/>
      </c>
      <c r="H347" s="65">
        <f>+IFERROR(VLOOKUP(C347,materiales!$A$1:$D$2000,4,0),IFERROR(A347,""))</f>
        <v/>
      </c>
      <c r="I347" s="65">
        <f>+(IFERROR(+VLOOKUP(B347,padron!$A$1:$K$304,9,0),""))</f>
        <v/>
      </c>
      <c r="J347" s="65">
        <f>+(IFERROR(+VLOOKUP(B347,padron!$A$1:$K$304,10,0),""))</f>
        <v/>
      </c>
      <c r="K347" s="65">
        <f>+(IFERROR(+VLOOKUP(B347,padron!$A$1:$K$304,11,0),""))</f>
        <v/>
      </c>
      <c r="L347" s="50">
        <f>+(IFERROR(+VLOOKUP(B347,padron!$A$1:$K$304,8,0),""))</f>
        <v/>
      </c>
      <c r="M347" s="50">
        <f>+(IFERROR(+VLOOKUP(B347,padron!$A$1:$K$304,2,0),""))</f>
        <v/>
      </c>
      <c r="N347" s="50">
        <f>+IFERROR(VLOOKUP(C347,materiales!$A$1:$D$2000,2,0),IF(B347="","","99999"))</f>
        <v/>
      </c>
      <c r="O347">
        <f>IFERROR(IF(B347="","","001"),"")</f>
        <v/>
      </c>
      <c r="Q347" s="50">
        <f>IF(B347="","","ZTRA")</f>
        <v/>
      </c>
      <c r="R347" s="65">
        <f>IF(B347="","","ALMA")</f>
        <v/>
      </c>
      <c r="S347" s="50">
        <f>+IFERROR(VLOOKUP(B347,padron!A340:K642,4,0),"")</f>
        <v/>
      </c>
      <c r="T347" s="60">
        <f>+IF(L347="","",+DAY(TODAY())&amp;"."&amp;TEXT(+TODAY(),"MM")&amp;"."&amp;+YEAR(TODAY()))</f>
        <v/>
      </c>
      <c r="U347" s="65">
        <f>+IFERROR(VLOOKUP(B347,padron!$A$2:$K$304,6,0),"")</f>
        <v/>
      </c>
      <c r="V347" s="65">
        <f>+IFERROR(VLOOKUP(B347,padron!$A$2:$K$304,7,0),"")</f>
        <v/>
      </c>
      <c r="W347" s="50">
        <f>IFERROR(VLOOKUP(B347,padron!A339:M1108,12,0),"")</f>
        <v/>
      </c>
      <c r="X347" s="65">
        <f>IFERROR(VLOOKUP(B347,padron!A339:M1108,13,0),"")</f>
        <v/>
      </c>
    </row>
    <row r="348" ht="15" customHeight="1" s="70">
      <c r="F348" s="62">
        <f>IFERROR(IF(G348="Af. No Encontrado!","SI","NO"),"NO")</f>
        <v/>
      </c>
      <c r="G348" s="65">
        <f>+(IFERROR(+VLOOKUP(B348,padron!$A$1:$K$902,3,0),IF(B348="","","Af. No Encontrado!")))</f>
        <v/>
      </c>
      <c r="H348" s="65">
        <f>+IFERROR(VLOOKUP(C348,materiales!$A$1:$D$2000,4,0),IFERROR(A348,""))</f>
        <v/>
      </c>
      <c r="I348" s="65">
        <f>+(IFERROR(+VLOOKUP(B348,padron!$A$1:$K$304,9,0),""))</f>
        <v/>
      </c>
      <c r="J348" s="65">
        <f>+(IFERROR(+VLOOKUP(B348,padron!$A$1:$K$304,10,0),""))</f>
        <v/>
      </c>
      <c r="K348" s="65">
        <f>+(IFERROR(+VLOOKUP(B348,padron!$A$1:$K$304,11,0),""))</f>
        <v/>
      </c>
      <c r="L348" s="50">
        <f>+(IFERROR(+VLOOKUP(B348,padron!$A$1:$K$304,8,0),""))</f>
        <v/>
      </c>
      <c r="M348" s="50">
        <f>+(IFERROR(+VLOOKUP(B348,padron!$A$1:$K$304,2,0),""))</f>
        <v/>
      </c>
      <c r="N348" s="50">
        <f>+IFERROR(VLOOKUP(C348,materiales!$A$1:$D$2000,2,0),IF(B348="","","99999"))</f>
        <v/>
      </c>
      <c r="O348">
        <f>IFERROR(IF(B348="","","001"),"")</f>
        <v/>
      </c>
      <c r="Q348" s="50">
        <f>IF(B348="","","ZTRA")</f>
        <v/>
      </c>
      <c r="R348" s="65">
        <f>IF(B348="","","ALMA")</f>
        <v/>
      </c>
      <c r="S348" s="50">
        <f>+IFERROR(VLOOKUP(B348,padron!A341:K643,4,0),"")</f>
        <v/>
      </c>
      <c r="T348" s="60">
        <f>+IF(L348="","",+DAY(TODAY())&amp;"."&amp;TEXT(+TODAY(),"MM")&amp;"."&amp;+YEAR(TODAY()))</f>
        <v/>
      </c>
      <c r="U348" s="65">
        <f>+IFERROR(VLOOKUP(B348,padron!$A$2:$K$304,6,0),"")</f>
        <v/>
      </c>
      <c r="V348" s="65">
        <f>+IFERROR(VLOOKUP(B348,padron!$A$2:$K$304,7,0),"")</f>
        <v/>
      </c>
      <c r="W348" s="50">
        <f>IFERROR(VLOOKUP(B348,padron!A340:M1109,12,0),"")</f>
        <v/>
      </c>
      <c r="X348" s="65">
        <f>IFERROR(VLOOKUP(B348,padron!A340:M1109,13,0),"")</f>
        <v/>
      </c>
    </row>
    <row r="349" ht="15" customHeight="1" s="70">
      <c r="F349" s="62">
        <f>IFERROR(IF(G349="Af. No Encontrado!","SI","NO"),"NO")</f>
        <v/>
      </c>
      <c r="G349" s="65">
        <f>+(IFERROR(+VLOOKUP(B349,padron!$A$1:$K$902,3,0),IF(B349="","","Af. No Encontrado!")))</f>
        <v/>
      </c>
      <c r="H349" s="65">
        <f>+IFERROR(VLOOKUP(C349,materiales!$A$1:$D$2000,4,0),IFERROR(A349,""))</f>
        <v/>
      </c>
      <c r="I349" s="65">
        <f>+(IFERROR(+VLOOKUP(B349,padron!$A$1:$K$304,9,0),""))</f>
        <v/>
      </c>
      <c r="J349" s="65">
        <f>+(IFERROR(+VLOOKUP(B349,padron!$A$1:$K$304,10,0),""))</f>
        <v/>
      </c>
      <c r="K349" s="65">
        <f>+(IFERROR(+VLOOKUP(B349,padron!$A$1:$K$304,11,0),""))</f>
        <v/>
      </c>
      <c r="L349" s="50">
        <f>+(IFERROR(+VLOOKUP(B349,padron!$A$1:$K$304,8,0),""))</f>
        <v/>
      </c>
      <c r="M349" s="50">
        <f>+(IFERROR(+VLOOKUP(B349,padron!$A$1:$K$304,2,0),""))</f>
        <v/>
      </c>
      <c r="N349" s="50">
        <f>+IFERROR(VLOOKUP(C349,materiales!$A$1:$D$2000,2,0),IF(B349="","","99999"))</f>
        <v/>
      </c>
      <c r="O349">
        <f>IFERROR(IF(B349="","","001"),"")</f>
        <v/>
      </c>
      <c r="Q349" s="50">
        <f>IF(B349="","","ZTRA")</f>
        <v/>
      </c>
      <c r="R349" s="65">
        <f>IF(B349="","","ALMA")</f>
        <v/>
      </c>
      <c r="S349" s="50">
        <f>+IFERROR(VLOOKUP(B349,padron!A342:K644,4,0),"")</f>
        <v/>
      </c>
      <c r="T349" s="60">
        <f>+IF(L349="","",+DAY(TODAY())&amp;"."&amp;TEXT(+TODAY(),"MM")&amp;"."&amp;+YEAR(TODAY()))</f>
        <v/>
      </c>
      <c r="U349" s="65">
        <f>+IFERROR(VLOOKUP(B349,padron!$A$2:$K$304,6,0),"")</f>
        <v/>
      </c>
      <c r="V349" s="65">
        <f>+IFERROR(VLOOKUP(B349,padron!$A$2:$K$304,7,0),"")</f>
        <v/>
      </c>
      <c r="W349" s="50">
        <f>IFERROR(VLOOKUP(B349,padron!A341:M1110,12,0),"")</f>
        <v/>
      </c>
      <c r="X349" s="65">
        <f>IFERROR(VLOOKUP(B349,padron!A341:M1110,13,0),"")</f>
        <v/>
      </c>
    </row>
    <row r="350" ht="15" customHeight="1" s="70">
      <c r="F350" s="62">
        <f>IFERROR(IF(G350="Af. No Encontrado!","SI","NO"),"NO")</f>
        <v/>
      </c>
      <c r="G350" s="65">
        <f>+(IFERROR(+VLOOKUP(B350,padron!$A$1:$K$902,3,0),IF(B350="","","Af. No Encontrado!")))</f>
        <v/>
      </c>
      <c r="H350" s="65">
        <f>+IFERROR(VLOOKUP(C350,materiales!$A$1:$D$2000,4,0),IFERROR(A350,""))</f>
        <v/>
      </c>
      <c r="I350" s="65">
        <f>+(IFERROR(+VLOOKUP(B350,padron!$A$1:$K$304,9,0),""))</f>
        <v/>
      </c>
      <c r="J350" s="65">
        <f>+(IFERROR(+VLOOKUP(B350,padron!$A$1:$K$304,10,0),""))</f>
        <v/>
      </c>
      <c r="K350" s="65">
        <f>+(IFERROR(+VLOOKUP(B350,padron!$A$1:$K$304,11,0),""))</f>
        <v/>
      </c>
      <c r="L350" s="50">
        <f>+(IFERROR(+VLOOKUP(B350,padron!$A$1:$K$304,8,0),""))</f>
        <v/>
      </c>
      <c r="M350" s="50">
        <f>+(IFERROR(+VLOOKUP(B350,padron!$A$1:$K$304,2,0),""))</f>
        <v/>
      </c>
      <c r="N350" s="50">
        <f>+IFERROR(VLOOKUP(C350,materiales!$A$1:$D$2000,2,0),IF(B350="","","99999"))</f>
        <v/>
      </c>
      <c r="O350">
        <f>IFERROR(IF(B350="","","001"),"")</f>
        <v/>
      </c>
      <c r="Q350" s="50">
        <f>IF(B350="","","ZTRA")</f>
        <v/>
      </c>
      <c r="R350" s="65">
        <f>IF(B350="","","ALMA")</f>
        <v/>
      </c>
      <c r="S350" s="50">
        <f>+IFERROR(VLOOKUP(B350,padron!A343:K645,4,0),"")</f>
        <v/>
      </c>
      <c r="T350" s="60">
        <f>+IF(L350="","",+DAY(TODAY())&amp;"."&amp;TEXT(+TODAY(),"MM")&amp;"."&amp;+YEAR(TODAY()))</f>
        <v/>
      </c>
      <c r="U350" s="65">
        <f>+IFERROR(VLOOKUP(B350,padron!$A$2:$K$304,6,0),"")</f>
        <v/>
      </c>
      <c r="V350" s="65">
        <f>+IFERROR(VLOOKUP(B350,padron!$A$2:$K$304,7,0),"")</f>
        <v/>
      </c>
      <c r="W350" s="50">
        <f>IFERROR(VLOOKUP(B350,padron!A342:M1111,12,0),"")</f>
        <v/>
      </c>
      <c r="X350" s="65">
        <f>IFERROR(VLOOKUP(B350,padron!A342:M1111,13,0),"")</f>
        <v/>
      </c>
    </row>
    <row r="351" ht="15" customHeight="1" s="70">
      <c r="F351" s="62">
        <f>IFERROR(IF(G351="Af. No Encontrado!","SI","NO"),"NO")</f>
        <v/>
      </c>
      <c r="G351" s="65">
        <f>+(IFERROR(+VLOOKUP(B351,padron!$A$1:$K$902,3,0),IF(B351="","","Af. No Encontrado!")))</f>
        <v/>
      </c>
      <c r="H351" s="65">
        <f>+IFERROR(VLOOKUP(C351,materiales!$A$1:$D$2000,4,0),IFERROR(A351,""))</f>
        <v/>
      </c>
      <c r="I351" s="65">
        <f>+(IFERROR(+VLOOKUP(B351,padron!$A$1:$K$304,9,0),""))</f>
        <v/>
      </c>
      <c r="J351" s="65">
        <f>+(IFERROR(+VLOOKUP(B351,padron!$A$1:$K$304,10,0),""))</f>
        <v/>
      </c>
      <c r="K351" s="65">
        <f>+(IFERROR(+VLOOKUP(B351,padron!$A$1:$K$304,11,0),""))</f>
        <v/>
      </c>
      <c r="L351" s="50">
        <f>+(IFERROR(+VLOOKUP(B351,padron!$A$1:$K$304,8,0),""))</f>
        <v/>
      </c>
      <c r="M351" s="50">
        <f>+(IFERROR(+VLOOKUP(B351,padron!$A$1:$K$304,2,0),""))</f>
        <v/>
      </c>
      <c r="N351" s="50">
        <f>+IFERROR(VLOOKUP(C351,materiales!$A$1:$D$2000,2,0),IF(B351="","","99999"))</f>
        <v/>
      </c>
      <c r="O351">
        <f>IFERROR(IF(B351="","","001"),"")</f>
        <v/>
      </c>
      <c r="Q351" s="50">
        <f>IF(B351="","","ZTRA")</f>
        <v/>
      </c>
      <c r="R351" s="65">
        <f>IF(B351="","","ALMA")</f>
        <v/>
      </c>
      <c r="S351" s="50">
        <f>+IFERROR(VLOOKUP(B351,padron!A344:K646,4,0),"")</f>
        <v/>
      </c>
      <c r="T351" s="60">
        <f>+IF(L351="","",+DAY(TODAY())&amp;"."&amp;TEXT(+TODAY(),"MM")&amp;"."&amp;+YEAR(TODAY()))</f>
        <v/>
      </c>
      <c r="U351" s="65">
        <f>+IFERROR(VLOOKUP(B351,padron!$A$2:$K$304,6,0),"")</f>
        <v/>
      </c>
      <c r="V351" s="65">
        <f>+IFERROR(VLOOKUP(B351,padron!$A$2:$K$304,7,0),"")</f>
        <v/>
      </c>
      <c r="W351" s="50">
        <f>IFERROR(VLOOKUP(B351,padron!A343:M1112,12,0),"")</f>
        <v/>
      </c>
      <c r="X351" s="65">
        <f>IFERROR(VLOOKUP(B351,padron!A343:M1112,13,0),"")</f>
        <v/>
      </c>
    </row>
    <row r="352" ht="15" customHeight="1" s="70">
      <c r="F352" s="62">
        <f>IFERROR(IF(G352="Af. No Encontrado!","SI","NO"),"NO")</f>
        <v/>
      </c>
      <c r="G352" s="65">
        <f>+(IFERROR(+VLOOKUP(B352,padron!$A$1:$K$902,3,0),IF(B352="","","Af. No Encontrado!")))</f>
        <v/>
      </c>
      <c r="H352" s="65">
        <f>+IFERROR(VLOOKUP(C352,materiales!$A$1:$D$2000,4,0),IFERROR(A352,""))</f>
        <v/>
      </c>
      <c r="I352" s="65">
        <f>+(IFERROR(+VLOOKUP(B352,padron!$A$1:$K$304,9,0),""))</f>
        <v/>
      </c>
      <c r="J352" s="65">
        <f>+(IFERROR(+VLOOKUP(B352,padron!$A$1:$K$304,10,0),""))</f>
        <v/>
      </c>
      <c r="K352" s="65">
        <f>+(IFERROR(+VLOOKUP(B352,padron!$A$1:$K$304,11,0),""))</f>
        <v/>
      </c>
      <c r="L352" s="50">
        <f>+(IFERROR(+VLOOKUP(B352,padron!$A$1:$K$304,8,0),""))</f>
        <v/>
      </c>
      <c r="M352" s="50">
        <f>+(IFERROR(+VLOOKUP(B352,padron!$A$1:$K$304,2,0),""))</f>
        <v/>
      </c>
      <c r="N352" s="50">
        <f>+IFERROR(VLOOKUP(C352,materiales!$A$1:$D$2000,2,0),IF(B352="","","99999"))</f>
        <v/>
      </c>
      <c r="O352">
        <f>IFERROR(IF(B352="","","001"),"")</f>
        <v/>
      </c>
      <c r="Q352" s="50">
        <f>IF(B352="","","ZTRA")</f>
        <v/>
      </c>
      <c r="R352" s="65">
        <f>IF(B352="","","ALMA")</f>
        <v/>
      </c>
      <c r="S352" s="50">
        <f>+IFERROR(VLOOKUP(B352,padron!A345:K647,4,0),"")</f>
        <v/>
      </c>
      <c r="T352" s="60">
        <f>+IF(L352="","",+DAY(TODAY())&amp;"."&amp;TEXT(+TODAY(),"MM")&amp;"."&amp;+YEAR(TODAY()))</f>
        <v/>
      </c>
      <c r="U352" s="65">
        <f>+IFERROR(VLOOKUP(B352,padron!$A$2:$K$304,6,0),"")</f>
        <v/>
      </c>
      <c r="V352" s="65">
        <f>+IFERROR(VLOOKUP(B352,padron!$A$2:$K$304,7,0),"")</f>
        <v/>
      </c>
      <c r="W352" s="50">
        <f>IFERROR(VLOOKUP(B352,padron!A344:M1113,12,0),"")</f>
        <v/>
      </c>
      <c r="X352" s="65">
        <f>IFERROR(VLOOKUP(B352,padron!A344:M1113,13,0),"")</f>
        <v/>
      </c>
    </row>
    <row r="353" ht="15" customHeight="1" s="70">
      <c r="F353" s="62">
        <f>IFERROR(IF(G353="Af. No Encontrado!","SI","NO"),"NO")</f>
        <v/>
      </c>
      <c r="G353" s="65">
        <f>+(IFERROR(+VLOOKUP(B353,padron!$A$1:$K$902,3,0),IF(B353="","","Af. No Encontrado!")))</f>
        <v/>
      </c>
      <c r="H353" s="65">
        <f>+IFERROR(VLOOKUP(C353,materiales!$A$1:$D$2000,4,0),IFERROR(A353,""))</f>
        <v/>
      </c>
      <c r="I353" s="65">
        <f>+(IFERROR(+VLOOKUP(B353,padron!$A$1:$K$304,9,0),""))</f>
        <v/>
      </c>
      <c r="J353" s="65">
        <f>+(IFERROR(+VLOOKUP(B353,padron!$A$1:$K$304,10,0),""))</f>
        <v/>
      </c>
      <c r="K353" s="65">
        <f>+(IFERROR(+VLOOKUP(B353,padron!$A$1:$K$304,11,0),""))</f>
        <v/>
      </c>
      <c r="L353" s="50">
        <f>+(IFERROR(+VLOOKUP(B353,padron!$A$1:$K$304,8,0),""))</f>
        <v/>
      </c>
      <c r="M353" s="50">
        <f>+(IFERROR(+VLOOKUP(B353,padron!$A$1:$K$304,2,0),""))</f>
        <v/>
      </c>
      <c r="N353" s="50">
        <f>+IFERROR(VLOOKUP(C353,materiales!$A$1:$D$2000,2,0),IF(B353="","","99999"))</f>
        <v/>
      </c>
      <c r="O353">
        <f>IFERROR(IF(B353="","","001"),"")</f>
        <v/>
      </c>
      <c r="Q353" s="50">
        <f>IF(B353="","","ZTRA")</f>
        <v/>
      </c>
      <c r="R353" s="65">
        <f>IF(B353="","","ALMA")</f>
        <v/>
      </c>
      <c r="S353" s="50">
        <f>+IFERROR(VLOOKUP(B353,padron!A346:K648,4,0),"")</f>
        <v/>
      </c>
      <c r="T353" s="60">
        <f>+IF(L353="","",+DAY(TODAY())&amp;"."&amp;TEXT(+TODAY(),"MM")&amp;"."&amp;+YEAR(TODAY()))</f>
        <v/>
      </c>
      <c r="U353" s="65">
        <f>+IFERROR(VLOOKUP(B353,padron!$A$2:$K$304,6,0),"")</f>
        <v/>
      </c>
      <c r="V353" s="65">
        <f>+IFERROR(VLOOKUP(B353,padron!$A$2:$K$304,7,0),"")</f>
        <v/>
      </c>
      <c r="W353" s="50">
        <f>IFERROR(VLOOKUP(B353,padron!A345:M1114,12,0),"")</f>
        <v/>
      </c>
      <c r="X353" s="65">
        <f>IFERROR(VLOOKUP(B353,padron!A345:M1114,13,0),"")</f>
        <v/>
      </c>
    </row>
    <row r="354" ht="15" customHeight="1" s="70">
      <c r="F354" s="62">
        <f>IFERROR(IF(G354="Af. No Encontrado!","SI","NO"),"NO")</f>
        <v/>
      </c>
      <c r="G354" s="65">
        <f>+(IFERROR(+VLOOKUP(B354,padron!$A$1:$K$902,3,0),IF(B354="","","Af. No Encontrado!")))</f>
        <v/>
      </c>
      <c r="H354" s="65">
        <f>+IFERROR(VLOOKUP(C354,materiales!$A$1:$D$2000,4,0),IFERROR(A354,""))</f>
        <v/>
      </c>
      <c r="I354" s="65">
        <f>+(IFERROR(+VLOOKUP(B354,padron!$A$1:$K$304,9,0),""))</f>
        <v/>
      </c>
      <c r="J354" s="65">
        <f>+(IFERROR(+VLOOKUP(B354,padron!$A$1:$K$304,10,0),""))</f>
        <v/>
      </c>
      <c r="K354" s="65">
        <f>+(IFERROR(+VLOOKUP(B354,padron!$A$1:$K$304,11,0),""))</f>
        <v/>
      </c>
      <c r="L354" s="50">
        <f>+(IFERROR(+VLOOKUP(B354,padron!$A$1:$K$304,8,0),""))</f>
        <v/>
      </c>
      <c r="M354" s="50">
        <f>+(IFERROR(+VLOOKUP(B354,padron!$A$1:$K$304,2,0),""))</f>
        <v/>
      </c>
      <c r="N354" s="50">
        <f>+IFERROR(VLOOKUP(C354,materiales!$A$1:$D$2000,2,0),IF(B354="","","99999"))</f>
        <v/>
      </c>
      <c r="O354">
        <f>IFERROR(IF(B354="","","001"),"")</f>
        <v/>
      </c>
      <c r="Q354" s="50">
        <f>IF(B354="","","ZTRA")</f>
        <v/>
      </c>
      <c r="R354" s="65">
        <f>IF(B354="","","ALMA")</f>
        <v/>
      </c>
      <c r="S354" s="50">
        <f>+IFERROR(VLOOKUP(B354,padron!A347:K649,4,0),"")</f>
        <v/>
      </c>
      <c r="T354" s="60">
        <f>+IF(L354="","",+DAY(TODAY())&amp;"."&amp;TEXT(+TODAY(),"MM")&amp;"."&amp;+YEAR(TODAY()))</f>
        <v/>
      </c>
      <c r="U354" s="65">
        <f>+IFERROR(VLOOKUP(B354,padron!$A$2:$K$304,6,0),"")</f>
        <v/>
      </c>
      <c r="V354" s="65">
        <f>+IFERROR(VLOOKUP(B354,padron!$A$2:$K$304,7,0),"")</f>
        <v/>
      </c>
      <c r="W354" s="50">
        <f>IFERROR(VLOOKUP(B354,padron!A346:M1115,12,0),"")</f>
        <v/>
      </c>
      <c r="X354" s="65">
        <f>IFERROR(VLOOKUP(B354,padron!A346:M1115,13,0),"")</f>
        <v/>
      </c>
    </row>
    <row r="355" ht="15" customHeight="1" s="70">
      <c r="F355" s="62">
        <f>IFERROR(IF(G355="Af. No Encontrado!","SI","NO"),"NO")</f>
        <v/>
      </c>
      <c r="G355" s="65">
        <f>+(IFERROR(+VLOOKUP(B355,padron!$A$1:$K$902,3,0),IF(B355="","","Af. No Encontrado!")))</f>
        <v/>
      </c>
      <c r="H355" s="65">
        <f>+IFERROR(VLOOKUP(C355,materiales!$A$1:$D$2000,4,0),IFERROR(A355,""))</f>
        <v/>
      </c>
      <c r="I355" s="65">
        <f>+(IFERROR(+VLOOKUP(B355,padron!$A$1:$K$304,9,0),""))</f>
        <v/>
      </c>
      <c r="J355" s="65">
        <f>+(IFERROR(+VLOOKUP(B355,padron!$A$1:$K$304,10,0),""))</f>
        <v/>
      </c>
      <c r="K355" s="65">
        <f>+(IFERROR(+VLOOKUP(B355,padron!$A$1:$K$304,11,0),""))</f>
        <v/>
      </c>
      <c r="L355" s="50">
        <f>+(IFERROR(+VLOOKUP(B355,padron!$A$1:$K$304,8,0),""))</f>
        <v/>
      </c>
      <c r="M355" s="50">
        <f>+(IFERROR(+VLOOKUP(B355,padron!$A$1:$K$304,2,0),""))</f>
        <v/>
      </c>
      <c r="N355" s="50">
        <f>+IFERROR(VLOOKUP(C355,materiales!$A$1:$D$2000,2,0),IF(B355="","","99999"))</f>
        <v/>
      </c>
      <c r="O355">
        <f>IFERROR(IF(B355="","","001"),"")</f>
        <v/>
      </c>
      <c r="Q355" s="50">
        <f>IF(B355="","","ZTRA")</f>
        <v/>
      </c>
      <c r="R355" s="65">
        <f>IF(B355="","","ALMA")</f>
        <v/>
      </c>
      <c r="S355" s="50">
        <f>+IFERROR(VLOOKUP(B355,padron!A348:K650,4,0),"")</f>
        <v/>
      </c>
      <c r="T355" s="60">
        <f>+IF(L355="","",+DAY(TODAY())&amp;"."&amp;TEXT(+TODAY(),"MM")&amp;"."&amp;+YEAR(TODAY()))</f>
        <v/>
      </c>
      <c r="U355" s="65">
        <f>+IFERROR(VLOOKUP(B355,padron!$A$2:$K$304,6,0),"")</f>
        <v/>
      </c>
      <c r="V355" s="65">
        <f>+IFERROR(VLOOKUP(B355,padron!$A$2:$K$304,7,0),"")</f>
        <v/>
      </c>
      <c r="W355" s="50">
        <f>IFERROR(VLOOKUP(B355,padron!A347:M1116,12,0),"")</f>
        <v/>
      </c>
      <c r="X355" s="65">
        <f>IFERROR(VLOOKUP(B355,padron!A347:M1116,13,0),"")</f>
        <v/>
      </c>
    </row>
    <row r="356" ht="15" customHeight="1" s="70">
      <c r="F356" s="62">
        <f>IFERROR(IF(G356="Af. No Encontrado!","SI","NO"),"NO")</f>
        <v/>
      </c>
      <c r="G356" s="65">
        <f>+(IFERROR(+VLOOKUP(B356,padron!$A$1:$K$902,3,0),IF(B356="","","Af. No Encontrado!")))</f>
        <v/>
      </c>
      <c r="H356" s="65">
        <f>+IFERROR(VLOOKUP(C356,materiales!$A$1:$D$2000,4,0),IFERROR(A356,""))</f>
        <v/>
      </c>
      <c r="I356" s="65">
        <f>+(IFERROR(+VLOOKUP(B356,padron!$A$1:$K$304,9,0),""))</f>
        <v/>
      </c>
      <c r="J356" s="65">
        <f>+(IFERROR(+VLOOKUP(B356,padron!$A$1:$K$304,10,0),""))</f>
        <v/>
      </c>
      <c r="K356" s="65">
        <f>+(IFERROR(+VLOOKUP(B356,padron!$A$1:$K$304,11,0),""))</f>
        <v/>
      </c>
      <c r="L356" s="50">
        <f>+(IFERROR(+VLOOKUP(B356,padron!$A$1:$K$304,8,0),""))</f>
        <v/>
      </c>
      <c r="M356" s="50">
        <f>+(IFERROR(+VLOOKUP(B356,padron!$A$1:$K$304,2,0),""))</f>
        <v/>
      </c>
      <c r="N356" s="50">
        <f>+IFERROR(VLOOKUP(C356,materiales!$A$1:$D$2000,2,0),IF(B356="","","99999"))</f>
        <v/>
      </c>
      <c r="O356">
        <f>IFERROR(IF(B356="","","001"),"")</f>
        <v/>
      </c>
      <c r="Q356" s="50">
        <f>IF(B356="","","ZTRA")</f>
        <v/>
      </c>
      <c r="R356" s="65">
        <f>IF(B356="","","ALMA")</f>
        <v/>
      </c>
      <c r="S356" s="50">
        <f>+IFERROR(VLOOKUP(B356,padron!A349:K651,4,0),"")</f>
        <v/>
      </c>
      <c r="T356" s="60">
        <f>+IF(L356="","",+DAY(TODAY())&amp;"."&amp;TEXT(+TODAY(),"MM")&amp;"."&amp;+YEAR(TODAY()))</f>
        <v/>
      </c>
      <c r="U356" s="65">
        <f>+IFERROR(VLOOKUP(B356,padron!$A$2:$K$304,6,0),"")</f>
        <v/>
      </c>
      <c r="V356" s="65">
        <f>+IFERROR(VLOOKUP(B356,padron!$A$2:$K$304,7,0),"")</f>
        <v/>
      </c>
      <c r="W356" s="50">
        <f>IFERROR(VLOOKUP(B356,padron!A348:M1117,12,0),"")</f>
        <v/>
      </c>
      <c r="X356" s="65">
        <f>IFERROR(VLOOKUP(B356,padron!A348:M1117,13,0),"")</f>
        <v/>
      </c>
    </row>
    <row r="357" ht="15" customHeight="1" s="70">
      <c r="F357" s="62">
        <f>IFERROR(IF(G357="Af. No Encontrado!","SI","NO"),"NO")</f>
        <v/>
      </c>
      <c r="G357" s="65">
        <f>+(IFERROR(+VLOOKUP(B357,padron!$A$1:$K$902,3,0),IF(B357="","","Af. No Encontrado!")))</f>
        <v/>
      </c>
      <c r="H357" s="65">
        <f>+IFERROR(VLOOKUP(C357,materiales!$A$1:$D$2000,4,0),IFERROR(A357,""))</f>
        <v/>
      </c>
      <c r="I357" s="65">
        <f>+(IFERROR(+VLOOKUP(B357,padron!$A$1:$K$304,9,0),""))</f>
        <v/>
      </c>
      <c r="J357" s="65">
        <f>+(IFERROR(+VLOOKUP(B357,padron!$A$1:$K$304,10,0),""))</f>
        <v/>
      </c>
      <c r="K357" s="65">
        <f>+(IFERROR(+VLOOKUP(B357,padron!$A$1:$K$304,11,0),""))</f>
        <v/>
      </c>
      <c r="L357" s="50">
        <f>+(IFERROR(+VLOOKUP(B357,padron!$A$1:$K$304,8,0),""))</f>
        <v/>
      </c>
      <c r="M357" s="50">
        <f>+(IFERROR(+VLOOKUP(B357,padron!$A$1:$K$304,2,0),""))</f>
        <v/>
      </c>
      <c r="N357" s="50">
        <f>+IFERROR(VLOOKUP(C357,materiales!$A$1:$D$2000,2,0),IF(B357="","","99999"))</f>
        <v/>
      </c>
      <c r="O357">
        <f>IFERROR(IF(B357="","","001"),"")</f>
        <v/>
      </c>
      <c r="Q357" s="50">
        <f>IF(B357="","","ZTRA")</f>
        <v/>
      </c>
      <c r="R357" s="65">
        <f>IF(B357="","","ALMA")</f>
        <v/>
      </c>
      <c r="S357" s="50">
        <f>+IFERROR(VLOOKUP(B357,padron!A350:K652,4,0),"")</f>
        <v/>
      </c>
      <c r="T357" s="60">
        <f>+IF(L357="","",+DAY(TODAY())&amp;"."&amp;TEXT(+TODAY(),"MM")&amp;"."&amp;+YEAR(TODAY()))</f>
        <v/>
      </c>
      <c r="U357" s="65">
        <f>+IFERROR(VLOOKUP(B357,padron!$A$2:$K$304,6,0),"")</f>
        <v/>
      </c>
      <c r="V357" s="65">
        <f>+IFERROR(VLOOKUP(B357,padron!$A$2:$K$304,7,0),"")</f>
        <v/>
      </c>
      <c r="W357" s="50">
        <f>IFERROR(VLOOKUP(B357,padron!A349:M1118,12,0),"")</f>
        <v/>
      </c>
      <c r="X357" s="65">
        <f>IFERROR(VLOOKUP(B357,padron!A349:M1118,13,0),"")</f>
        <v/>
      </c>
    </row>
    <row r="358" ht="15" customHeight="1" s="70">
      <c r="F358" s="62">
        <f>IFERROR(IF(G358="Af. No Encontrado!","SI","NO"),"NO")</f>
        <v/>
      </c>
      <c r="G358" s="65">
        <f>+(IFERROR(+VLOOKUP(B358,padron!$A$1:$K$902,3,0),IF(B358="","","Af. No Encontrado!")))</f>
        <v/>
      </c>
      <c r="H358" s="65">
        <f>+IFERROR(VLOOKUP(C358,materiales!$A$1:$D$2000,4,0),IFERROR(A358,""))</f>
        <v/>
      </c>
      <c r="I358" s="65">
        <f>+(IFERROR(+VLOOKUP(B358,padron!$A$1:$K$304,9,0),""))</f>
        <v/>
      </c>
      <c r="J358" s="65">
        <f>+(IFERROR(+VLOOKUP(B358,padron!$A$1:$K$304,10,0),""))</f>
        <v/>
      </c>
      <c r="K358" s="65">
        <f>+(IFERROR(+VLOOKUP(B358,padron!$A$1:$K$304,11,0),""))</f>
        <v/>
      </c>
      <c r="L358" s="50">
        <f>+(IFERROR(+VLOOKUP(B358,padron!$A$1:$K$304,8,0),""))</f>
        <v/>
      </c>
      <c r="M358" s="50">
        <f>+(IFERROR(+VLOOKUP(B358,padron!$A$1:$K$304,2,0),""))</f>
        <v/>
      </c>
      <c r="N358" s="50">
        <f>+IFERROR(VLOOKUP(C358,materiales!$A$1:$D$2000,2,0),IF(B358="","","99999"))</f>
        <v/>
      </c>
      <c r="O358">
        <f>IFERROR(IF(B358="","","001"),"")</f>
        <v/>
      </c>
      <c r="Q358" s="50">
        <f>IF(B358="","","ZTRA")</f>
        <v/>
      </c>
      <c r="R358" s="65">
        <f>IF(B358="","","ALMA")</f>
        <v/>
      </c>
      <c r="S358" s="50">
        <f>+IFERROR(VLOOKUP(B358,padron!A351:K653,4,0),"")</f>
        <v/>
      </c>
      <c r="T358" s="60">
        <f>+IF(L358="","",+DAY(TODAY())&amp;"."&amp;TEXT(+TODAY(),"MM")&amp;"."&amp;+YEAR(TODAY()))</f>
        <v/>
      </c>
      <c r="U358" s="65">
        <f>+IFERROR(VLOOKUP(B358,padron!$A$2:$K$304,6,0),"")</f>
        <v/>
      </c>
      <c r="V358" s="65">
        <f>+IFERROR(VLOOKUP(B358,padron!$A$2:$K$304,7,0),"")</f>
        <v/>
      </c>
      <c r="W358" s="50">
        <f>IFERROR(VLOOKUP(B358,padron!A350:M1119,12,0),"")</f>
        <v/>
      </c>
      <c r="X358" s="65">
        <f>IFERROR(VLOOKUP(B358,padron!A350:M1119,13,0),"")</f>
        <v/>
      </c>
    </row>
    <row r="359" ht="15" customHeight="1" s="70">
      <c r="F359" s="62">
        <f>IFERROR(IF(G359="Af. No Encontrado!","SI","NO"),"NO")</f>
        <v/>
      </c>
      <c r="G359" s="65">
        <f>+(IFERROR(+VLOOKUP(B359,padron!$A$1:$K$902,3,0),IF(B359="","","Af. No Encontrado!")))</f>
        <v/>
      </c>
      <c r="H359" s="65">
        <f>+IFERROR(VLOOKUP(C359,materiales!$A$1:$D$2000,4,0),IFERROR(A359,""))</f>
        <v/>
      </c>
      <c r="I359" s="65">
        <f>+(IFERROR(+VLOOKUP(B359,padron!$A$1:$K$304,9,0),""))</f>
        <v/>
      </c>
      <c r="J359" s="65">
        <f>+(IFERROR(+VLOOKUP(B359,padron!$A$1:$K$304,10,0),""))</f>
        <v/>
      </c>
      <c r="K359" s="65">
        <f>+(IFERROR(+VLOOKUP(B359,padron!$A$1:$K$304,11,0),""))</f>
        <v/>
      </c>
      <c r="L359" s="50">
        <f>+(IFERROR(+VLOOKUP(B359,padron!$A$1:$K$304,8,0),""))</f>
        <v/>
      </c>
      <c r="M359" s="50">
        <f>+(IFERROR(+VLOOKUP(B359,padron!$A$1:$K$304,2,0),""))</f>
        <v/>
      </c>
      <c r="N359" s="50">
        <f>+IFERROR(VLOOKUP(C359,materiales!$A$1:$D$2000,2,0),IF(B359="","","99999"))</f>
        <v/>
      </c>
      <c r="O359">
        <f>IFERROR(IF(B359="","","001"),"")</f>
        <v/>
      </c>
      <c r="Q359" s="50">
        <f>IF(B359="","","ZTRA")</f>
        <v/>
      </c>
      <c r="R359" s="65">
        <f>IF(B359="","","ALMA")</f>
        <v/>
      </c>
      <c r="S359" s="50">
        <f>+IFERROR(VLOOKUP(B359,padron!A352:K654,4,0),"")</f>
        <v/>
      </c>
      <c r="T359" s="60">
        <f>+IF(L359="","",+DAY(TODAY())&amp;"."&amp;TEXT(+TODAY(),"MM")&amp;"."&amp;+YEAR(TODAY()))</f>
        <v/>
      </c>
      <c r="U359" s="65">
        <f>+IFERROR(VLOOKUP(B359,padron!$A$2:$K$304,6,0),"")</f>
        <v/>
      </c>
      <c r="V359" s="65">
        <f>+IFERROR(VLOOKUP(B359,padron!$A$2:$K$304,7,0),"")</f>
        <v/>
      </c>
      <c r="W359" s="50">
        <f>IFERROR(VLOOKUP(B359,padron!A351:M1120,12,0),"")</f>
        <v/>
      </c>
      <c r="X359" s="65">
        <f>IFERROR(VLOOKUP(B359,padron!A351:M1120,13,0),"")</f>
        <v/>
      </c>
    </row>
    <row r="360" ht="15" customHeight="1" s="70">
      <c r="F360" s="62">
        <f>IFERROR(IF(G360="Af. No Encontrado!","SI","NO"),"NO")</f>
        <v/>
      </c>
      <c r="G360" s="65">
        <f>+(IFERROR(+VLOOKUP(B360,padron!$A$1:$K$902,3,0),IF(B360="","","Af. No Encontrado!")))</f>
        <v/>
      </c>
      <c r="H360" s="65">
        <f>+IFERROR(VLOOKUP(C360,materiales!$A$1:$D$2000,4,0),IFERROR(A360,""))</f>
        <v/>
      </c>
      <c r="I360" s="65">
        <f>+(IFERROR(+VLOOKUP(B360,padron!$A$1:$K$304,9,0),""))</f>
        <v/>
      </c>
      <c r="J360" s="65">
        <f>+(IFERROR(+VLOOKUP(B360,padron!$A$1:$K$304,10,0),""))</f>
        <v/>
      </c>
      <c r="K360" s="65">
        <f>+(IFERROR(+VLOOKUP(B360,padron!$A$1:$K$304,11,0),""))</f>
        <v/>
      </c>
      <c r="L360" s="50">
        <f>+(IFERROR(+VLOOKUP(B360,padron!$A$1:$K$304,8,0),""))</f>
        <v/>
      </c>
      <c r="M360" s="50">
        <f>+(IFERROR(+VLOOKUP(B360,padron!$A$1:$K$304,2,0),""))</f>
        <v/>
      </c>
      <c r="N360" s="50">
        <f>+IFERROR(VLOOKUP(C360,materiales!$A$1:$D$2000,2,0),IF(B360="","","99999"))</f>
        <v/>
      </c>
      <c r="O360">
        <f>IFERROR(IF(B360="","","001"),"")</f>
        <v/>
      </c>
      <c r="Q360" s="50">
        <f>IF(B360="","","ZTRA")</f>
        <v/>
      </c>
      <c r="R360" s="65">
        <f>IF(B360="","","ALMA")</f>
        <v/>
      </c>
      <c r="S360" s="50">
        <f>+IFERROR(VLOOKUP(B360,padron!A353:K655,4,0),"")</f>
        <v/>
      </c>
      <c r="T360" s="60">
        <f>+IF(L360="","",+DAY(TODAY())&amp;"."&amp;TEXT(+TODAY(),"MM")&amp;"."&amp;+YEAR(TODAY()))</f>
        <v/>
      </c>
      <c r="U360" s="65">
        <f>+IFERROR(VLOOKUP(B360,padron!$A$2:$K$304,6,0),"")</f>
        <v/>
      </c>
      <c r="V360" s="65">
        <f>+IFERROR(VLOOKUP(B360,padron!$A$2:$K$304,7,0),"")</f>
        <v/>
      </c>
      <c r="W360" s="50">
        <f>IFERROR(VLOOKUP(B360,padron!A352:M1121,12,0),"")</f>
        <v/>
      </c>
      <c r="X360" s="65">
        <f>IFERROR(VLOOKUP(B360,padron!A352:M1121,13,0),"")</f>
        <v/>
      </c>
    </row>
    <row r="361" ht="15" customHeight="1" s="70">
      <c r="F361" s="62">
        <f>IFERROR(IF(G361="Af. No Encontrado!","SI","NO"),"NO")</f>
        <v/>
      </c>
      <c r="G361" s="65">
        <f>+(IFERROR(+VLOOKUP(B361,padron!$A$1:$K$902,3,0),IF(B361="","","Af. No Encontrado!")))</f>
        <v/>
      </c>
      <c r="H361" s="65">
        <f>+IFERROR(VLOOKUP(C361,materiales!$A$1:$D$2000,4,0),IFERROR(A361,""))</f>
        <v/>
      </c>
      <c r="I361" s="65">
        <f>+(IFERROR(+VLOOKUP(B361,padron!$A$1:$K$304,9,0),""))</f>
        <v/>
      </c>
      <c r="J361" s="65">
        <f>+(IFERROR(+VLOOKUP(B361,padron!$A$1:$K$304,10,0),""))</f>
        <v/>
      </c>
      <c r="K361" s="65">
        <f>+(IFERROR(+VLOOKUP(B361,padron!$A$1:$K$304,11,0),""))</f>
        <v/>
      </c>
      <c r="L361" s="50">
        <f>+(IFERROR(+VLOOKUP(B361,padron!$A$1:$K$304,8,0),""))</f>
        <v/>
      </c>
      <c r="M361" s="50">
        <f>+(IFERROR(+VLOOKUP(B361,padron!$A$1:$K$304,2,0),""))</f>
        <v/>
      </c>
      <c r="N361" s="50">
        <f>+IFERROR(VLOOKUP(C361,materiales!$A$1:$D$2000,2,0),IF(B361="","","99999"))</f>
        <v/>
      </c>
      <c r="O361">
        <f>IFERROR(IF(B361="","","001"),"")</f>
        <v/>
      </c>
      <c r="Q361" s="50">
        <f>IF(B361="","","ZTRA")</f>
        <v/>
      </c>
      <c r="R361" s="65">
        <f>IF(B361="","","ALMA")</f>
        <v/>
      </c>
      <c r="S361" s="50">
        <f>+IFERROR(VLOOKUP(B361,padron!A354:K656,4,0),"")</f>
        <v/>
      </c>
      <c r="T361" s="60">
        <f>+IF(L361="","",+DAY(TODAY())&amp;"."&amp;TEXT(+TODAY(),"MM")&amp;"."&amp;+YEAR(TODAY()))</f>
        <v/>
      </c>
      <c r="U361" s="65">
        <f>+IFERROR(VLOOKUP(B361,padron!$A$2:$K$304,6,0),"")</f>
        <v/>
      </c>
      <c r="V361" s="65">
        <f>+IFERROR(VLOOKUP(B361,padron!$A$2:$K$304,7,0),"")</f>
        <v/>
      </c>
      <c r="W361" s="50">
        <f>IFERROR(VLOOKUP(B361,padron!A353:M1122,12,0),"")</f>
        <v/>
      </c>
      <c r="X361" s="65">
        <f>IFERROR(VLOOKUP(B361,padron!A353:M1122,13,0),"")</f>
        <v/>
      </c>
    </row>
    <row r="362" ht="15" customHeight="1" s="70">
      <c r="F362" s="62">
        <f>IFERROR(IF(G362="Af. No Encontrado!","SI","NO"),"NO")</f>
        <v/>
      </c>
      <c r="G362" s="65">
        <f>+(IFERROR(+VLOOKUP(B362,padron!$A$1:$K$902,3,0),IF(B362="","","Af. No Encontrado!")))</f>
        <v/>
      </c>
      <c r="H362" s="65">
        <f>+IFERROR(VLOOKUP(C362,materiales!$A$1:$D$2000,4,0),IFERROR(A362,""))</f>
        <v/>
      </c>
      <c r="I362" s="65">
        <f>+(IFERROR(+VLOOKUP(B362,padron!$A$1:$K$304,9,0),""))</f>
        <v/>
      </c>
      <c r="J362" s="65">
        <f>+(IFERROR(+VLOOKUP(B362,padron!$A$1:$K$304,10,0),""))</f>
        <v/>
      </c>
      <c r="K362" s="65">
        <f>+(IFERROR(+VLOOKUP(B362,padron!$A$1:$K$304,11,0),""))</f>
        <v/>
      </c>
      <c r="L362" s="50">
        <f>+(IFERROR(+VLOOKUP(B362,padron!$A$1:$K$304,8,0),""))</f>
        <v/>
      </c>
      <c r="M362" s="50">
        <f>+(IFERROR(+VLOOKUP(B362,padron!$A$1:$K$304,2,0),""))</f>
        <v/>
      </c>
      <c r="N362" s="50">
        <f>+IFERROR(VLOOKUP(C362,materiales!$A$1:$D$2000,2,0),IF(B362="","","99999"))</f>
        <v/>
      </c>
      <c r="O362">
        <f>IFERROR(IF(B362="","","001"),"")</f>
        <v/>
      </c>
      <c r="Q362" s="50">
        <f>IF(B362="","","ZTRA")</f>
        <v/>
      </c>
      <c r="R362" s="65">
        <f>IF(B362="","","ALMA")</f>
        <v/>
      </c>
      <c r="S362" s="50">
        <f>+IFERROR(VLOOKUP(B362,padron!A355:K657,4,0),"")</f>
        <v/>
      </c>
      <c r="T362" s="60">
        <f>+IF(L362="","",+DAY(TODAY())&amp;"."&amp;TEXT(+TODAY(),"MM")&amp;"."&amp;+YEAR(TODAY()))</f>
        <v/>
      </c>
      <c r="U362" s="65">
        <f>+IFERROR(VLOOKUP(B362,padron!$A$2:$K$304,6,0),"")</f>
        <v/>
      </c>
      <c r="V362" s="65">
        <f>+IFERROR(VLOOKUP(B362,padron!$A$2:$K$304,7,0),"")</f>
        <v/>
      </c>
      <c r="W362" s="50">
        <f>IFERROR(VLOOKUP(B362,padron!A354:M1123,12,0),"")</f>
        <v/>
      </c>
      <c r="X362" s="65">
        <f>IFERROR(VLOOKUP(B362,padron!A354:M1123,13,0),"")</f>
        <v/>
      </c>
    </row>
    <row r="363" ht="15" customHeight="1" s="70">
      <c r="F363" s="62">
        <f>IFERROR(IF(G363="Af. No Encontrado!","SI","NO"),"NO")</f>
        <v/>
      </c>
      <c r="G363" s="65">
        <f>+(IFERROR(+VLOOKUP(B363,padron!$A$1:$K$902,3,0),IF(B363="","","Af. No Encontrado!")))</f>
        <v/>
      </c>
      <c r="H363" s="65">
        <f>+IFERROR(VLOOKUP(C363,materiales!$A$1:$D$2000,4,0),IFERROR(A363,""))</f>
        <v/>
      </c>
      <c r="I363" s="65">
        <f>+(IFERROR(+VLOOKUP(B363,padron!$A$1:$K$304,9,0),""))</f>
        <v/>
      </c>
      <c r="J363" s="65">
        <f>+(IFERROR(+VLOOKUP(B363,padron!$A$1:$K$304,10,0),""))</f>
        <v/>
      </c>
      <c r="K363" s="65">
        <f>+(IFERROR(+VLOOKUP(B363,padron!$A$1:$K$304,11,0),""))</f>
        <v/>
      </c>
      <c r="L363" s="50">
        <f>+(IFERROR(+VLOOKUP(B363,padron!$A$1:$K$304,8,0),""))</f>
        <v/>
      </c>
      <c r="M363" s="50">
        <f>+(IFERROR(+VLOOKUP(B363,padron!$A$1:$K$304,2,0),""))</f>
        <v/>
      </c>
      <c r="N363" s="50">
        <f>+IFERROR(VLOOKUP(C363,materiales!$A$1:$D$2000,2,0),IF(B363="","","99999"))</f>
        <v/>
      </c>
      <c r="O363">
        <f>IFERROR(IF(B363="","","001"),"")</f>
        <v/>
      </c>
      <c r="Q363" s="50">
        <f>IF(B363="","","ZTRA")</f>
        <v/>
      </c>
      <c r="R363" s="65">
        <f>IF(B363="","","ALMA")</f>
        <v/>
      </c>
      <c r="S363" s="50">
        <f>+IFERROR(VLOOKUP(B363,padron!A356:K658,4,0),"")</f>
        <v/>
      </c>
      <c r="T363" s="60">
        <f>+IF(L363="","",+DAY(TODAY())&amp;"."&amp;TEXT(+TODAY(),"MM")&amp;"."&amp;+YEAR(TODAY()))</f>
        <v/>
      </c>
      <c r="U363" s="65">
        <f>+IFERROR(VLOOKUP(B363,padron!$A$2:$K$304,6,0),"")</f>
        <v/>
      </c>
      <c r="V363" s="65">
        <f>+IFERROR(VLOOKUP(B363,padron!$A$2:$K$304,7,0),"")</f>
        <v/>
      </c>
      <c r="W363" s="50">
        <f>IFERROR(VLOOKUP(B363,padron!A355:M1124,12,0),"")</f>
        <v/>
      </c>
      <c r="X363" s="65">
        <f>IFERROR(VLOOKUP(B363,padron!A355:M1124,13,0),"")</f>
        <v/>
      </c>
    </row>
    <row r="364" ht="15" customHeight="1" s="70">
      <c r="F364" s="62">
        <f>IFERROR(IF(G364="Af. No Encontrado!","SI","NO"),"NO")</f>
        <v/>
      </c>
      <c r="G364" s="65">
        <f>+(IFERROR(+VLOOKUP(B364,padron!$A$1:$K$902,3,0),IF(B364="","","Af. No Encontrado!")))</f>
        <v/>
      </c>
      <c r="H364" s="65">
        <f>+IFERROR(VLOOKUP(C364,materiales!$A$1:$D$2000,4,0),IFERROR(A364,""))</f>
        <v/>
      </c>
      <c r="I364" s="65">
        <f>+(IFERROR(+VLOOKUP(B364,padron!$A$1:$K$304,9,0),""))</f>
        <v/>
      </c>
      <c r="J364" s="65">
        <f>+(IFERROR(+VLOOKUP(B364,padron!$A$1:$K$304,10,0),""))</f>
        <v/>
      </c>
      <c r="K364" s="65">
        <f>+(IFERROR(+VLOOKUP(B364,padron!$A$1:$K$304,11,0),""))</f>
        <v/>
      </c>
      <c r="L364" s="50">
        <f>+(IFERROR(+VLOOKUP(B364,padron!$A$1:$K$304,8,0),""))</f>
        <v/>
      </c>
      <c r="M364" s="50">
        <f>+(IFERROR(+VLOOKUP(B364,padron!$A$1:$K$304,2,0),""))</f>
        <v/>
      </c>
      <c r="N364" s="50">
        <f>+IFERROR(VLOOKUP(C364,materiales!$A$1:$D$2000,2,0),IF(B364="","","99999"))</f>
        <v/>
      </c>
      <c r="O364">
        <f>IFERROR(IF(B364="","","001"),"")</f>
        <v/>
      </c>
      <c r="Q364" s="50">
        <f>IF(B364="","","ZTRA")</f>
        <v/>
      </c>
      <c r="R364" s="65">
        <f>IF(B364="","","ALMA")</f>
        <v/>
      </c>
      <c r="S364" s="50">
        <f>+IFERROR(VLOOKUP(B364,padron!A357:K659,4,0),"")</f>
        <v/>
      </c>
      <c r="T364" s="60">
        <f>+IF(L364="","",+DAY(TODAY())&amp;"."&amp;TEXT(+TODAY(),"MM")&amp;"."&amp;+YEAR(TODAY()))</f>
        <v/>
      </c>
      <c r="U364" s="65">
        <f>+IFERROR(VLOOKUP(B364,padron!$A$2:$K$304,6,0),"")</f>
        <v/>
      </c>
      <c r="V364" s="65">
        <f>+IFERROR(VLOOKUP(B364,padron!$A$2:$K$304,7,0),"")</f>
        <v/>
      </c>
      <c r="W364" s="50">
        <f>IFERROR(VLOOKUP(B364,padron!A356:M1125,12,0),"")</f>
        <v/>
      </c>
      <c r="X364" s="65">
        <f>IFERROR(VLOOKUP(B364,padron!A356:M1125,13,0),"")</f>
        <v/>
      </c>
    </row>
    <row r="365" ht="15" customHeight="1" s="70">
      <c r="F365" s="62">
        <f>IFERROR(IF(G365="Af. No Encontrado!","SI","NO"),"NO")</f>
        <v/>
      </c>
      <c r="G365" s="65">
        <f>+(IFERROR(+VLOOKUP(B365,padron!$A$1:$K$902,3,0),IF(B365="","","Af. No Encontrado!")))</f>
        <v/>
      </c>
      <c r="H365" s="65">
        <f>+IFERROR(VLOOKUP(C365,materiales!$A$1:$D$2000,4,0),IFERROR(A365,""))</f>
        <v/>
      </c>
      <c r="I365" s="65">
        <f>+(IFERROR(+VLOOKUP(B365,padron!$A$1:$K$304,9,0),""))</f>
        <v/>
      </c>
      <c r="J365" s="65">
        <f>+(IFERROR(+VLOOKUP(B365,padron!$A$1:$K$304,10,0),""))</f>
        <v/>
      </c>
      <c r="K365" s="65">
        <f>+(IFERROR(+VLOOKUP(B365,padron!$A$1:$K$304,11,0),""))</f>
        <v/>
      </c>
      <c r="L365" s="50">
        <f>+(IFERROR(+VLOOKUP(B365,padron!$A$1:$K$304,8,0),""))</f>
        <v/>
      </c>
      <c r="M365" s="50">
        <f>+(IFERROR(+VLOOKUP(B365,padron!$A$1:$K$304,2,0),""))</f>
        <v/>
      </c>
      <c r="N365" s="50">
        <f>+IFERROR(VLOOKUP(C365,materiales!$A$1:$D$2000,2,0),IF(B365="","","99999"))</f>
        <v/>
      </c>
      <c r="O365">
        <f>IFERROR(IF(B365="","","001"),"")</f>
        <v/>
      </c>
      <c r="Q365" s="50">
        <f>IF(B365="","","ZTRA")</f>
        <v/>
      </c>
      <c r="R365" s="65">
        <f>IF(B365="","","ALMA")</f>
        <v/>
      </c>
      <c r="S365" s="50">
        <f>+IFERROR(VLOOKUP(B365,padron!A358:K660,4,0),"")</f>
        <v/>
      </c>
      <c r="T365" s="60">
        <f>+IF(L365="","",+DAY(TODAY())&amp;"."&amp;TEXT(+TODAY(),"MM")&amp;"."&amp;+YEAR(TODAY()))</f>
        <v/>
      </c>
      <c r="U365" s="65">
        <f>+IFERROR(VLOOKUP(B365,padron!$A$2:$K$304,6,0),"")</f>
        <v/>
      </c>
      <c r="V365" s="65">
        <f>+IFERROR(VLOOKUP(B365,padron!$A$2:$K$304,7,0),"")</f>
        <v/>
      </c>
      <c r="W365" s="50">
        <f>IFERROR(VLOOKUP(B365,padron!A357:M1126,12,0),"")</f>
        <v/>
      </c>
      <c r="X365" s="65">
        <f>IFERROR(VLOOKUP(B365,padron!A357:M1126,13,0),"")</f>
        <v/>
      </c>
    </row>
    <row r="366" ht="15" customHeight="1" s="70">
      <c r="F366" s="62">
        <f>IFERROR(IF(G366="Af. No Encontrado!","SI","NO"),"NO")</f>
        <v/>
      </c>
      <c r="G366" s="65">
        <f>+(IFERROR(+VLOOKUP(B366,padron!$A$1:$K$902,3,0),IF(B366="","","Af. No Encontrado!")))</f>
        <v/>
      </c>
      <c r="H366" s="65">
        <f>+IFERROR(VLOOKUP(C366,materiales!$A$1:$D$2000,4,0),IFERROR(A366,""))</f>
        <v/>
      </c>
      <c r="I366" s="65">
        <f>+(IFERROR(+VLOOKUP(B366,padron!$A$1:$K$304,9,0),""))</f>
        <v/>
      </c>
      <c r="J366" s="65">
        <f>+(IFERROR(+VLOOKUP(B366,padron!$A$1:$K$304,10,0),""))</f>
        <v/>
      </c>
      <c r="K366" s="65">
        <f>+(IFERROR(+VLOOKUP(B366,padron!$A$1:$K$304,11,0),""))</f>
        <v/>
      </c>
      <c r="L366" s="50">
        <f>+(IFERROR(+VLOOKUP(B366,padron!$A$1:$K$304,8,0),""))</f>
        <v/>
      </c>
      <c r="M366" s="50">
        <f>+(IFERROR(+VLOOKUP(B366,padron!$A$1:$K$304,2,0),""))</f>
        <v/>
      </c>
      <c r="N366" s="50">
        <f>+IFERROR(VLOOKUP(C366,materiales!$A$1:$D$2000,2,0),IF(B366="","","99999"))</f>
        <v/>
      </c>
      <c r="O366">
        <f>IFERROR(IF(B366="","","001"),"")</f>
        <v/>
      </c>
      <c r="Q366" s="50">
        <f>IF(B366="","","ZTRA")</f>
        <v/>
      </c>
      <c r="R366" s="65">
        <f>IF(B366="","","ALMA")</f>
        <v/>
      </c>
      <c r="S366" s="50">
        <f>+IFERROR(VLOOKUP(B366,padron!A359:K661,4,0),"")</f>
        <v/>
      </c>
      <c r="T366" s="60">
        <f>+IF(L366="","",+DAY(TODAY())&amp;"."&amp;TEXT(+TODAY(),"MM")&amp;"."&amp;+YEAR(TODAY()))</f>
        <v/>
      </c>
      <c r="U366" s="65">
        <f>+IFERROR(VLOOKUP(B366,padron!$A$2:$K$304,6,0),"")</f>
        <v/>
      </c>
      <c r="V366" s="65">
        <f>+IFERROR(VLOOKUP(B366,padron!$A$2:$K$304,7,0),"")</f>
        <v/>
      </c>
      <c r="W366" s="50">
        <f>IFERROR(VLOOKUP(B366,padron!A358:M1127,12,0),"")</f>
        <v/>
      </c>
      <c r="X366" s="65">
        <f>IFERROR(VLOOKUP(B366,padron!A358:M1127,13,0),"")</f>
        <v/>
      </c>
    </row>
    <row r="367" ht="15" customHeight="1" s="70">
      <c r="F367" s="62">
        <f>IFERROR(IF(G367="Af. No Encontrado!","SI","NO"),"NO")</f>
        <v/>
      </c>
      <c r="G367" s="65">
        <f>+(IFERROR(+VLOOKUP(B367,padron!$A$1:$K$902,3,0),IF(B367="","","Af. No Encontrado!")))</f>
        <v/>
      </c>
      <c r="H367" s="65">
        <f>+IFERROR(VLOOKUP(C367,materiales!$A$1:$D$2000,4,0),IFERROR(A367,""))</f>
        <v/>
      </c>
      <c r="I367" s="65">
        <f>+(IFERROR(+VLOOKUP(B367,padron!$A$1:$K$304,9,0),""))</f>
        <v/>
      </c>
      <c r="J367" s="65">
        <f>+(IFERROR(+VLOOKUP(B367,padron!$A$1:$K$304,10,0),""))</f>
        <v/>
      </c>
      <c r="K367" s="65">
        <f>+(IFERROR(+VLOOKUP(B367,padron!$A$1:$K$304,11,0),""))</f>
        <v/>
      </c>
      <c r="L367" s="50">
        <f>+(IFERROR(+VLOOKUP(B367,padron!$A$1:$K$304,8,0),""))</f>
        <v/>
      </c>
      <c r="M367" s="50">
        <f>+(IFERROR(+VLOOKUP(B367,padron!$A$1:$K$304,2,0),""))</f>
        <v/>
      </c>
      <c r="N367" s="50">
        <f>+IFERROR(VLOOKUP(C367,materiales!$A$1:$D$2000,2,0),IF(B367="","","99999"))</f>
        <v/>
      </c>
      <c r="O367">
        <f>IFERROR(IF(B367="","","001"),"")</f>
        <v/>
      </c>
      <c r="Q367" s="50">
        <f>IF(B367="","","ZTRA")</f>
        <v/>
      </c>
      <c r="R367" s="65">
        <f>IF(B367="","","ALMA")</f>
        <v/>
      </c>
      <c r="S367" s="50">
        <f>+IFERROR(VLOOKUP(B367,padron!A360:K662,4,0),"")</f>
        <v/>
      </c>
      <c r="T367" s="60">
        <f>+IF(L367="","",+DAY(TODAY())&amp;"."&amp;TEXT(+TODAY(),"MM")&amp;"."&amp;+YEAR(TODAY()))</f>
        <v/>
      </c>
      <c r="U367" s="65">
        <f>+IFERROR(VLOOKUP(B367,padron!$A$2:$K$304,6,0),"")</f>
        <v/>
      </c>
      <c r="V367" s="65">
        <f>+IFERROR(VLOOKUP(B367,padron!$A$2:$K$304,7,0),"")</f>
        <v/>
      </c>
      <c r="W367" s="50">
        <f>IFERROR(VLOOKUP(B367,padron!A359:M1128,12,0),"")</f>
        <v/>
      </c>
      <c r="X367" s="65">
        <f>IFERROR(VLOOKUP(B367,padron!A359:M1128,13,0),"")</f>
        <v/>
      </c>
    </row>
    <row r="368" ht="15" customHeight="1" s="70">
      <c r="F368" s="62">
        <f>IFERROR(IF(G368="Af. No Encontrado!","SI","NO"),"NO")</f>
        <v/>
      </c>
      <c r="G368" s="65">
        <f>+(IFERROR(+VLOOKUP(B368,padron!$A$1:$K$902,3,0),IF(B368="","","Af. No Encontrado!")))</f>
        <v/>
      </c>
      <c r="H368" s="65">
        <f>+IFERROR(VLOOKUP(C368,materiales!$A$1:$D$2000,4,0),IFERROR(A368,""))</f>
        <v/>
      </c>
      <c r="I368" s="65">
        <f>+(IFERROR(+VLOOKUP(B368,padron!$A$1:$K$304,9,0),""))</f>
        <v/>
      </c>
      <c r="J368" s="65">
        <f>+(IFERROR(+VLOOKUP(B368,padron!$A$1:$K$304,10,0),""))</f>
        <v/>
      </c>
      <c r="K368" s="65">
        <f>+(IFERROR(+VLOOKUP(B368,padron!$A$1:$K$304,11,0),""))</f>
        <v/>
      </c>
      <c r="L368" s="50">
        <f>+(IFERROR(+VLOOKUP(B368,padron!$A$1:$K$304,8,0),""))</f>
        <v/>
      </c>
      <c r="M368" s="50">
        <f>+(IFERROR(+VLOOKUP(B368,padron!$A$1:$K$304,2,0),""))</f>
        <v/>
      </c>
      <c r="N368" s="50">
        <f>+IFERROR(VLOOKUP(C368,materiales!$A$1:$D$2000,2,0),IF(B368="","","99999"))</f>
        <v/>
      </c>
      <c r="O368">
        <f>IFERROR(IF(B368="","","001"),"")</f>
        <v/>
      </c>
      <c r="Q368" s="50">
        <f>IF(B368="","","ZTRA")</f>
        <v/>
      </c>
      <c r="R368" s="65">
        <f>IF(B368="","","ALMA")</f>
        <v/>
      </c>
      <c r="S368" s="50">
        <f>+IFERROR(VLOOKUP(B368,padron!A361:K663,4,0),"")</f>
        <v/>
      </c>
      <c r="T368" s="60">
        <f>+IF(L368="","",+DAY(TODAY())&amp;"."&amp;TEXT(+TODAY(),"MM")&amp;"."&amp;+YEAR(TODAY()))</f>
        <v/>
      </c>
      <c r="U368" s="65">
        <f>+IFERROR(VLOOKUP(B368,padron!$A$2:$K$304,6,0),"")</f>
        <v/>
      </c>
      <c r="V368" s="65">
        <f>+IFERROR(VLOOKUP(B368,padron!$A$2:$K$304,7,0),"")</f>
        <v/>
      </c>
      <c r="W368" s="50">
        <f>IFERROR(VLOOKUP(B368,padron!A360:M1129,12,0),"")</f>
        <v/>
      </c>
      <c r="X368" s="65">
        <f>IFERROR(VLOOKUP(B368,padron!A360:M1129,13,0),"")</f>
        <v/>
      </c>
    </row>
    <row r="369" ht="15" customHeight="1" s="70">
      <c r="F369" s="62">
        <f>IFERROR(IF(G369="Af. No Encontrado!","SI","NO"),"NO")</f>
        <v/>
      </c>
      <c r="G369" s="65">
        <f>+(IFERROR(+VLOOKUP(B369,padron!$A$1:$K$902,3,0),IF(B369="","","Af. No Encontrado!")))</f>
        <v/>
      </c>
      <c r="H369" s="65">
        <f>+IFERROR(VLOOKUP(C369,materiales!$A$1:$D$2000,4,0),IFERROR(A369,""))</f>
        <v/>
      </c>
      <c r="I369" s="65">
        <f>+(IFERROR(+VLOOKUP(B369,padron!$A$1:$K$304,9,0),""))</f>
        <v/>
      </c>
      <c r="J369" s="65">
        <f>+(IFERROR(+VLOOKUP(B369,padron!$A$1:$K$304,10,0),""))</f>
        <v/>
      </c>
      <c r="K369" s="65">
        <f>+(IFERROR(+VLOOKUP(B369,padron!$A$1:$K$304,11,0),""))</f>
        <v/>
      </c>
      <c r="L369" s="50">
        <f>+(IFERROR(+VLOOKUP(B369,padron!$A$1:$K$304,8,0),""))</f>
        <v/>
      </c>
      <c r="M369" s="50">
        <f>+(IFERROR(+VLOOKUP(B369,padron!$A$1:$K$304,2,0),""))</f>
        <v/>
      </c>
      <c r="N369" s="50">
        <f>+IFERROR(VLOOKUP(C369,materiales!$A$1:$D$2000,2,0),IF(B369="","","99999"))</f>
        <v/>
      </c>
      <c r="O369">
        <f>IFERROR(IF(B369="","","001"),"")</f>
        <v/>
      </c>
      <c r="Q369" s="50">
        <f>IF(B369="","","ZTRA")</f>
        <v/>
      </c>
      <c r="R369" s="65">
        <f>IF(B369="","","ALMA")</f>
        <v/>
      </c>
      <c r="S369" s="50">
        <f>+IFERROR(VLOOKUP(B369,padron!A362:K664,4,0),"")</f>
        <v/>
      </c>
      <c r="T369" s="60">
        <f>+IF(L369="","",+DAY(TODAY())&amp;"."&amp;TEXT(+TODAY(),"MM")&amp;"."&amp;+YEAR(TODAY()))</f>
        <v/>
      </c>
      <c r="U369" s="65">
        <f>+IFERROR(VLOOKUP(B369,padron!$A$2:$K$304,6,0),"")</f>
        <v/>
      </c>
      <c r="V369" s="65">
        <f>+IFERROR(VLOOKUP(B369,padron!$A$2:$K$304,7,0),"")</f>
        <v/>
      </c>
      <c r="W369" s="50">
        <f>IFERROR(VLOOKUP(B369,padron!A361:M1130,12,0),"")</f>
        <v/>
      </c>
      <c r="X369" s="65">
        <f>IFERROR(VLOOKUP(B369,padron!A361:M1130,13,0),"")</f>
        <v/>
      </c>
    </row>
    <row r="370" ht="15" customHeight="1" s="70">
      <c r="F370" s="62">
        <f>IFERROR(IF(G370="Af. No Encontrado!","SI","NO"),"NO")</f>
        <v/>
      </c>
      <c r="G370" s="65">
        <f>+(IFERROR(+VLOOKUP(B370,padron!$A$1:$K$902,3,0),IF(B370="","","Af. No Encontrado!")))</f>
        <v/>
      </c>
      <c r="H370" s="65">
        <f>+IFERROR(VLOOKUP(C370,materiales!$A$1:$D$2000,4,0),IFERROR(A370,""))</f>
        <v/>
      </c>
      <c r="I370" s="65">
        <f>+(IFERROR(+VLOOKUP(B370,padron!$A$1:$K$304,9,0),""))</f>
        <v/>
      </c>
      <c r="J370" s="65">
        <f>+(IFERROR(+VLOOKUP(B370,padron!$A$1:$K$304,10,0),""))</f>
        <v/>
      </c>
      <c r="K370" s="65">
        <f>+(IFERROR(+VLOOKUP(B370,padron!$A$1:$K$304,11,0),""))</f>
        <v/>
      </c>
      <c r="L370" s="50">
        <f>+(IFERROR(+VLOOKUP(B370,padron!$A$1:$K$304,8,0),""))</f>
        <v/>
      </c>
      <c r="M370" s="50">
        <f>+(IFERROR(+VLOOKUP(B370,padron!$A$1:$K$304,2,0),""))</f>
        <v/>
      </c>
      <c r="N370" s="50">
        <f>+IFERROR(VLOOKUP(C370,materiales!$A$1:$D$2000,2,0),IF(B370="","","99999"))</f>
        <v/>
      </c>
      <c r="O370">
        <f>IFERROR(IF(B370="","","001"),"")</f>
        <v/>
      </c>
      <c r="Q370" s="50">
        <f>IF(B370="","","ZTRA")</f>
        <v/>
      </c>
      <c r="R370" s="65">
        <f>IF(B370="","","ALMA")</f>
        <v/>
      </c>
      <c r="S370" s="50">
        <f>+IFERROR(VLOOKUP(B370,padron!A363:K665,4,0),"")</f>
        <v/>
      </c>
      <c r="T370" s="60">
        <f>+IF(L370="","",+DAY(TODAY())&amp;"."&amp;TEXT(+TODAY(),"MM")&amp;"."&amp;+YEAR(TODAY()))</f>
        <v/>
      </c>
      <c r="U370" s="65">
        <f>+IFERROR(VLOOKUP(B370,padron!$A$2:$K$304,6,0),"")</f>
        <v/>
      </c>
      <c r="V370" s="65">
        <f>+IFERROR(VLOOKUP(B370,padron!$A$2:$K$304,7,0),"")</f>
        <v/>
      </c>
      <c r="W370" s="50">
        <f>IFERROR(VLOOKUP(B370,padron!A362:M1131,12,0),"")</f>
        <v/>
      </c>
      <c r="X370" s="65">
        <f>IFERROR(VLOOKUP(B370,padron!A362:M1131,13,0),"")</f>
        <v/>
      </c>
    </row>
    <row r="371" ht="15" customHeight="1" s="70">
      <c r="F371" s="62">
        <f>IFERROR(IF(G371="Af. No Encontrado!","SI","NO"),"NO")</f>
        <v/>
      </c>
      <c r="G371" s="65">
        <f>+(IFERROR(+VLOOKUP(B371,padron!$A$1:$K$902,3,0),IF(B371="","","Af. No Encontrado!")))</f>
        <v/>
      </c>
      <c r="H371" s="65">
        <f>+IFERROR(VLOOKUP(C371,materiales!$A$1:$D$2000,4,0),IFERROR(A371,""))</f>
        <v/>
      </c>
      <c r="I371" s="65">
        <f>+(IFERROR(+VLOOKUP(B371,padron!$A$1:$K$304,9,0),""))</f>
        <v/>
      </c>
      <c r="J371" s="65">
        <f>+(IFERROR(+VLOOKUP(B371,padron!$A$1:$K$304,10,0),""))</f>
        <v/>
      </c>
      <c r="K371" s="65">
        <f>+(IFERROR(+VLOOKUP(B371,padron!$A$1:$K$304,11,0),""))</f>
        <v/>
      </c>
      <c r="L371" s="50">
        <f>+(IFERROR(+VLOOKUP(B371,padron!$A$1:$K$304,8,0),""))</f>
        <v/>
      </c>
      <c r="M371" s="50">
        <f>+(IFERROR(+VLOOKUP(B371,padron!$A$1:$K$304,2,0),""))</f>
        <v/>
      </c>
      <c r="N371" s="50">
        <f>+IFERROR(VLOOKUP(C371,materiales!$A$1:$D$2000,2,0),IF(B371="","","99999"))</f>
        <v/>
      </c>
      <c r="O371">
        <f>IFERROR(IF(B371="","","001"),"")</f>
        <v/>
      </c>
      <c r="Q371" s="50">
        <f>IF(B371="","","ZTRA")</f>
        <v/>
      </c>
      <c r="R371" s="65">
        <f>IF(B371="","","ALMA")</f>
        <v/>
      </c>
      <c r="S371" s="50">
        <f>+IFERROR(VLOOKUP(B371,padron!A364:K666,4,0),"")</f>
        <v/>
      </c>
      <c r="T371" s="60">
        <f>+IF(L371="","",+DAY(TODAY())&amp;"."&amp;TEXT(+TODAY(),"MM")&amp;"."&amp;+YEAR(TODAY()))</f>
        <v/>
      </c>
      <c r="U371" s="65">
        <f>+IFERROR(VLOOKUP(B371,padron!$A$2:$K$304,6,0),"")</f>
        <v/>
      </c>
      <c r="V371" s="65">
        <f>+IFERROR(VLOOKUP(B371,padron!$A$2:$K$304,7,0),"")</f>
        <v/>
      </c>
      <c r="W371" s="50">
        <f>IFERROR(VLOOKUP(B371,padron!A363:M1132,12,0),"")</f>
        <v/>
      </c>
      <c r="X371" s="65">
        <f>IFERROR(VLOOKUP(B371,padron!A363:M1132,13,0),"")</f>
        <v/>
      </c>
    </row>
    <row r="372" ht="15" customHeight="1" s="70">
      <c r="F372" s="62">
        <f>IFERROR(IF(G372="Af. No Encontrado!","SI","NO"),"NO")</f>
        <v/>
      </c>
      <c r="G372" s="65">
        <f>+(IFERROR(+VLOOKUP(B372,padron!$A$1:$K$902,3,0),IF(B372="","","Af. No Encontrado!")))</f>
        <v/>
      </c>
      <c r="H372" s="65">
        <f>+IFERROR(VLOOKUP(C372,materiales!$A$1:$D$2000,4,0),IFERROR(A372,""))</f>
        <v/>
      </c>
      <c r="I372" s="65">
        <f>+(IFERROR(+VLOOKUP(B372,padron!$A$1:$K$304,9,0),""))</f>
        <v/>
      </c>
      <c r="J372" s="65">
        <f>+(IFERROR(+VLOOKUP(B372,padron!$A$1:$K$304,10,0),""))</f>
        <v/>
      </c>
      <c r="K372" s="65">
        <f>+(IFERROR(+VLOOKUP(B372,padron!$A$1:$K$304,11,0),""))</f>
        <v/>
      </c>
      <c r="L372" s="50">
        <f>+(IFERROR(+VLOOKUP(B372,padron!$A$1:$K$304,8,0),""))</f>
        <v/>
      </c>
      <c r="M372" s="50">
        <f>+(IFERROR(+VLOOKUP(B372,padron!$A$1:$K$304,2,0),""))</f>
        <v/>
      </c>
      <c r="N372" s="50">
        <f>+IFERROR(VLOOKUP(C372,materiales!$A$1:$D$2000,2,0),IF(B372="","","99999"))</f>
        <v/>
      </c>
      <c r="O372">
        <f>IFERROR(IF(B372="","","001"),"")</f>
        <v/>
      </c>
      <c r="Q372" s="50">
        <f>IF(B372="","","ZTRA")</f>
        <v/>
      </c>
      <c r="R372" s="65">
        <f>IF(B372="","","ALMA")</f>
        <v/>
      </c>
      <c r="S372" s="50">
        <f>+IFERROR(VLOOKUP(B372,padron!A365:K667,4,0),"")</f>
        <v/>
      </c>
      <c r="T372" s="60">
        <f>+IF(L372="","",+DAY(TODAY())&amp;"."&amp;TEXT(+TODAY(),"MM")&amp;"."&amp;+YEAR(TODAY()))</f>
        <v/>
      </c>
      <c r="U372" s="65">
        <f>+IFERROR(VLOOKUP(B372,padron!$A$2:$K$304,6,0),"")</f>
        <v/>
      </c>
      <c r="V372" s="65">
        <f>+IFERROR(VLOOKUP(B372,padron!$A$2:$K$304,7,0),"")</f>
        <v/>
      </c>
      <c r="W372" s="50">
        <f>IFERROR(VLOOKUP(B372,padron!A364:M1133,12,0),"")</f>
        <v/>
      </c>
      <c r="X372" s="65">
        <f>IFERROR(VLOOKUP(B372,padron!A364:M1133,13,0),"")</f>
        <v/>
      </c>
    </row>
    <row r="373" ht="15" customHeight="1" s="70">
      <c r="F373" s="62">
        <f>IFERROR(IF(G373="Af. No Encontrado!","SI","NO"),"NO")</f>
        <v/>
      </c>
      <c r="G373" s="65">
        <f>+(IFERROR(+VLOOKUP(B373,padron!$A$1:$K$902,3,0),IF(B373="","","Af. No Encontrado!")))</f>
        <v/>
      </c>
      <c r="H373" s="65">
        <f>+IFERROR(VLOOKUP(C373,materiales!$A$1:$D$2000,4,0),IFERROR(A373,""))</f>
        <v/>
      </c>
      <c r="I373" s="65">
        <f>+(IFERROR(+VLOOKUP(B373,padron!$A$1:$K$304,9,0),""))</f>
        <v/>
      </c>
      <c r="J373" s="65">
        <f>+(IFERROR(+VLOOKUP(B373,padron!$A$1:$K$304,10,0),""))</f>
        <v/>
      </c>
      <c r="K373" s="65">
        <f>+(IFERROR(+VLOOKUP(B373,padron!$A$1:$K$304,11,0),""))</f>
        <v/>
      </c>
      <c r="L373" s="50">
        <f>+(IFERROR(+VLOOKUP(B373,padron!$A$1:$K$304,8,0),""))</f>
        <v/>
      </c>
      <c r="M373" s="50">
        <f>+(IFERROR(+VLOOKUP(B373,padron!$A$1:$K$304,2,0),""))</f>
        <v/>
      </c>
      <c r="N373" s="50">
        <f>+IFERROR(VLOOKUP(C373,materiales!$A$1:$D$2000,2,0),IF(B373="","","99999"))</f>
        <v/>
      </c>
      <c r="O373">
        <f>IFERROR(IF(B373="","","001"),"")</f>
        <v/>
      </c>
      <c r="Q373" s="50">
        <f>IF(B373="","","ZTRA")</f>
        <v/>
      </c>
      <c r="R373" s="65">
        <f>IF(B373="","","ALMA")</f>
        <v/>
      </c>
      <c r="S373" s="50">
        <f>+IFERROR(VLOOKUP(B373,padron!A366:K668,4,0),"")</f>
        <v/>
      </c>
      <c r="T373" s="60">
        <f>+IF(L373="","",+DAY(TODAY())&amp;"."&amp;TEXT(+TODAY(),"MM")&amp;"."&amp;+YEAR(TODAY()))</f>
        <v/>
      </c>
      <c r="U373" s="65">
        <f>+IFERROR(VLOOKUP(B373,padron!$A$2:$K$304,6,0),"")</f>
        <v/>
      </c>
      <c r="V373" s="65">
        <f>+IFERROR(VLOOKUP(B373,padron!$A$2:$K$304,7,0),"")</f>
        <v/>
      </c>
      <c r="W373" s="50">
        <f>IFERROR(VLOOKUP(B373,padron!A365:M1134,12,0),"")</f>
        <v/>
      </c>
      <c r="X373" s="65">
        <f>IFERROR(VLOOKUP(B373,padron!A365:M1134,13,0),"")</f>
        <v/>
      </c>
    </row>
    <row r="374" ht="15" customHeight="1" s="70">
      <c r="F374" s="62">
        <f>IFERROR(IF(G374="Af. No Encontrado!","SI","NO"),"NO")</f>
        <v/>
      </c>
      <c r="G374" s="65">
        <f>+(IFERROR(+VLOOKUP(B374,padron!$A$1:$K$902,3,0),IF(B374="","","Af. No Encontrado!")))</f>
        <v/>
      </c>
      <c r="H374" s="65">
        <f>+IFERROR(VLOOKUP(C374,materiales!$A$1:$D$2000,4,0),IFERROR(A374,""))</f>
        <v/>
      </c>
      <c r="I374" s="65">
        <f>+(IFERROR(+VLOOKUP(B374,padron!$A$1:$K$304,9,0),""))</f>
        <v/>
      </c>
      <c r="J374" s="65">
        <f>+(IFERROR(+VLOOKUP(B374,padron!$A$1:$K$304,10,0),""))</f>
        <v/>
      </c>
      <c r="K374" s="65">
        <f>+(IFERROR(+VLOOKUP(B374,padron!$A$1:$K$304,11,0),""))</f>
        <v/>
      </c>
      <c r="L374" s="50">
        <f>+(IFERROR(+VLOOKUP(B374,padron!$A$1:$K$304,8,0),""))</f>
        <v/>
      </c>
      <c r="M374" s="50">
        <f>+(IFERROR(+VLOOKUP(B374,padron!$A$1:$K$304,2,0),""))</f>
        <v/>
      </c>
      <c r="N374" s="50">
        <f>+IFERROR(VLOOKUP(C374,materiales!$A$1:$D$2000,2,0),IF(B374="","","99999"))</f>
        <v/>
      </c>
      <c r="O374">
        <f>IFERROR(IF(B374="","","001"),"")</f>
        <v/>
      </c>
      <c r="Q374" s="50">
        <f>IF(B374="","","ZTRA")</f>
        <v/>
      </c>
      <c r="R374" s="65">
        <f>IF(B374="","","ALMA")</f>
        <v/>
      </c>
      <c r="S374" s="50">
        <f>+IFERROR(VLOOKUP(B374,padron!A367:K669,4,0),"")</f>
        <v/>
      </c>
      <c r="T374" s="60">
        <f>+IF(L374="","",+DAY(TODAY())&amp;"."&amp;TEXT(+TODAY(),"MM")&amp;"."&amp;+YEAR(TODAY()))</f>
        <v/>
      </c>
      <c r="U374" s="65">
        <f>+IFERROR(VLOOKUP(B374,padron!$A$2:$K$304,6,0),"")</f>
        <v/>
      </c>
      <c r="V374" s="65">
        <f>+IFERROR(VLOOKUP(B374,padron!$A$2:$K$304,7,0),"")</f>
        <v/>
      </c>
      <c r="W374" s="50">
        <f>IFERROR(VLOOKUP(B374,padron!A366:M1135,12,0),"")</f>
        <v/>
      </c>
      <c r="X374" s="65">
        <f>IFERROR(VLOOKUP(B374,padron!A366:M1135,13,0),"")</f>
        <v/>
      </c>
    </row>
    <row r="375" ht="15" customHeight="1" s="70">
      <c r="F375" s="62">
        <f>IFERROR(IF(G375="Af. No Encontrado!","SI","NO"),"NO")</f>
        <v/>
      </c>
      <c r="G375" s="65">
        <f>+(IFERROR(+VLOOKUP(B375,padron!$A$1:$K$902,3,0),IF(B375="","","Af. No Encontrado!")))</f>
        <v/>
      </c>
      <c r="H375" s="65">
        <f>+IFERROR(VLOOKUP(C375,materiales!$A$1:$D$2000,4,0),IFERROR(A375,""))</f>
        <v/>
      </c>
      <c r="I375" s="65">
        <f>+(IFERROR(+VLOOKUP(B375,padron!$A$1:$K$304,9,0),""))</f>
        <v/>
      </c>
      <c r="J375" s="65">
        <f>+(IFERROR(+VLOOKUP(B375,padron!$A$1:$K$304,10,0),""))</f>
        <v/>
      </c>
      <c r="K375" s="65">
        <f>+(IFERROR(+VLOOKUP(B375,padron!$A$1:$K$304,11,0),""))</f>
        <v/>
      </c>
      <c r="L375" s="50">
        <f>+(IFERROR(+VLOOKUP(B375,padron!$A$1:$K$304,8,0),""))</f>
        <v/>
      </c>
      <c r="M375" s="50">
        <f>+(IFERROR(+VLOOKUP(B375,padron!$A$1:$K$304,2,0),""))</f>
        <v/>
      </c>
      <c r="N375" s="50">
        <f>+IFERROR(VLOOKUP(C375,materiales!$A$1:$D$2000,2,0),IF(B375="","","99999"))</f>
        <v/>
      </c>
      <c r="O375">
        <f>IFERROR(IF(B375="","","001"),"")</f>
        <v/>
      </c>
      <c r="Q375" s="50">
        <f>IF(B375="","","ZTRA")</f>
        <v/>
      </c>
      <c r="R375" s="65">
        <f>IF(B375="","","ALMA")</f>
        <v/>
      </c>
      <c r="S375" s="50">
        <f>+IFERROR(VLOOKUP(B375,padron!A368:K670,4,0),"")</f>
        <v/>
      </c>
      <c r="T375" s="60">
        <f>+IF(L375="","",+DAY(TODAY())&amp;"."&amp;TEXT(+TODAY(),"MM")&amp;"."&amp;+YEAR(TODAY()))</f>
        <v/>
      </c>
      <c r="U375" s="65">
        <f>+IFERROR(VLOOKUP(B375,padron!$A$2:$K$304,6,0),"")</f>
        <v/>
      </c>
      <c r="V375" s="65">
        <f>+IFERROR(VLOOKUP(B375,padron!$A$2:$K$304,7,0),"")</f>
        <v/>
      </c>
      <c r="W375" s="50">
        <f>IFERROR(VLOOKUP(B375,padron!A367:M1136,12,0),"")</f>
        <v/>
      </c>
      <c r="X375" s="65">
        <f>IFERROR(VLOOKUP(B375,padron!A367:M1136,13,0),"")</f>
        <v/>
      </c>
    </row>
    <row r="376" ht="15" customHeight="1" s="70">
      <c r="F376" s="62">
        <f>IFERROR(IF(G376="Af. No Encontrado!","SI","NO"),"NO")</f>
        <v/>
      </c>
      <c r="G376" s="65">
        <f>+(IFERROR(+VLOOKUP(B376,padron!$A$1:$K$902,3,0),IF(B376="","","Af. No Encontrado!")))</f>
        <v/>
      </c>
      <c r="H376" s="65">
        <f>+IFERROR(VLOOKUP(C376,materiales!$A$1:$D$2000,4,0),IFERROR(A376,""))</f>
        <v/>
      </c>
      <c r="I376" s="65">
        <f>+(IFERROR(+VLOOKUP(B376,padron!$A$1:$K$304,9,0),""))</f>
        <v/>
      </c>
      <c r="J376" s="65">
        <f>+(IFERROR(+VLOOKUP(B376,padron!$A$1:$K$304,10,0),""))</f>
        <v/>
      </c>
      <c r="K376" s="65">
        <f>+(IFERROR(+VLOOKUP(B376,padron!$A$1:$K$304,11,0),""))</f>
        <v/>
      </c>
      <c r="L376" s="50">
        <f>+(IFERROR(+VLOOKUP(B376,padron!$A$1:$K$304,8,0),""))</f>
        <v/>
      </c>
      <c r="M376" s="50">
        <f>+(IFERROR(+VLOOKUP(B376,padron!$A$1:$K$304,2,0),""))</f>
        <v/>
      </c>
      <c r="N376" s="50">
        <f>+IFERROR(VLOOKUP(C376,materiales!$A$1:$D$2000,2,0),IF(B376="","","99999"))</f>
        <v/>
      </c>
      <c r="O376">
        <f>IFERROR(IF(B376="","","001"),"")</f>
        <v/>
      </c>
      <c r="Q376" s="50">
        <f>IF(B376="","","ZTRA")</f>
        <v/>
      </c>
      <c r="R376" s="65">
        <f>IF(B376="","","ALMA")</f>
        <v/>
      </c>
      <c r="S376" s="50">
        <f>+IFERROR(VLOOKUP(B376,padron!A369:K671,4,0),"")</f>
        <v/>
      </c>
      <c r="T376" s="60">
        <f>+IF(L376="","",+DAY(TODAY())&amp;"."&amp;TEXT(+TODAY(),"MM")&amp;"."&amp;+YEAR(TODAY()))</f>
        <v/>
      </c>
      <c r="U376" s="65">
        <f>+IFERROR(VLOOKUP(B376,padron!$A$2:$K$304,6,0),"")</f>
        <v/>
      </c>
      <c r="V376" s="65">
        <f>+IFERROR(VLOOKUP(B376,padron!$A$2:$K$304,7,0),"")</f>
        <v/>
      </c>
      <c r="W376" s="50">
        <f>IFERROR(VLOOKUP(B376,padron!A368:M1137,12,0),"")</f>
        <v/>
      </c>
      <c r="X376" s="65">
        <f>IFERROR(VLOOKUP(B376,padron!A368:M1137,13,0),"")</f>
        <v/>
      </c>
    </row>
    <row r="377" ht="15" customHeight="1" s="70">
      <c r="F377" s="62">
        <f>IFERROR(IF(G377="Af. No Encontrado!","SI","NO"),"NO")</f>
        <v/>
      </c>
      <c r="G377" s="65">
        <f>+(IFERROR(+VLOOKUP(B377,padron!$A$1:$K$902,3,0),IF(B377="","","Af. No Encontrado!")))</f>
        <v/>
      </c>
      <c r="H377" s="65">
        <f>+IFERROR(VLOOKUP(C377,materiales!$A$1:$D$2000,4,0),IFERROR(A377,""))</f>
        <v/>
      </c>
      <c r="I377" s="65">
        <f>+(IFERROR(+VLOOKUP(B377,padron!$A$1:$K$304,9,0),""))</f>
        <v/>
      </c>
      <c r="J377" s="65">
        <f>+(IFERROR(+VLOOKUP(B377,padron!$A$1:$K$304,10,0),""))</f>
        <v/>
      </c>
      <c r="K377" s="65">
        <f>+(IFERROR(+VLOOKUP(B377,padron!$A$1:$K$304,11,0),""))</f>
        <v/>
      </c>
      <c r="L377" s="50">
        <f>+(IFERROR(+VLOOKUP(B377,padron!$A$1:$K$304,8,0),""))</f>
        <v/>
      </c>
      <c r="M377" s="50">
        <f>+(IFERROR(+VLOOKUP(B377,padron!$A$1:$K$304,2,0),""))</f>
        <v/>
      </c>
      <c r="N377" s="50">
        <f>+IFERROR(VLOOKUP(C377,materiales!$A$1:$D$2000,2,0),IF(B377="","","99999"))</f>
        <v/>
      </c>
      <c r="O377">
        <f>IFERROR(IF(B377="","","001"),"")</f>
        <v/>
      </c>
      <c r="Q377" s="50">
        <f>IF(B377="","","ZTRA")</f>
        <v/>
      </c>
      <c r="R377" s="65">
        <f>IF(B377="","","ALMA")</f>
        <v/>
      </c>
      <c r="S377" s="50">
        <f>+IFERROR(VLOOKUP(B377,padron!A370:K672,4,0),"")</f>
        <v/>
      </c>
      <c r="T377" s="60">
        <f>+IF(L377="","",+DAY(TODAY())&amp;"."&amp;TEXT(+TODAY(),"MM")&amp;"."&amp;+YEAR(TODAY()))</f>
        <v/>
      </c>
      <c r="U377" s="65">
        <f>+IFERROR(VLOOKUP(B377,padron!$A$2:$K$304,6,0),"")</f>
        <v/>
      </c>
      <c r="V377" s="65">
        <f>+IFERROR(VLOOKUP(B377,padron!$A$2:$K$304,7,0),"")</f>
        <v/>
      </c>
      <c r="W377" s="50">
        <f>IFERROR(VLOOKUP(B377,padron!A369:M1138,12,0),"")</f>
        <v/>
      </c>
      <c r="X377" s="65">
        <f>IFERROR(VLOOKUP(B377,padron!A369:M1138,13,0),"")</f>
        <v/>
      </c>
    </row>
    <row r="378" ht="15" customHeight="1" s="70">
      <c r="F378" s="62">
        <f>IFERROR(IF(G378="Af. No Encontrado!","SI","NO"),"NO")</f>
        <v/>
      </c>
      <c r="G378" s="65">
        <f>+(IFERROR(+VLOOKUP(B378,padron!$A$1:$K$902,3,0),IF(B378="","","Af. No Encontrado!")))</f>
        <v/>
      </c>
      <c r="H378" s="65">
        <f>+IFERROR(VLOOKUP(C378,materiales!$A$1:$D$2000,4,0),IFERROR(A378,""))</f>
        <v/>
      </c>
      <c r="I378" s="65">
        <f>+(IFERROR(+VLOOKUP(B378,padron!$A$1:$K$304,9,0),""))</f>
        <v/>
      </c>
      <c r="J378" s="65">
        <f>+(IFERROR(+VLOOKUP(B378,padron!$A$1:$K$304,10,0),""))</f>
        <v/>
      </c>
      <c r="K378" s="65">
        <f>+(IFERROR(+VLOOKUP(B378,padron!$A$1:$K$304,11,0),""))</f>
        <v/>
      </c>
      <c r="L378" s="50">
        <f>+(IFERROR(+VLOOKUP(B378,padron!$A$1:$K$304,8,0),""))</f>
        <v/>
      </c>
      <c r="M378" s="50">
        <f>+(IFERROR(+VLOOKUP(B378,padron!$A$1:$K$304,2,0),""))</f>
        <v/>
      </c>
      <c r="N378" s="50">
        <f>+IFERROR(VLOOKUP(C378,materiales!$A$1:$D$2000,2,0),IF(B378="","","99999"))</f>
        <v/>
      </c>
      <c r="O378">
        <f>IFERROR(IF(B378="","","001"),"")</f>
        <v/>
      </c>
      <c r="Q378" s="50">
        <f>IF(B378="","","ZTRA")</f>
        <v/>
      </c>
      <c r="R378" s="65">
        <f>IF(B378="","","ALMA")</f>
        <v/>
      </c>
      <c r="S378" s="50">
        <f>+IFERROR(VLOOKUP(B378,padron!A371:K673,4,0),"")</f>
        <v/>
      </c>
      <c r="T378" s="60">
        <f>+IF(L378="","",+DAY(TODAY())&amp;"."&amp;TEXT(+TODAY(),"MM")&amp;"."&amp;+YEAR(TODAY()))</f>
        <v/>
      </c>
      <c r="U378" s="65">
        <f>+IFERROR(VLOOKUP(B378,padron!$A$2:$K$304,6,0),"")</f>
        <v/>
      </c>
      <c r="V378" s="65">
        <f>+IFERROR(VLOOKUP(B378,padron!$A$2:$K$304,7,0),"")</f>
        <v/>
      </c>
      <c r="W378" s="50">
        <f>IFERROR(VLOOKUP(B378,padron!A370:M1139,12,0),"")</f>
        <v/>
      </c>
      <c r="X378" s="65">
        <f>IFERROR(VLOOKUP(B378,padron!A370:M1139,13,0),"")</f>
        <v/>
      </c>
    </row>
    <row r="379" ht="15" customHeight="1" s="70">
      <c r="F379" s="62">
        <f>IFERROR(IF(G379="Af. No Encontrado!","SI","NO"),"NO")</f>
        <v/>
      </c>
      <c r="G379" s="65">
        <f>+(IFERROR(+VLOOKUP(B379,padron!$A$1:$K$902,3,0),IF(B379="","","Af. No Encontrado!")))</f>
        <v/>
      </c>
      <c r="H379" s="65">
        <f>+IFERROR(VLOOKUP(C379,materiales!$A$1:$D$2000,4,0),IFERROR(A379,""))</f>
        <v/>
      </c>
      <c r="I379" s="65">
        <f>+(IFERROR(+VLOOKUP(B379,padron!$A$1:$K$304,9,0),""))</f>
        <v/>
      </c>
      <c r="J379" s="65">
        <f>+(IFERROR(+VLOOKUP(B379,padron!$A$1:$K$304,10,0),""))</f>
        <v/>
      </c>
      <c r="K379" s="65">
        <f>+(IFERROR(+VLOOKUP(B379,padron!$A$1:$K$304,11,0),""))</f>
        <v/>
      </c>
      <c r="L379" s="50">
        <f>+(IFERROR(+VLOOKUP(B379,padron!$A$1:$K$304,8,0),""))</f>
        <v/>
      </c>
      <c r="M379" s="50">
        <f>+(IFERROR(+VLOOKUP(B379,padron!$A$1:$K$304,2,0),""))</f>
        <v/>
      </c>
      <c r="N379" s="50">
        <f>+IFERROR(VLOOKUP(C379,materiales!$A$1:$D$2000,2,0),IF(B379="","","99999"))</f>
        <v/>
      </c>
      <c r="O379">
        <f>IFERROR(IF(B379="","","001"),"")</f>
        <v/>
      </c>
      <c r="Q379" s="50">
        <f>IF(B379="","","ZTRA")</f>
        <v/>
      </c>
      <c r="R379" s="65">
        <f>IF(B379="","","ALMA")</f>
        <v/>
      </c>
      <c r="S379" s="50">
        <f>+IFERROR(VLOOKUP(B379,padron!A372:K674,4,0),"")</f>
        <v/>
      </c>
      <c r="T379" s="60">
        <f>+IF(L379="","",+DAY(TODAY())&amp;"."&amp;TEXT(+TODAY(),"MM")&amp;"."&amp;+YEAR(TODAY()))</f>
        <v/>
      </c>
      <c r="U379" s="65">
        <f>+IFERROR(VLOOKUP(B379,padron!$A$2:$K$304,6,0),"")</f>
        <v/>
      </c>
      <c r="V379" s="65">
        <f>+IFERROR(VLOOKUP(B379,padron!$A$2:$K$304,7,0),"")</f>
        <v/>
      </c>
      <c r="W379" s="50">
        <f>IFERROR(VLOOKUP(B379,padron!A371:M1140,12,0),"")</f>
        <v/>
      </c>
      <c r="X379" s="65">
        <f>IFERROR(VLOOKUP(B379,padron!A371:M1140,13,0),"")</f>
        <v/>
      </c>
    </row>
    <row r="380" ht="15" customHeight="1" s="70">
      <c r="F380" s="62">
        <f>IFERROR(IF(G380="Af. No Encontrado!","SI","NO"),"NO")</f>
        <v/>
      </c>
      <c r="G380" s="65">
        <f>+(IFERROR(+VLOOKUP(B380,padron!$A$1:$K$902,3,0),IF(B380="","","Af. No Encontrado!")))</f>
        <v/>
      </c>
      <c r="H380" s="65">
        <f>+IFERROR(VLOOKUP(C380,materiales!$A$1:$D$2000,4,0),IFERROR(A380,""))</f>
        <v/>
      </c>
      <c r="I380" s="65">
        <f>+(IFERROR(+VLOOKUP(B380,padron!$A$1:$K$304,9,0),""))</f>
        <v/>
      </c>
      <c r="J380" s="65">
        <f>+(IFERROR(+VLOOKUP(B380,padron!$A$1:$K$304,10,0),""))</f>
        <v/>
      </c>
      <c r="K380" s="65">
        <f>+(IFERROR(+VLOOKUP(B380,padron!$A$1:$K$304,11,0),""))</f>
        <v/>
      </c>
      <c r="L380" s="50">
        <f>+(IFERROR(+VLOOKUP(B380,padron!$A$1:$K$304,8,0),""))</f>
        <v/>
      </c>
      <c r="M380" s="50">
        <f>+(IFERROR(+VLOOKUP(B380,padron!$A$1:$K$304,2,0),""))</f>
        <v/>
      </c>
      <c r="N380" s="50">
        <f>+IFERROR(VLOOKUP(C380,materiales!$A$1:$D$2000,2,0),IF(B380="","","99999"))</f>
        <v/>
      </c>
      <c r="O380">
        <f>IFERROR(IF(B380="","","001"),"")</f>
        <v/>
      </c>
      <c r="Q380" s="50">
        <f>IF(B380="","","ZTRA")</f>
        <v/>
      </c>
      <c r="R380" s="65">
        <f>IF(B380="","","ALMA")</f>
        <v/>
      </c>
      <c r="S380" s="50">
        <f>+IFERROR(VLOOKUP(B380,padron!A373:K675,4,0),"")</f>
        <v/>
      </c>
      <c r="T380" s="60">
        <f>+IF(L380="","",+DAY(TODAY())&amp;"."&amp;TEXT(+TODAY(),"MM")&amp;"."&amp;+YEAR(TODAY()))</f>
        <v/>
      </c>
      <c r="U380" s="65">
        <f>+IFERROR(VLOOKUP(B380,padron!$A$2:$K$304,6,0),"")</f>
        <v/>
      </c>
      <c r="V380" s="65">
        <f>+IFERROR(VLOOKUP(B380,padron!$A$2:$K$304,7,0),"")</f>
        <v/>
      </c>
      <c r="W380" s="50">
        <f>IFERROR(VLOOKUP(B380,padron!A372:M1141,12,0),"")</f>
        <v/>
      </c>
      <c r="X380" s="65">
        <f>IFERROR(VLOOKUP(B380,padron!A372:M1141,13,0),"")</f>
        <v/>
      </c>
    </row>
    <row r="381" ht="15" customHeight="1" s="70">
      <c r="F381" s="62">
        <f>IFERROR(IF(G381="Af. No Encontrado!","SI","NO"),"NO")</f>
        <v/>
      </c>
      <c r="G381" s="65">
        <f>+(IFERROR(+VLOOKUP(B381,padron!$A$1:$K$902,3,0),IF(B381="","","Af. No Encontrado!")))</f>
        <v/>
      </c>
      <c r="H381" s="65">
        <f>+IFERROR(VLOOKUP(C381,materiales!$A$1:$D$2000,4,0),IFERROR(A381,""))</f>
        <v/>
      </c>
      <c r="I381" s="65">
        <f>+(IFERROR(+VLOOKUP(B381,padron!$A$1:$K$304,9,0),""))</f>
        <v/>
      </c>
      <c r="J381" s="65">
        <f>+(IFERROR(+VLOOKUP(B381,padron!$A$1:$K$304,10,0),""))</f>
        <v/>
      </c>
      <c r="K381" s="65">
        <f>+(IFERROR(+VLOOKUP(B381,padron!$A$1:$K$304,11,0),""))</f>
        <v/>
      </c>
      <c r="L381" s="50">
        <f>+(IFERROR(+VLOOKUP(B381,padron!$A$1:$K$304,8,0),""))</f>
        <v/>
      </c>
      <c r="M381" s="50">
        <f>+(IFERROR(+VLOOKUP(B381,padron!$A$1:$K$304,2,0),""))</f>
        <v/>
      </c>
      <c r="N381" s="50">
        <f>+IFERROR(VLOOKUP(C381,materiales!$A$1:$D$2000,2,0),IF(B381="","","99999"))</f>
        <v/>
      </c>
      <c r="O381">
        <f>IFERROR(IF(B381="","","001"),"")</f>
        <v/>
      </c>
      <c r="Q381" s="50">
        <f>IF(B381="","","ZTRA")</f>
        <v/>
      </c>
      <c r="R381" s="65">
        <f>IF(B381="","","ALMA")</f>
        <v/>
      </c>
      <c r="S381" s="50">
        <f>+IFERROR(VLOOKUP(B381,padron!A374:K676,4,0),"")</f>
        <v/>
      </c>
      <c r="T381" s="60">
        <f>+IF(L381="","",+DAY(TODAY())&amp;"."&amp;TEXT(+TODAY(),"MM")&amp;"."&amp;+YEAR(TODAY()))</f>
        <v/>
      </c>
      <c r="U381" s="65">
        <f>+IFERROR(VLOOKUP(B381,padron!$A$2:$K$304,6,0),"")</f>
        <v/>
      </c>
      <c r="V381" s="65">
        <f>+IFERROR(VLOOKUP(B381,padron!$A$2:$K$304,7,0),"")</f>
        <v/>
      </c>
      <c r="W381" s="50">
        <f>IFERROR(VLOOKUP(B381,padron!A373:M1142,12,0),"")</f>
        <v/>
      </c>
      <c r="X381" s="65">
        <f>IFERROR(VLOOKUP(B381,padron!A373:M1142,13,0),"")</f>
        <v/>
      </c>
    </row>
    <row r="382" ht="15" customHeight="1" s="70">
      <c r="F382" s="62">
        <f>IFERROR(IF(G382="Af. No Encontrado!","SI","NO"),"NO")</f>
        <v/>
      </c>
      <c r="G382" s="65">
        <f>+(IFERROR(+VLOOKUP(B382,padron!$A$1:$K$902,3,0),IF(B382="","","Af. No Encontrado!")))</f>
        <v/>
      </c>
      <c r="H382" s="65">
        <f>+IFERROR(VLOOKUP(C382,materiales!$A$1:$D$2000,4,0),IFERROR(A382,""))</f>
        <v/>
      </c>
      <c r="I382" s="65">
        <f>+(IFERROR(+VLOOKUP(B382,padron!$A$1:$K$304,9,0),""))</f>
        <v/>
      </c>
      <c r="J382" s="65">
        <f>+(IFERROR(+VLOOKUP(B382,padron!$A$1:$K$304,10,0),""))</f>
        <v/>
      </c>
      <c r="K382" s="65">
        <f>+(IFERROR(+VLOOKUP(B382,padron!$A$1:$K$304,11,0),""))</f>
        <v/>
      </c>
      <c r="L382" s="50">
        <f>+(IFERROR(+VLOOKUP(B382,padron!$A$1:$K$304,8,0),""))</f>
        <v/>
      </c>
      <c r="M382" s="50">
        <f>+(IFERROR(+VLOOKUP(B382,padron!$A$1:$K$304,2,0),""))</f>
        <v/>
      </c>
      <c r="N382" s="50">
        <f>+IFERROR(VLOOKUP(C382,materiales!$A$1:$D$2000,2,0),IF(B382="","","99999"))</f>
        <v/>
      </c>
      <c r="O382">
        <f>IFERROR(IF(B382="","","001"),"")</f>
        <v/>
      </c>
      <c r="Q382" s="50">
        <f>IF(B382="","","ZTRA")</f>
        <v/>
      </c>
      <c r="R382" s="65">
        <f>IF(B382="","","ALMA")</f>
        <v/>
      </c>
      <c r="S382" s="50">
        <f>+IFERROR(VLOOKUP(B382,padron!A375:K677,4,0),"")</f>
        <v/>
      </c>
      <c r="T382" s="60">
        <f>+IF(L382="","",+DAY(TODAY())&amp;"."&amp;TEXT(+TODAY(),"MM")&amp;"."&amp;+YEAR(TODAY()))</f>
        <v/>
      </c>
      <c r="U382" s="65">
        <f>+IFERROR(VLOOKUP(B382,padron!$A$2:$K$304,6,0),"")</f>
        <v/>
      </c>
      <c r="V382" s="65">
        <f>+IFERROR(VLOOKUP(B382,padron!$A$2:$K$304,7,0),"")</f>
        <v/>
      </c>
      <c r="W382" s="50">
        <f>IFERROR(VLOOKUP(B382,padron!A374:M1143,12,0),"")</f>
        <v/>
      </c>
      <c r="X382" s="65">
        <f>IFERROR(VLOOKUP(B382,padron!A374:M1143,13,0),"")</f>
        <v/>
      </c>
    </row>
    <row r="383" ht="15" customHeight="1" s="70">
      <c r="F383" s="62">
        <f>IFERROR(IF(G383="Af. No Encontrado!","SI","NO"),"NO")</f>
        <v/>
      </c>
      <c r="G383" s="65">
        <f>+(IFERROR(+VLOOKUP(B383,padron!$A$1:$K$902,3,0),IF(B383="","","Af. No Encontrado!")))</f>
        <v/>
      </c>
      <c r="H383" s="65">
        <f>+IFERROR(VLOOKUP(C383,materiales!$A$1:$D$2000,4,0),IFERROR(A383,""))</f>
        <v/>
      </c>
      <c r="I383" s="65">
        <f>+(IFERROR(+VLOOKUP(B383,padron!$A$1:$K$304,9,0),""))</f>
        <v/>
      </c>
      <c r="J383" s="65">
        <f>+(IFERROR(+VLOOKUP(B383,padron!$A$1:$K$304,10,0),""))</f>
        <v/>
      </c>
      <c r="K383" s="65">
        <f>+(IFERROR(+VLOOKUP(B383,padron!$A$1:$K$304,11,0),""))</f>
        <v/>
      </c>
      <c r="L383" s="50">
        <f>+(IFERROR(+VLOOKUP(B383,padron!$A$1:$K$304,8,0),""))</f>
        <v/>
      </c>
      <c r="M383" s="50">
        <f>+(IFERROR(+VLOOKUP(B383,padron!$A$1:$K$304,2,0),""))</f>
        <v/>
      </c>
      <c r="N383" s="50">
        <f>+IFERROR(VLOOKUP(C383,materiales!$A$1:$D$2000,2,0),IF(B383="","","99999"))</f>
        <v/>
      </c>
      <c r="O383">
        <f>IFERROR(IF(B383="","","001"),"")</f>
        <v/>
      </c>
      <c r="Q383" s="50">
        <f>IF(B383="","","ZTRA")</f>
        <v/>
      </c>
      <c r="R383" s="65">
        <f>IF(B383="","","ALMA")</f>
        <v/>
      </c>
      <c r="S383" s="50">
        <f>+IFERROR(VLOOKUP(B383,padron!A376:K678,4,0),"")</f>
        <v/>
      </c>
      <c r="T383" s="60">
        <f>+IF(L383="","",+DAY(TODAY())&amp;"."&amp;TEXT(+TODAY(),"MM")&amp;"."&amp;+YEAR(TODAY()))</f>
        <v/>
      </c>
      <c r="U383" s="65">
        <f>+IFERROR(VLOOKUP(B383,padron!$A$2:$K$304,6,0),"")</f>
        <v/>
      </c>
      <c r="V383" s="65">
        <f>+IFERROR(VLOOKUP(B383,padron!$A$2:$K$304,7,0),"")</f>
        <v/>
      </c>
      <c r="W383" s="50">
        <f>IFERROR(VLOOKUP(B383,padron!A375:M1144,12,0),"")</f>
        <v/>
      </c>
      <c r="X383" s="65">
        <f>IFERROR(VLOOKUP(B383,padron!A375:M1144,13,0),"")</f>
        <v/>
      </c>
    </row>
    <row r="384" ht="15" customHeight="1" s="70">
      <c r="F384" s="62">
        <f>IFERROR(IF(G384="Af. No Encontrado!","SI","NO"),"NO")</f>
        <v/>
      </c>
      <c r="G384" s="65">
        <f>+(IFERROR(+VLOOKUP(B384,padron!$A$1:$K$902,3,0),IF(B384="","","Af. No Encontrado!")))</f>
        <v/>
      </c>
      <c r="H384" s="65">
        <f>+IFERROR(VLOOKUP(C384,materiales!$A$1:$D$2000,4,0),IFERROR(A384,""))</f>
        <v/>
      </c>
      <c r="I384" s="65">
        <f>+(IFERROR(+VLOOKUP(B384,padron!$A$1:$K$304,9,0),""))</f>
        <v/>
      </c>
      <c r="J384" s="65">
        <f>+(IFERROR(+VLOOKUP(B384,padron!$A$1:$K$304,10,0),""))</f>
        <v/>
      </c>
      <c r="K384" s="65">
        <f>+(IFERROR(+VLOOKUP(B384,padron!$A$1:$K$304,11,0),""))</f>
        <v/>
      </c>
      <c r="L384" s="50">
        <f>+(IFERROR(+VLOOKUP(B384,padron!$A$1:$K$304,8,0),""))</f>
        <v/>
      </c>
      <c r="M384" s="50">
        <f>+(IFERROR(+VLOOKUP(B384,padron!$A$1:$K$304,2,0),""))</f>
        <v/>
      </c>
      <c r="N384" s="50">
        <f>+IFERROR(VLOOKUP(C384,materiales!$A$1:$D$2000,2,0),IF(B384="","","99999"))</f>
        <v/>
      </c>
      <c r="O384">
        <f>IFERROR(IF(B384="","","001"),"")</f>
        <v/>
      </c>
      <c r="Q384" s="50">
        <f>IF(B384="","","ZTRA")</f>
        <v/>
      </c>
      <c r="R384" s="65">
        <f>IF(B384="","","ALMA")</f>
        <v/>
      </c>
      <c r="S384" s="50">
        <f>+IFERROR(VLOOKUP(B384,padron!A377:K679,4,0),"")</f>
        <v/>
      </c>
      <c r="T384" s="60">
        <f>+IF(L384="","",+DAY(TODAY())&amp;"."&amp;TEXT(+TODAY(),"MM")&amp;"."&amp;+YEAR(TODAY()))</f>
        <v/>
      </c>
      <c r="U384" s="65">
        <f>+IFERROR(VLOOKUP(B384,padron!$A$2:$K$304,6,0),"")</f>
        <v/>
      </c>
      <c r="V384" s="65">
        <f>+IFERROR(VLOOKUP(B384,padron!$A$2:$K$304,7,0),"")</f>
        <v/>
      </c>
      <c r="W384" s="50">
        <f>IFERROR(VLOOKUP(B384,padron!A376:M1145,12,0),"")</f>
        <v/>
      </c>
      <c r="X384" s="65">
        <f>IFERROR(VLOOKUP(B384,padron!A376:M1145,13,0),"")</f>
        <v/>
      </c>
    </row>
    <row r="385" ht="15" customHeight="1" s="70">
      <c r="F385" s="62">
        <f>IFERROR(IF(G385="Af. No Encontrado!","SI","NO"),"NO")</f>
        <v/>
      </c>
      <c r="G385" s="65">
        <f>+(IFERROR(+VLOOKUP(B385,padron!$A$1:$K$902,3,0),IF(B385="","","Af. No Encontrado!")))</f>
        <v/>
      </c>
      <c r="H385" s="65">
        <f>+IFERROR(VLOOKUP(C385,materiales!$A$1:$D$2000,4,0),IFERROR(A385,""))</f>
        <v/>
      </c>
      <c r="I385" s="65">
        <f>+(IFERROR(+VLOOKUP(B385,padron!$A$1:$K$304,9,0),""))</f>
        <v/>
      </c>
      <c r="J385" s="65">
        <f>+(IFERROR(+VLOOKUP(B385,padron!$A$1:$K$304,10,0),""))</f>
        <v/>
      </c>
      <c r="K385" s="65">
        <f>+(IFERROR(+VLOOKUP(B385,padron!$A$1:$K$304,11,0),""))</f>
        <v/>
      </c>
      <c r="L385" s="50">
        <f>+(IFERROR(+VLOOKUP(B385,padron!$A$1:$K$304,8,0),""))</f>
        <v/>
      </c>
      <c r="M385" s="50">
        <f>+(IFERROR(+VLOOKUP(B385,padron!$A$1:$K$304,2,0),""))</f>
        <v/>
      </c>
      <c r="N385" s="50">
        <f>+IFERROR(VLOOKUP(C385,materiales!$A$1:$D$2000,2,0),IF(B385="","","99999"))</f>
        <v/>
      </c>
      <c r="O385">
        <f>IFERROR(IF(B385="","","001"),"")</f>
        <v/>
      </c>
      <c r="Q385" s="50">
        <f>IF(B385="","","ZTRA")</f>
        <v/>
      </c>
      <c r="R385" s="65">
        <f>IF(B385="","","ALMA")</f>
        <v/>
      </c>
      <c r="S385" s="50">
        <f>+IFERROR(VLOOKUP(B385,padron!A378:K680,4,0),"")</f>
        <v/>
      </c>
      <c r="T385" s="60">
        <f>+IF(L385="","",+DAY(TODAY())&amp;"."&amp;TEXT(+TODAY(),"MM")&amp;"."&amp;+YEAR(TODAY()))</f>
        <v/>
      </c>
      <c r="U385" s="65">
        <f>+IFERROR(VLOOKUP(B385,padron!$A$2:$K$304,6,0),"")</f>
        <v/>
      </c>
      <c r="V385" s="65">
        <f>+IFERROR(VLOOKUP(B385,padron!$A$2:$K$304,7,0),"")</f>
        <v/>
      </c>
      <c r="W385" s="50">
        <f>IFERROR(VLOOKUP(B385,padron!A377:M1146,12,0),"")</f>
        <v/>
      </c>
      <c r="X385" s="65">
        <f>IFERROR(VLOOKUP(B385,padron!A377:M1146,13,0),"")</f>
        <v/>
      </c>
    </row>
    <row r="386" ht="15" customHeight="1" s="70">
      <c r="F386" s="62">
        <f>IFERROR(IF(G386="Af. No Encontrado!","SI","NO"),"NO")</f>
        <v/>
      </c>
      <c r="G386" s="65">
        <f>+(IFERROR(+VLOOKUP(B386,padron!$A$1:$K$902,3,0),IF(B386="","","Af. No Encontrado!")))</f>
        <v/>
      </c>
      <c r="H386" s="65">
        <f>+IFERROR(VLOOKUP(C386,materiales!$A$1:$D$2000,4,0),IFERROR(A386,""))</f>
        <v/>
      </c>
      <c r="I386" s="65">
        <f>+(IFERROR(+VLOOKUP(B386,padron!$A$1:$K$304,9,0),""))</f>
        <v/>
      </c>
      <c r="J386" s="65">
        <f>+(IFERROR(+VLOOKUP(B386,padron!$A$1:$K$304,10,0),""))</f>
        <v/>
      </c>
      <c r="K386" s="65">
        <f>+(IFERROR(+VLOOKUP(B386,padron!$A$1:$K$304,11,0),""))</f>
        <v/>
      </c>
      <c r="L386" s="50">
        <f>+(IFERROR(+VLOOKUP(B386,padron!$A$1:$K$304,8,0),""))</f>
        <v/>
      </c>
      <c r="M386" s="50">
        <f>+(IFERROR(+VLOOKUP(B386,padron!$A$1:$K$304,2,0),""))</f>
        <v/>
      </c>
      <c r="N386" s="50">
        <f>+IFERROR(VLOOKUP(C386,materiales!$A$1:$D$2000,2,0),IF(B386="","","99999"))</f>
        <v/>
      </c>
      <c r="O386">
        <f>IFERROR(IF(B386="","","001"),"")</f>
        <v/>
      </c>
      <c r="Q386" s="50">
        <f>IF(B386="","","ZTRA")</f>
        <v/>
      </c>
      <c r="R386" s="65">
        <f>IF(B386="","","ALMA")</f>
        <v/>
      </c>
      <c r="S386" s="50">
        <f>+IFERROR(VLOOKUP(B386,padron!A379:K681,4,0),"")</f>
        <v/>
      </c>
      <c r="T386" s="60">
        <f>+IF(L386="","",+DAY(TODAY())&amp;"."&amp;TEXT(+TODAY(),"MM")&amp;"."&amp;+YEAR(TODAY()))</f>
        <v/>
      </c>
      <c r="U386" s="65">
        <f>+IFERROR(VLOOKUP(B386,padron!$A$2:$K$304,6,0),"")</f>
        <v/>
      </c>
      <c r="V386" s="65">
        <f>+IFERROR(VLOOKUP(B386,padron!$A$2:$K$304,7,0),"")</f>
        <v/>
      </c>
      <c r="W386" s="50">
        <f>IFERROR(VLOOKUP(B386,padron!A378:M1147,12,0),"")</f>
        <v/>
      </c>
      <c r="X386" s="65">
        <f>IFERROR(VLOOKUP(B386,padron!A378:M1147,13,0),"")</f>
        <v/>
      </c>
    </row>
    <row r="387" ht="15" customHeight="1" s="70">
      <c r="F387" s="62">
        <f>IFERROR(IF(G387="Af. No Encontrado!","SI","NO"),"NO")</f>
        <v/>
      </c>
      <c r="G387" s="65">
        <f>+(IFERROR(+VLOOKUP(B387,padron!$A$1:$K$902,3,0),IF(B387="","","Af. No Encontrado!")))</f>
        <v/>
      </c>
      <c r="H387" s="65">
        <f>+IFERROR(VLOOKUP(C387,materiales!$A$1:$D$2000,4,0),IFERROR(A387,""))</f>
        <v/>
      </c>
      <c r="I387" s="65">
        <f>+(IFERROR(+VLOOKUP(B387,padron!$A$1:$K$304,9,0),""))</f>
        <v/>
      </c>
      <c r="J387" s="65">
        <f>+(IFERROR(+VLOOKUP(B387,padron!$A$1:$K$304,10,0),""))</f>
        <v/>
      </c>
      <c r="K387" s="65">
        <f>+(IFERROR(+VLOOKUP(B387,padron!$A$1:$K$304,11,0),""))</f>
        <v/>
      </c>
      <c r="L387" s="50">
        <f>+(IFERROR(+VLOOKUP(B387,padron!$A$1:$K$304,8,0),""))</f>
        <v/>
      </c>
      <c r="M387" s="50">
        <f>+(IFERROR(+VLOOKUP(B387,padron!$A$1:$K$304,2,0),""))</f>
        <v/>
      </c>
      <c r="N387" s="50">
        <f>+IFERROR(VLOOKUP(C387,materiales!$A$1:$D$2000,2,0),IF(B387="","","99999"))</f>
        <v/>
      </c>
      <c r="O387">
        <f>IFERROR(IF(B387="","","001"),"")</f>
        <v/>
      </c>
      <c r="Q387" s="50">
        <f>IF(B387="","","ZTRA")</f>
        <v/>
      </c>
      <c r="R387" s="65">
        <f>IF(B387="","","ALMA")</f>
        <v/>
      </c>
      <c r="S387" s="50">
        <f>+IFERROR(VLOOKUP(B387,padron!A380:K682,4,0),"")</f>
        <v/>
      </c>
      <c r="T387" s="60">
        <f>+IF(L387="","",+DAY(TODAY())&amp;"."&amp;TEXT(+TODAY(),"MM")&amp;"."&amp;+YEAR(TODAY()))</f>
        <v/>
      </c>
      <c r="U387" s="65">
        <f>+IFERROR(VLOOKUP(B387,padron!$A$2:$K$304,6,0),"")</f>
        <v/>
      </c>
      <c r="V387" s="65">
        <f>+IFERROR(VLOOKUP(B387,padron!$A$2:$K$304,7,0),"")</f>
        <v/>
      </c>
      <c r="W387" s="50">
        <f>IFERROR(VLOOKUP(B387,padron!A379:M1148,12,0),"")</f>
        <v/>
      </c>
      <c r="X387" s="65">
        <f>IFERROR(VLOOKUP(B387,padron!A379:M1148,13,0),"")</f>
        <v/>
      </c>
    </row>
    <row r="388" ht="15" customHeight="1" s="70">
      <c r="F388" s="62">
        <f>IFERROR(IF(G388="Af. No Encontrado!","SI","NO"),"NO")</f>
        <v/>
      </c>
      <c r="G388" s="65">
        <f>+(IFERROR(+VLOOKUP(B388,padron!$A$1:$K$902,3,0),IF(B388="","","Af. No Encontrado!")))</f>
        <v/>
      </c>
      <c r="H388" s="65">
        <f>+IFERROR(VLOOKUP(C388,materiales!$A$1:$D$2000,4,0),IFERROR(A388,""))</f>
        <v/>
      </c>
      <c r="I388" s="65">
        <f>+(IFERROR(+VLOOKUP(B388,padron!$A$1:$K$304,9,0),""))</f>
        <v/>
      </c>
      <c r="J388" s="65">
        <f>+(IFERROR(+VLOOKUP(B388,padron!$A$1:$K$304,10,0),""))</f>
        <v/>
      </c>
      <c r="K388" s="65">
        <f>+(IFERROR(+VLOOKUP(B388,padron!$A$1:$K$304,11,0),""))</f>
        <v/>
      </c>
      <c r="L388" s="50">
        <f>+(IFERROR(+VLOOKUP(B388,padron!$A$1:$K$304,8,0),""))</f>
        <v/>
      </c>
      <c r="M388" s="50">
        <f>+(IFERROR(+VLOOKUP(B388,padron!$A$1:$K$304,2,0),""))</f>
        <v/>
      </c>
      <c r="N388" s="50">
        <f>+IFERROR(VLOOKUP(C388,materiales!$A$1:$D$2000,2,0),IF(B388="","","99999"))</f>
        <v/>
      </c>
      <c r="O388">
        <f>IFERROR(IF(B388="","","001"),"")</f>
        <v/>
      </c>
      <c r="Q388" s="50">
        <f>IF(B388="","","ZTRA")</f>
        <v/>
      </c>
      <c r="R388" s="65">
        <f>IF(B388="","","ALMA")</f>
        <v/>
      </c>
      <c r="S388" s="50">
        <f>+IFERROR(VLOOKUP(B388,padron!A381:K683,4,0),"")</f>
        <v/>
      </c>
      <c r="T388" s="60">
        <f>+IF(L388="","",+DAY(TODAY())&amp;"."&amp;TEXT(+TODAY(),"MM")&amp;"."&amp;+YEAR(TODAY()))</f>
        <v/>
      </c>
      <c r="U388" s="65">
        <f>+IFERROR(VLOOKUP(B388,padron!$A$2:$K$304,6,0),"")</f>
        <v/>
      </c>
      <c r="V388" s="65">
        <f>+IFERROR(VLOOKUP(B388,padron!$A$2:$K$304,7,0),"")</f>
        <v/>
      </c>
      <c r="W388" s="50">
        <f>IFERROR(VLOOKUP(B388,padron!A380:M1149,12,0),"")</f>
        <v/>
      </c>
      <c r="X388" s="65">
        <f>IFERROR(VLOOKUP(B388,padron!A380:M1149,13,0),"")</f>
        <v/>
      </c>
    </row>
    <row r="389" ht="15" customHeight="1" s="70">
      <c r="F389" s="62">
        <f>IFERROR(IF(G389="Af. No Encontrado!","SI","NO"),"NO")</f>
        <v/>
      </c>
      <c r="G389" s="65">
        <f>+(IFERROR(+VLOOKUP(B389,padron!$A$1:$K$902,3,0),IF(B389="","","Af. No Encontrado!")))</f>
        <v/>
      </c>
      <c r="H389" s="65">
        <f>+IFERROR(VLOOKUP(C389,materiales!$A$1:$D$2000,4,0),IFERROR(A389,""))</f>
        <v/>
      </c>
      <c r="I389" s="65">
        <f>+(IFERROR(+VLOOKUP(B389,padron!$A$1:$K$304,9,0),""))</f>
        <v/>
      </c>
      <c r="J389" s="65">
        <f>+(IFERROR(+VLOOKUP(B389,padron!$A$1:$K$304,10,0),""))</f>
        <v/>
      </c>
      <c r="K389" s="65">
        <f>+(IFERROR(+VLOOKUP(B389,padron!$A$1:$K$304,11,0),""))</f>
        <v/>
      </c>
      <c r="L389" s="50">
        <f>+(IFERROR(+VLOOKUP(B389,padron!$A$1:$K$304,8,0),""))</f>
        <v/>
      </c>
      <c r="M389" s="50">
        <f>+(IFERROR(+VLOOKUP(B389,padron!$A$1:$K$304,2,0),""))</f>
        <v/>
      </c>
      <c r="N389" s="50">
        <f>+IFERROR(VLOOKUP(C389,materiales!$A$1:$D$2000,2,0),IF(B389="","","99999"))</f>
        <v/>
      </c>
      <c r="O389">
        <f>IFERROR(IF(B389="","","001"),"")</f>
        <v/>
      </c>
      <c r="Q389" s="50">
        <f>IF(B389="","","ZTRA")</f>
        <v/>
      </c>
      <c r="R389" s="65">
        <f>IF(B389="","","ALMA")</f>
        <v/>
      </c>
      <c r="S389" s="50">
        <f>+IFERROR(VLOOKUP(B389,padron!A382:K684,4,0),"")</f>
        <v/>
      </c>
      <c r="T389" s="60">
        <f>+IF(L389="","",+DAY(TODAY())&amp;"."&amp;TEXT(+TODAY(),"MM")&amp;"."&amp;+YEAR(TODAY()))</f>
        <v/>
      </c>
      <c r="U389" s="65">
        <f>+IFERROR(VLOOKUP(B389,padron!$A$2:$K$304,6,0),"")</f>
        <v/>
      </c>
      <c r="V389" s="65">
        <f>+IFERROR(VLOOKUP(B389,padron!$A$2:$K$304,7,0),"")</f>
        <v/>
      </c>
      <c r="W389" s="50">
        <f>IFERROR(VLOOKUP(B389,padron!A381:M1150,12,0),"")</f>
        <v/>
      </c>
      <c r="X389" s="65">
        <f>IFERROR(VLOOKUP(B389,padron!A381:M1150,13,0),"")</f>
        <v/>
      </c>
    </row>
    <row r="390" ht="15" customHeight="1" s="70">
      <c r="F390" s="62">
        <f>IFERROR(IF(G390="Af. No Encontrado!","SI","NO"),"NO")</f>
        <v/>
      </c>
      <c r="G390" s="65">
        <f>+(IFERROR(+VLOOKUP(B390,padron!$A$1:$K$902,3,0),IF(B390="","","Af. No Encontrado!")))</f>
        <v/>
      </c>
      <c r="H390" s="65">
        <f>+IFERROR(VLOOKUP(C390,materiales!$A$1:$D$2000,4,0),IFERROR(A390,""))</f>
        <v/>
      </c>
      <c r="I390" s="65">
        <f>+(IFERROR(+VLOOKUP(B390,padron!$A$1:$K$304,9,0),""))</f>
        <v/>
      </c>
      <c r="J390" s="65">
        <f>+(IFERROR(+VLOOKUP(B390,padron!$A$1:$K$304,10,0),""))</f>
        <v/>
      </c>
      <c r="K390" s="65">
        <f>+(IFERROR(+VLOOKUP(B390,padron!$A$1:$K$304,11,0),""))</f>
        <v/>
      </c>
      <c r="L390" s="50">
        <f>+(IFERROR(+VLOOKUP(B390,padron!$A$1:$K$304,8,0),""))</f>
        <v/>
      </c>
      <c r="M390" s="50">
        <f>+(IFERROR(+VLOOKUP(B390,padron!$A$1:$K$304,2,0),""))</f>
        <v/>
      </c>
      <c r="N390" s="50">
        <f>+IFERROR(VLOOKUP(C390,materiales!$A$1:$D$2000,2,0),IF(B390="","","99999"))</f>
        <v/>
      </c>
      <c r="O390">
        <f>IFERROR(IF(B390="","","001"),"")</f>
        <v/>
      </c>
      <c r="Q390" s="50">
        <f>IF(B390="","","ZTRA")</f>
        <v/>
      </c>
      <c r="R390" s="65">
        <f>IF(B390="","","ALMA")</f>
        <v/>
      </c>
      <c r="S390" s="50">
        <f>+IFERROR(VLOOKUP(B390,padron!A383:K685,4,0),"")</f>
        <v/>
      </c>
      <c r="T390" s="60">
        <f>+IF(L390="","",+DAY(TODAY())&amp;"."&amp;TEXT(+TODAY(),"MM")&amp;"."&amp;+YEAR(TODAY()))</f>
        <v/>
      </c>
      <c r="U390" s="65">
        <f>+IFERROR(VLOOKUP(B390,padron!$A$2:$K$304,6,0),"")</f>
        <v/>
      </c>
      <c r="V390" s="65">
        <f>+IFERROR(VLOOKUP(B390,padron!$A$2:$K$304,7,0),"")</f>
        <v/>
      </c>
      <c r="W390" s="50">
        <f>IFERROR(VLOOKUP(B390,padron!A382:M1151,12,0),"")</f>
        <v/>
      </c>
      <c r="X390" s="65">
        <f>IFERROR(VLOOKUP(B390,padron!A382:M1151,13,0),"")</f>
        <v/>
      </c>
    </row>
    <row r="391" ht="15" customHeight="1" s="70">
      <c r="F391" s="62">
        <f>IFERROR(IF(G391="Af. No Encontrado!","SI","NO"),"NO")</f>
        <v/>
      </c>
      <c r="G391" s="65">
        <f>+(IFERROR(+VLOOKUP(B391,padron!$A$1:$K$902,3,0),IF(B391="","","Af. No Encontrado!")))</f>
        <v/>
      </c>
      <c r="H391" s="65">
        <f>+IFERROR(VLOOKUP(C391,materiales!$A$1:$D$2000,4,0),IFERROR(A391,""))</f>
        <v/>
      </c>
      <c r="I391" s="65">
        <f>+(IFERROR(+VLOOKUP(B391,padron!$A$1:$K$304,9,0),""))</f>
        <v/>
      </c>
      <c r="J391" s="65">
        <f>+(IFERROR(+VLOOKUP(B391,padron!$A$1:$K$304,10,0),""))</f>
        <v/>
      </c>
      <c r="K391" s="65">
        <f>+(IFERROR(+VLOOKUP(B391,padron!$A$1:$K$304,11,0),""))</f>
        <v/>
      </c>
      <c r="L391" s="50">
        <f>+(IFERROR(+VLOOKUP(B391,padron!$A$1:$K$304,8,0),""))</f>
        <v/>
      </c>
      <c r="M391" s="50">
        <f>+(IFERROR(+VLOOKUP(B391,padron!$A$1:$K$304,2,0),""))</f>
        <v/>
      </c>
      <c r="N391" s="50">
        <f>+IFERROR(VLOOKUP(C391,materiales!$A$1:$D$2000,2,0),IF(B391="","","99999"))</f>
        <v/>
      </c>
      <c r="O391">
        <f>IFERROR(IF(B391="","","001"),"")</f>
        <v/>
      </c>
      <c r="Q391" s="50">
        <f>IF(B391="","","ZTRA")</f>
        <v/>
      </c>
      <c r="R391" s="65">
        <f>IF(B391="","","ALMA")</f>
        <v/>
      </c>
      <c r="S391" s="50">
        <f>+IFERROR(VLOOKUP(B391,padron!A384:K686,4,0),"")</f>
        <v/>
      </c>
      <c r="T391" s="60">
        <f>+IF(L391="","",+DAY(TODAY())&amp;"."&amp;TEXT(+TODAY(),"MM")&amp;"."&amp;+YEAR(TODAY()))</f>
        <v/>
      </c>
      <c r="U391" s="65">
        <f>+IFERROR(VLOOKUP(B391,padron!$A$2:$K$304,6,0),"")</f>
        <v/>
      </c>
      <c r="V391" s="65">
        <f>+IFERROR(VLOOKUP(B391,padron!$A$2:$K$304,7,0),"")</f>
        <v/>
      </c>
      <c r="W391" s="50">
        <f>IFERROR(VLOOKUP(B391,padron!A383:M1152,12,0),"")</f>
        <v/>
      </c>
      <c r="X391" s="65">
        <f>IFERROR(VLOOKUP(B391,padron!A383:M1152,13,0),"")</f>
        <v/>
      </c>
    </row>
    <row r="392" ht="15" customHeight="1" s="70">
      <c r="F392" s="62">
        <f>IFERROR(IF(G392="Af. No Encontrado!","SI","NO"),"NO")</f>
        <v/>
      </c>
      <c r="G392" s="65">
        <f>+(IFERROR(+VLOOKUP(B392,padron!$A$1:$K$902,3,0),IF(B392="","","Af. No Encontrado!")))</f>
        <v/>
      </c>
      <c r="H392" s="65">
        <f>+IFERROR(VLOOKUP(C392,materiales!$A$1:$D$2000,4,0),IFERROR(A392,""))</f>
        <v/>
      </c>
      <c r="I392" s="65">
        <f>+(IFERROR(+VLOOKUP(B392,padron!$A$1:$K$304,9,0),""))</f>
        <v/>
      </c>
      <c r="J392" s="65">
        <f>+(IFERROR(+VLOOKUP(B392,padron!$A$1:$K$304,10,0),""))</f>
        <v/>
      </c>
      <c r="K392" s="65">
        <f>+(IFERROR(+VLOOKUP(B392,padron!$A$1:$K$304,11,0),""))</f>
        <v/>
      </c>
      <c r="L392" s="50">
        <f>+(IFERROR(+VLOOKUP(B392,padron!$A$1:$K$304,8,0),""))</f>
        <v/>
      </c>
      <c r="M392" s="50">
        <f>+(IFERROR(+VLOOKUP(B392,padron!$A$1:$K$304,2,0),""))</f>
        <v/>
      </c>
      <c r="N392" s="50">
        <f>+IFERROR(VLOOKUP(C392,materiales!$A$1:$D$2000,2,0),IF(B392="","","99999"))</f>
        <v/>
      </c>
      <c r="O392">
        <f>IFERROR(IF(B392="","","001"),"")</f>
        <v/>
      </c>
      <c r="Q392" s="50">
        <f>IF(B392="","","ZTRA")</f>
        <v/>
      </c>
      <c r="R392" s="65">
        <f>IF(B392="","","ALMA")</f>
        <v/>
      </c>
      <c r="S392" s="50">
        <f>+IFERROR(VLOOKUP(B392,padron!A385:K687,4,0),"")</f>
        <v/>
      </c>
      <c r="T392" s="60">
        <f>+IF(L392="","",+DAY(TODAY())&amp;"."&amp;TEXT(+TODAY(),"MM")&amp;"."&amp;+YEAR(TODAY()))</f>
        <v/>
      </c>
      <c r="U392" s="65">
        <f>+IFERROR(VLOOKUP(B392,padron!$A$2:$K$304,6,0),"")</f>
        <v/>
      </c>
      <c r="V392" s="65">
        <f>+IFERROR(VLOOKUP(B392,padron!$A$2:$K$304,7,0),"")</f>
        <v/>
      </c>
      <c r="W392" s="50">
        <f>IFERROR(VLOOKUP(B392,padron!A384:M1153,12,0),"")</f>
        <v/>
      </c>
      <c r="X392" s="65">
        <f>IFERROR(VLOOKUP(B392,padron!A384:M1153,13,0),"")</f>
        <v/>
      </c>
    </row>
    <row r="393" ht="15" customHeight="1" s="70">
      <c r="F393" s="62">
        <f>IFERROR(IF(G393="Af. No Encontrado!","SI","NO"),"NO")</f>
        <v/>
      </c>
      <c r="G393" s="65">
        <f>+(IFERROR(+VLOOKUP(B393,padron!$A$1:$K$902,3,0),IF(B393="","","Af. No Encontrado!")))</f>
        <v/>
      </c>
      <c r="H393" s="65">
        <f>+IFERROR(VLOOKUP(C393,materiales!$A$1:$D$2000,4,0),IFERROR(A393,""))</f>
        <v/>
      </c>
      <c r="I393" s="65">
        <f>+(IFERROR(+VLOOKUP(B393,padron!$A$1:$K$304,9,0),""))</f>
        <v/>
      </c>
      <c r="J393" s="65">
        <f>+(IFERROR(+VLOOKUP(B393,padron!$A$1:$K$304,10,0),""))</f>
        <v/>
      </c>
      <c r="K393" s="65">
        <f>+(IFERROR(+VLOOKUP(B393,padron!$A$1:$K$304,11,0),""))</f>
        <v/>
      </c>
      <c r="L393" s="50">
        <f>+(IFERROR(+VLOOKUP(B393,padron!$A$1:$K$304,8,0),""))</f>
        <v/>
      </c>
      <c r="M393" s="50">
        <f>+(IFERROR(+VLOOKUP(B393,padron!$A$1:$K$304,2,0),""))</f>
        <v/>
      </c>
      <c r="N393" s="50">
        <f>+IFERROR(VLOOKUP(C393,materiales!$A$1:$D$2000,2,0),IF(B393="","","99999"))</f>
        <v/>
      </c>
      <c r="O393">
        <f>IFERROR(IF(B393="","","001"),"")</f>
        <v/>
      </c>
      <c r="Q393" s="50">
        <f>IF(B393="","","ZTRA")</f>
        <v/>
      </c>
      <c r="R393" s="65">
        <f>IF(B393="","","ALMA")</f>
        <v/>
      </c>
      <c r="S393" s="50">
        <f>+IFERROR(VLOOKUP(B393,padron!A386:K688,4,0),"")</f>
        <v/>
      </c>
      <c r="T393" s="60">
        <f>+IF(L393="","",+DAY(TODAY())&amp;"."&amp;TEXT(+TODAY(),"MM")&amp;"."&amp;+YEAR(TODAY()))</f>
        <v/>
      </c>
      <c r="U393" s="65">
        <f>+IFERROR(VLOOKUP(B393,padron!$A$2:$K$304,6,0),"")</f>
        <v/>
      </c>
      <c r="V393" s="65">
        <f>+IFERROR(VLOOKUP(B393,padron!$A$2:$K$304,7,0),"")</f>
        <v/>
      </c>
      <c r="W393" s="50">
        <f>IFERROR(VLOOKUP(B393,padron!A385:M1154,12,0),"")</f>
        <v/>
      </c>
      <c r="X393" s="65">
        <f>IFERROR(VLOOKUP(B393,padron!A385:M1154,13,0),"")</f>
        <v/>
      </c>
    </row>
    <row r="394" ht="15" customHeight="1" s="70">
      <c r="F394" s="62">
        <f>IFERROR(IF(G394="Af. No Encontrado!","SI","NO"),"NO")</f>
        <v/>
      </c>
      <c r="G394" s="65">
        <f>+(IFERROR(+VLOOKUP(B394,padron!$A$1:$K$902,3,0),IF(B394="","","Af. No Encontrado!")))</f>
        <v/>
      </c>
      <c r="H394" s="65">
        <f>+IFERROR(VLOOKUP(C394,materiales!$A$1:$D$2000,4,0),IFERROR(A394,""))</f>
        <v/>
      </c>
      <c r="I394" s="65">
        <f>+(IFERROR(+VLOOKUP(B394,padron!$A$1:$K$304,9,0),""))</f>
        <v/>
      </c>
      <c r="J394" s="65">
        <f>+(IFERROR(+VLOOKUP(B394,padron!$A$1:$K$304,10,0),""))</f>
        <v/>
      </c>
      <c r="K394" s="65">
        <f>+(IFERROR(+VLOOKUP(B394,padron!$A$1:$K$304,11,0),""))</f>
        <v/>
      </c>
      <c r="L394" s="50">
        <f>+(IFERROR(+VLOOKUP(B394,padron!$A$1:$K$304,8,0),""))</f>
        <v/>
      </c>
      <c r="M394" s="50">
        <f>+(IFERROR(+VLOOKUP(B394,padron!$A$1:$K$304,2,0),""))</f>
        <v/>
      </c>
      <c r="N394" s="50">
        <f>+IFERROR(VLOOKUP(C394,materiales!$A$1:$D$2000,2,0),IF(B394="","","99999"))</f>
        <v/>
      </c>
      <c r="O394">
        <f>IFERROR(IF(B394="","","001"),"")</f>
        <v/>
      </c>
      <c r="Q394" s="50">
        <f>IF(B394="","","ZTRA")</f>
        <v/>
      </c>
      <c r="R394" s="65">
        <f>IF(B394="","","ALMA")</f>
        <v/>
      </c>
      <c r="S394" s="50">
        <f>+IFERROR(VLOOKUP(B394,padron!A387:K689,4,0),"")</f>
        <v/>
      </c>
      <c r="T394" s="60">
        <f>+IF(L394="","",+DAY(TODAY())&amp;"."&amp;TEXT(+TODAY(),"MM")&amp;"."&amp;+YEAR(TODAY()))</f>
        <v/>
      </c>
      <c r="U394" s="65">
        <f>+IFERROR(VLOOKUP(B394,padron!$A$2:$K$304,6,0),"")</f>
        <v/>
      </c>
      <c r="V394" s="65">
        <f>+IFERROR(VLOOKUP(B394,padron!$A$2:$K$304,7,0),"")</f>
        <v/>
      </c>
      <c r="W394" s="50">
        <f>IFERROR(VLOOKUP(B394,padron!A386:M1155,12,0),"")</f>
        <v/>
      </c>
      <c r="X394" s="65">
        <f>IFERROR(VLOOKUP(B394,padron!A386:M1155,13,0),"")</f>
        <v/>
      </c>
    </row>
    <row r="395" ht="15" customHeight="1" s="70">
      <c r="F395" s="62">
        <f>IFERROR(IF(G395="Af. No Encontrado!","SI","NO"),"NO")</f>
        <v/>
      </c>
      <c r="G395" s="65">
        <f>+(IFERROR(+VLOOKUP(B395,padron!$A$1:$K$902,3,0),IF(B395="","","Af. No Encontrado!")))</f>
        <v/>
      </c>
      <c r="H395" s="65">
        <f>+IFERROR(VLOOKUP(C395,materiales!$A$1:$D$2000,4,0),IFERROR(A395,""))</f>
        <v/>
      </c>
      <c r="I395" s="65">
        <f>+(IFERROR(+VLOOKUP(B395,padron!$A$1:$K$304,9,0),""))</f>
        <v/>
      </c>
      <c r="J395" s="65">
        <f>+(IFERROR(+VLOOKUP(B395,padron!$A$1:$K$304,10,0),""))</f>
        <v/>
      </c>
      <c r="K395" s="65">
        <f>+(IFERROR(+VLOOKUP(B395,padron!$A$1:$K$304,11,0),""))</f>
        <v/>
      </c>
      <c r="L395" s="50">
        <f>+(IFERROR(+VLOOKUP(B395,padron!$A$1:$K$304,8,0),""))</f>
        <v/>
      </c>
      <c r="M395" s="50">
        <f>+(IFERROR(+VLOOKUP(B395,padron!$A$1:$K$304,2,0),""))</f>
        <v/>
      </c>
      <c r="N395" s="50">
        <f>+IFERROR(VLOOKUP(C395,materiales!$A$1:$D$2000,2,0),IF(B395="","","99999"))</f>
        <v/>
      </c>
      <c r="O395">
        <f>IFERROR(IF(B395="","","001"),"")</f>
        <v/>
      </c>
      <c r="Q395" s="50">
        <f>IF(B395="","","ZTRA")</f>
        <v/>
      </c>
      <c r="R395" s="65">
        <f>IF(B395="","","ALMA")</f>
        <v/>
      </c>
      <c r="S395" s="50">
        <f>+IFERROR(VLOOKUP(B395,padron!A388:K690,4,0),"")</f>
        <v/>
      </c>
      <c r="T395" s="60">
        <f>+IF(L395="","",+DAY(TODAY())&amp;"."&amp;TEXT(+TODAY(),"MM")&amp;"."&amp;+YEAR(TODAY()))</f>
        <v/>
      </c>
      <c r="U395" s="65">
        <f>+IFERROR(VLOOKUP(B395,padron!$A$2:$K$304,6,0),"")</f>
        <v/>
      </c>
      <c r="V395" s="65">
        <f>+IFERROR(VLOOKUP(B395,padron!$A$2:$K$304,7,0),"")</f>
        <v/>
      </c>
      <c r="W395" s="50">
        <f>IFERROR(VLOOKUP(B395,padron!A387:M1156,12,0),"")</f>
        <v/>
      </c>
      <c r="X395" s="65">
        <f>IFERROR(VLOOKUP(B395,padron!A387:M1156,13,0),"")</f>
        <v/>
      </c>
    </row>
    <row r="396" ht="15" customHeight="1" s="70">
      <c r="F396" s="62">
        <f>IFERROR(IF(G396="Af. No Encontrado!","SI","NO"),"NO")</f>
        <v/>
      </c>
      <c r="G396" s="65">
        <f>+(IFERROR(+VLOOKUP(B396,padron!$A$1:$K$902,3,0),IF(B396="","","Af. No Encontrado!")))</f>
        <v/>
      </c>
      <c r="H396" s="65">
        <f>+IFERROR(VLOOKUP(C396,materiales!$A$1:$D$2000,4,0),IFERROR(A396,""))</f>
        <v/>
      </c>
      <c r="I396" s="65">
        <f>+(IFERROR(+VLOOKUP(B396,padron!$A$1:$K$304,9,0),""))</f>
        <v/>
      </c>
      <c r="J396" s="65">
        <f>+(IFERROR(+VLOOKUP(B396,padron!$A$1:$K$304,10,0),""))</f>
        <v/>
      </c>
      <c r="K396" s="65">
        <f>+(IFERROR(+VLOOKUP(B396,padron!$A$1:$K$304,11,0),""))</f>
        <v/>
      </c>
      <c r="L396" s="50">
        <f>+(IFERROR(+VLOOKUP(B396,padron!$A$1:$K$304,8,0),""))</f>
        <v/>
      </c>
      <c r="M396" s="50">
        <f>+(IFERROR(+VLOOKUP(B396,padron!$A$1:$K$304,2,0),""))</f>
        <v/>
      </c>
      <c r="N396" s="50">
        <f>+IFERROR(VLOOKUP(C396,materiales!$A$1:$D$2000,2,0),IF(B396="","","99999"))</f>
        <v/>
      </c>
      <c r="O396">
        <f>IFERROR(IF(B396="","","001"),"")</f>
        <v/>
      </c>
      <c r="Q396" s="50">
        <f>IF(B396="","","ZTRA")</f>
        <v/>
      </c>
      <c r="R396" s="65">
        <f>IF(B396="","","ALMA")</f>
        <v/>
      </c>
      <c r="S396" s="50">
        <f>+IFERROR(VLOOKUP(B396,padron!A389:K691,4,0),"")</f>
        <v/>
      </c>
      <c r="T396" s="60">
        <f>+IF(L396="","",+DAY(TODAY())&amp;"."&amp;TEXT(+TODAY(),"MM")&amp;"."&amp;+YEAR(TODAY()))</f>
        <v/>
      </c>
      <c r="U396" s="65">
        <f>+IFERROR(VLOOKUP(B396,padron!$A$2:$K$304,6,0),"")</f>
        <v/>
      </c>
      <c r="V396" s="65">
        <f>+IFERROR(VLOOKUP(B396,padron!$A$2:$K$304,7,0),"")</f>
        <v/>
      </c>
      <c r="W396" s="50">
        <f>IFERROR(VLOOKUP(B396,padron!A388:M1157,12,0),"")</f>
        <v/>
      </c>
      <c r="X396" s="65">
        <f>IFERROR(VLOOKUP(B396,padron!A388:M1157,13,0),"")</f>
        <v/>
      </c>
    </row>
    <row r="397" ht="15" customHeight="1" s="70">
      <c r="F397" s="62">
        <f>IFERROR(IF(G397="Af. No Encontrado!","SI","NO"),"NO")</f>
        <v/>
      </c>
      <c r="G397" s="65">
        <f>+(IFERROR(+VLOOKUP(B397,padron!$A$1:$K$902,3,0),IF(B397="","","Af. No Encontrado!")))</f>
        <v/>
      </c>
      <c r="H397" s="65">
        <f>+IFERROR(VLOOKUP(C397,materiales!$A$1:$D$2000,4,0),IFERROR(A397,""))</f>
        <v/>
      </c>
      <c r="I397" s="65">
        <f>+(IFERROR(+VLOOKUP(B397,padron!$A$1:$K$304,9,0),""))</f>
        <v/>
      </c>
      <c r="J397" s="65">
        <f>+(IFERROR(+VLOOKUP(B397,padron!$A$1:$K$304,10,0),""))</f>
        <v/>
      </c>
      <c r="K397" s="65">
        <f>+(IFERROR(+VLOOKUP(B397,padron!$A$1:$K$304,11,0),""))</f>
        <v/>
      </c>
      <c r="L397" s="50">
        <f>+(IFERROR(+VLOOKUP(B397,padron!$A$1:$K$304,8,0),""))</f>
        <v/>
      </c>
      <c r="M397" s="50">
        <f>+(IFERROR(+VLOOKUP(B397,padron!$A$1:$K$304,2,0),""))</f>
        <v/>
      </c>
      <c r="N397" s="50">
        <f>+IFERROR(VLOOKUP(C397,materiales!$A$1:$D$2000,2,0),IF(B397="","","99999"))</f>
        <v/>
      </c>
      <c r="O397">
        <f>IFERROR(IF(B397="","","001"),"")</f>
        <v/>
      </c>
      <c r="Q397" s="50">
        <f>IF(B397="","","ZTRA")</f>
        <v/>
      </c>
      <c r="R397" s="65">
        <f>IF(B397="","","ALMA")</f>
        <v/>
      </c>
      <c r="S397" s="50">
        <f>+IFERROR(VLOOKUP(B397,padron!A390:K692,4,0),"")</f>
        <v/>
      </c>
      <c r="T397" s="60">
        <f>+IF(L397="","",+DAY(TODAY())&amp;"."&amp;TEXT(+TODAY(),"MM")&amp;"."&amp;+YEAR(TODAY()))</f>
        <v/>
      </c>
      <c r="U397" s="65">
        <f>+IFERROR(VLOOKUP(B397,padron!$A$2:$K$304,6,0),"")</f>
        <v/>
      </c>
      <c r="V397" s="65">
        <f>+IFERROR(VLOOKUP(B397,padron!$A$2:$K$304,7,0),"")</f>
        <v/>
      </c>
      <c r="W397" s="50">
        <f>IFERROR(VLOOKUP(B397,padron!A389:M1158,12,0),"")</f>
        <v/>
      </c>
      <c r="X397" s="65">
        <f>IFERROR(VLOOKUP(B397,padron!A389:M1158,13,0),"")</f>
        <v/>
      </c>
    </row>
    <row r="398" ht="15" customHeight="1" s="70">
      <c r="F398" s="62">
        <f>IFERROR(IF(G398="Af. No Encontrado!","SI","NO"),"NO")</f>
        <v/>
      </c>
      <c r="G398" s="65">
        <f>+(IFERROR(+VLOOKUP(B398,padron!$A$1:$K$902,3,0),IF(B398="","","Af. No Encontrado!")))</f>
        <v/>
      </c>
      <c r="H398" s="65">
        <f>+IFERROR(VLOOKUP(C398,materiales!$A$1:$D$2000,4,0),IFERROR(A398,""))</f>
        <v/>
      </c>
      <c r="I398" s="65">
        <f>+(IFERROR(+VLOOKUP(B398,padron!$A$1:$K$304,9,0),""))</f>
        <v/>
      </c>
      <c r="J398" s="65">
        <f>+(IFERROR(+VLOOKUP(B398,padron!$A$1:$K$304,10,0),""))</f>
        <v/>
      </c>
      <c r="K398" s="65">
        <f>+(IFERROR(+VLOOKUP(B398,padron!$A$1:$K$304,11,0),""))</f>
        <v/>
      </c>
      <c r="L398" s="50">
        <f>+(IFERROR(+VLOOKUP(B398,padron!$A$1:$K$304,8,0),""))</f>
        <v/>
      </c>
      <c r="M398" s="50">
        <f>+(IFERROR(+VLOOKUP(B398,padron!$A$1:$K$304,2,0),""))</f>
        <v/>
      </c>
      <c r="N398" s="50">
        <f>+IFERROR(VLOOKUP(C398,materiales!$A$1:$D$2000,2,0),IF(B398="","","99999"))</f>
        <v/>
      </c>
      <c r="O398">
        <f>IFERROR(IF(B398="","","001"),"")</f>
        <v/>
      </c>
      <c r="Q398" s="50">
        <f>IF(B398="","","ZTRA")</f>
        <v/>
      </c>
      <c r="R398" s="65">
        <f>IF(B398="","","ALMA")</f>
        <v/>
      </c>
      <c r="S398" s="50">
        <f>+IFERROR(VLOOKUP(B398,padron!A391:K693,4,0),"")</f>
        <v/>
      </c>
      <c r="T398" s="60">
        <f>+IF(L398="","",+DAY(TODAY())&amp;"."&amp;TEXT(+TODAY(),"MM")&amp;"."&amp;+YEAR(TODAY()))</f>
        <v/>
      </c>
      <c r="U398" s="65">
        <f>+IFERROR(VLOOKUP(B398,padron!$A$2:$K$304,6,0),"")</f>
        <v/>
      </c>
      <c r="V398" s="65">
        <f>+IFERROR(VLOOKUP(B398,padron!$A$2:$K$304,7,0),"")</f>
        <v/>
      </c>
      <c r="W398" s="50">
        <f>IFERROR(VLOOKUP(B398,padron!A390:M1159,12,0),"")</f>
        <v/>
      </c>
      <c r="X398" s="65">
        <f>IFERROR(VLOOKUP(B398,padron!A390:M1159,13,0),"")</f>
        <v/>
      </c>
    </row>
    <row r="399" ht="15" customHeight="1" s="70">
      <c r="F399" s="62">
        <f>IFERROR(IF(G399="Af. No Encontrado!","SI","NO"),"NO")</f>
        <v/>
      </c>
      <c r="G399" s="65">
        <f>+(IFERROR(+VLOOKUP(B399,padron!$A$1:$K$902,3,0),IF(B399="","","Af. No Encontrado!")))</f>
        <v/>
      </c>
      <c r="H399" s="65">
        <f>+IFERROR(VLOOKUP(C399,materiales!$A$1:$D$2000,4,0),IFERROR(A399,""))</f>
        <v/>
      </c>
      <c r="I399" s="65">
        <f>+(IFERROR(+VLOOKUP(B399,padron!$A$1:$K$304,9,0),""))</f>
        <v/>
      </c>
      <c r="J399" s="65">
        <f>+(IFERROR(+VLOOKUP(B399,padron!$A$1:$K$304,10,0),""))</f>
        <v/>
      </c>
      <c r="K399" s="65">
        <f>+(IFERROR(+VLOOKUP(B399,padron!$A$1:$K$304,11,0),""))</f>
        <v/>
      </c>
      <c r="L399" s="50">
        <f>+(IFERROR(+VLOOKUP(B399,padron!$A$1:$K$304,8,0),""))</f>
        <v/>
      </c>
      <c r="M399" s="50">
        <f>+(IFERROR(+VLOOKUP(B399,padron!$A$1:$K$304,2,0),""))</f>
        <v/>
      </c>
      <c r="N399" s="50">
        <f>+IFERROR(VLOOKUP(C399,materiales!$A$1:$D$2000,2,0),IF(B399="","","99999"))</f>
        <v/>
      </c>
      <c r="O399">
        <f>IFERROR(IF(B399="","","001"),"")</f>
        <v/>
      </c>
      <c r="Q399" s="50">
        <f>IF(B399="","","ZTRA")</f>
        <v/>
      </c>
      <c r="R399" s="65">
        <f>IF(B399="","","ALMA")</f>
        <v/>
      </c>
      <c r="S399" s="50">
        <f>+IFERROR(VLOOKUP(B399,padron!A392:K694,4,0),"")</f>
        <v/>
      </c>
      <c r="T399" s="60">
        <f>+IF(L399="","",+DAY(TODAY())&amp;"."&amp;TEXT(+TODAY(),"MM")&amp;"."&amp;+YEAR(TODAY()))</f>
        <v/>
      </c>
      <c r="U399" s="65">
        <f>+IFERROR(VLOOKUP(B399,padron!$A$2:$K$304,6,0),"")</f>
        <v/>
      </c>
      <c r="V399" s="65">
        <f>+IFERROR(VLOOKUP(B399,padron!$A$2:$K$304,7,0),"")</f>
        <v/>
      </c>
      <c r="W399" s="50">
        <f>IFERROR(VLOOKUP(B399,padron!A391:M1160,12,0),"")</f>
        <v/>
      </c>
      <c r="X399" s="65">
        <f>IFERROR(VLOOKUP(B399,padron!A391:M1160,13,0),"")</f>
        <v/>
      </c>
    </row>
    <row r="400" ht="15" customHeight="1" s="70">
      <c r="F400" s="62">
        <f>IFERROR(IF(G400="Af. No Encontrado!","SI","NO"),"NO")</f>
        <v/>
      </c>
      <c r="G400" s="65">
        <f>+(IFERROR(+VLOOKUP(B400,padron!$A$1:$K$902,3,0),IF(B400="","","Af. No Encontrado!")))</f>
        <v/>
      </c>
      <c r="H400" s="65">
        <f>+IFERROR(VLOOKUP(C400,materiales!$A$1:$D$2000,4,0),IFERROR(A400,""))</f>
        <v/>
      </c>
      <c r="I400" s="65">
        <f>+(IFERROR(+VLOOKUP(B400,padron!$A$1:$K$304,9,0),""))</f>
        <v/>
      </c>
      <c r="J400" s="65">
        <f>+(IFERROR(+VLOOKUP(B400,padron!$A$1:$K$304,10,0),""))</f>
        <v/>
      </c>
      <c r="K400" s="65">
        <f>+(IFERROR(+VLOOKUP(B400,padron!$A$1:$K$304,11,0),""))</f>
        <v/>
      </c>
      <c r="L400" s="50">
        <f>+(IFERROR(+VLOOKUP(B400,padron!$A$1:$K$304,8,0),""))</f>
        <v/>
      </c>
      <c r="M400" s="50">
        <f>+(IFERROR(+VLOOKUP(B400,padron!$A$1:$K$304,2,0),""))</f>
        <v/>
      </c>
      <c r="N400" s="50">
        <f>+IFERROR(VLOOKUP(C400,materiales!$A$1:$D$2000,2,0),IF(B400="","","99999"))</f>
        <v/>
      </c>
      <c r="O400">
        <f>IFERROR(IF(B400="","","001"),"")</f>
        <v/>
      </c>
      <c r="Q400" s="50">
        <f>IF(B400="","","ZTRA")</f>
        <v/>
      </c>
      <c r="R400" s="65">
        <f>IF(B400="","","ALMA")</f>
        <v/>
      </c>
      <c r="S400" s="50">
        <f>+IFERROR(VLOOKUP(B400,padron!A393:K695,4,0),"")</f>
        <v/>
      </c>
      <c r="T400" s="60">
        <f>+IF(L400="","",+DAY(TODAY())&amp;"."&amp;TEXT(+TODAY(),"MM")&amp;"."&amp;+YEAR(TODAY()))</f>
        <v/>
      </c>
      <c r="U400" s="65">
        <f>+IFERROR(VLOOKUP(B400,padron!$A$2:$K$304,6,0),"")</f>
        <v/>
      </c>
      <c r="V400" s="65">
        <f>+IFERROR(VLOOKUP(B400,padron!$A$2:$K$304,7,0),"")</f>
        <v/>
      </c>
      <c r="W400" s="50">
        <f>IFERROR(VLOOKUP(B400,padron!A392:M1161,12,0),"")</f>
        <v/>
      </c>
      <c r="X400" s="65">
        <f>IFERROR(VLOOKUP(B400,padron!A392:M1161,13,0),"")</f>
        <v/>
      </c>
    </row>
    <row r="401" ht="15" customHeight="1" s="70">
      <c r="F401" s="62">
        <f>IFERROR(IF(G401="Af. No Encontrado!","SI","NO"),"NO")</f>
        <v/>
      </c>
      <c r="G401" s="65">
        <f>+(IFERROR(+VLOOKUP(B401,padron!$A$1:$K$902,3,0),IF(B401="","","Af. No Encontrado!")))</f>
        <v/>
      </c>
      <c r="H401" s="65">
        <f>+IFERROR(VLOOKUP(C401,materiales!$A$1:$D$2000,4,0),IFERROR(A401,""))</f>
        <v/>
      </c>
      <c r="I401" s="65">
        <f>+(IFERROR(+VLOOKUP(B401,padron!$A$1:$K$304,9,0),""))</f>
        <v/>
      </c>
      <c r="J401" s="65">
        <f>+(IFERROR(+VLOOKUP(B401,padron!$A$1:$K$304,10,0),""))</f>
        <v/>
      </c>
      <c r="K401" s="65">
        <f>+(IFERROR(+VLOOKUP(B401,padron!$A$1:$K$304,11,0),""))</f>
        <v/>
      </c>
      <c r="L401" s="50">
        <f>+(IFERROR(+VLOOKUP(B401,padron!$A$1:$K$304,8,0),""))</f>
        <v/>
      </c>
      <c r="M401" s="50">
        <f>+(IFERROR(+VLOOKUP(B401,padron!$A$1:$K$304,2,0),""))</f>
        <v/>
      </c>
      <c r="N401" s="50">
        <f>+IFERROR(VLOOKUP(C401,materiales!$A$1:$D$2000,2,0),IF(B401="","","99999"))</f>
        <v/>
      </c>
      <c r="O401">
        <f>IFERROR(IF(B401="","","001"),"")</f>
        <v/>
      </c>
      <c r="Q401" s="50">
        <f>IF(B401="","","ZTRA")</f>
        <v/>
      </c>
      <c r="R401" s="65">
        <f>IF(B401="","","ALMA")</f>
        <v/>
      </c>
      <c r="S401" s="50">
        <f>+IFERROR(VLOOKUP(B401,padron!A394:K696,4,0),"")</f>
        <v/>
      </c>
      <c r="T401" s="60">
        <f>+IF(L401="","",+DAY(TODAY())&amp;"."&amp;TEXT(+TODAY(),"MM")&amp;"."&amp;+YEAR(TODAY()))</f>
        <v/>
      </c>
      <c r="U401" s="65">
        <f>+IFERROR(VLOOKUP(B401,padron!$A$2:$K$304,6,0),"")</f>
        <v/>
      </c>
      <c r="V401" s="65">
        <f>+IFERROR(VLOOKUP(B401,padron!$A$2:$K$304,7,0),"")</f>
        <v/>
      </c>
      <c r="W401" s="50">
        <f>IFERROR(VLOOKUP(B401,padron!A393:M1162,12,0),"")</f>
        <v/>
      </c>
      <c r="X401" s="65">
        <f>IFERROR(VLOOKUP(B401,padron!A393:M1162,13,0),"")</f>
        <v/>
      </c>
    </row>
    <row r="402" ht="15" customHeight="1" s="70">
      <c r="F402" s="62">
        <f>IFERROR(IF(G402="Af. No Encontrado!","SI","NO"),"NO")</f>
        <v/>
      </c>
      <c r="G402" s="65">
        <f>+(IFERROR(+VLOOKUP(B402,padron!$A$1:$K$902,3,0),IF(B402="","","Af. No Encontrado!")))</f>
        <v/>
      </c>
      <c r="H402" s="65">
        <f>+IFERROR(VLOOKUP(C402,materiales!$A$1:$D$2000,4,0),IFERROR(A402,""))</f>
        <v/>
      </c>
      <c r="I402" s="65">
        <f>+(IFERROR(+VLOOKUP(B402,padron!$A$1:$K$304,9,0),""))</f>
        <v/>
      </c>
      <c r="J402" s="65">
        <f>+(IFERROR(+VLOOKUP(B402,padron!$A$1:$K$304,10,0),""))</f>
        <v/>
      </c>
      <c r="K402" s="65">
        <f>+(IFERROR(+VLOOKUP(B402,padron!$A$1:$K$304,11,0),""))</f>
        <v/>
      </c>
      <c r="L402" s="50">
        <f>+(IFERROR(+VLOOKUP(B402,padron!$A$1:$K$304,8,0),""))</f>
        <v/>
      </c>
      <c r="M402" s="50">
        <f>+(IFERROR(+VLOOKUP(B402,padron!$A$1:$K$304,2,0),""))</f>
        <v/>
      </c>
      <c r="N402" s="50">
        <f>+IFERROR(VLOOKUP(C402,materiales!$A$1:$D$2000,2,0),IF(B402="","","99999"))</f>
        <v/>
      </c>
      <c r="O402">
        <f>IFERROR(IF(B402="","","001"),"")</f>
        <v/>
      </c>
      <c r="Q402" s="50">
        <f>IF(B402="","","ZTRA")</f>
        <v/>
      </c>
      <c r="R402" s="65">
        <f>IF(B402="","","ALMA")</f>
        <v/>
      </c>
      <c r="S402" s="50">
        <f>+IFERROR(VLOOKUP(B402,padron!A395:K697,4,0),"")</f>
        <v/>
      </c>
      <c r="T402" s="60">
        <f>+IF(L402="","",+DAY(TODAY())&amp;"."&amp;TEXT(+TODAY(),"MM")&amp;"."&amp;+YEAR(TODAY()))</f>
        <v/>
      </c>
      <c r="U402" s="65">
        <f>+IFERROR(VLOOKUP(B402,padron!$A$2:$K$304,6,0),"")</f>
        <v/>
      </c>
      <c r="V402" s="65">
        <f>+IFERROR(VLOOKUP(B402,padron!$A$2:$K$304,7,0),"")</f>
        <v/>
      </c>
      <c r="W402" s="50">
        <f>IFERROR(VLOOKUP(B402,padron!A394:M1163,12,0),"")</f>
        <v/>
      </c>
      <c r="X402" s="65">
        <f>IFERROR(VLOOKUP(B402,padron!A394:M1163,13,0),"")</f>
        <v/>
      </c>
    </row>
    <row r="403" ht="15" customHeight="1" s="70">
      <c r="F403" s="62">
        <f>IFERROR(IF(G403="Af. No Encontrado!","SI","NO"),"NO")</f>
        <v/>
      </c>
      <c r="G403" s="65">
        <f>+(IFERROR(+VLOOKUP(B403,padron!$A$1:$K$902,3,0),IF(B403="","","Af. No Encontrado!")))</f>
        <v/>
      </c>
      <c r="H403" s="65">
        <f>+IFERROR(VLOOKUP(C403,materiales!$A$1:$D$2000,4,0),IFERROR(A403,""))</f>
        <v/>
      </c>
      <c r="I403" s="65">
        <f>+(IFERROR(+VLOOKUP(B403,padron!$A$1:$K$304,9,0),""))</f>
        <v/>
      </c>
      <c r="J403" s="65">
        <f>+(IFERROR(+VLOOKUP(B403,padron!$A$1:$K$304,10,0),""))</f>
        <v/>
      </c>
      <c r="K403" s="65">
        <f>+(IFERROR(+VLOOKUP(B403,padron!$A$1:$K$304,11,0),""))</f>
        <v/>
      </c>
      <c r="L403" s="50">
        <f>+(IFERROR(+VLOOKUP(B403,padron!$A$1:$K$304,8,0),""))</f>
        <v/>
      </c>
      <c r="M403" s="50">
        <f>+(IFERROR(+VLOOKUP(B403,padron!$A$1:$K$304,2,0),""))</f>
        <v/>
      </c>
      <c r="N403" s="50">
        <f>+IFERROR(VLOOKUP(C403,materiales!$A$1:$D$2000,2,0),IF(B403="","","99999"))</f>
        <v/>
      </c>
      <c r="O403">
        <f>IFERROR(IF(B403="","","001"),"")</f>
        <v/>
      </c>
      <c r="Q403" s="50">
        <f>IF(B403="","","ZTRA")</f>
        <v/>
      </c>
      <c r="R403" s="65">
        <f>IF(B403="","","ALMA")</f>
        <v/>
      </c>
      <c r="S403" s="50">
        <f>+IFERROR(VLOOKUP(B403,padron!A396:K698,4,0),"")</f>
        <v/>
      </c>
      <c r="T403" s="60">
        <f>+IF(L403="","",+DAY(TODAY())&amp;"."&amp;TEXT(+TODAY(),"MM")&amp;"."&amp;+YEAR(TODAY()))</f>
        <v/>
      </c>
      <c r="U403" s="65">
        <f>+IFERROR(VLOOKUP(B403,padron!$A$2:$K$304,6,0),"")</f>
        <v/>
      </c>
      <c r="V403" s="65">
        <f>+IFERROR(VLOOKUP(B403,padron!$A$2:$K$304,7,0),"")</f>
        <v/>
      </c>
      <c r="W403" s="50">
        <f>IFERROR(VLOOKUP(B403,padron!A395:M1164,12,0),"")</f>
        <v/>
      </c>
      <c r="X403" s="65">
        <f>IFERROR(VLOOKUP(B403,padron!A395:M1164,13,0),"")</f>
        <v/>
      </c>
    </row>
    <row r="404" ht="15" customHeight="1" s="70">
      <c r="F404" s="62">
        <f>IFERROR(IF(G404="Af. No Encontrado!","SI","NO"),"NO")</f>
        <v/>
      </c>
      <c r="G404" s="65">
        <f>+(IFERROR(+VLOOKUP(B404,padron!$A$1:$K$902,3,0),IF(B404="","","Af. No Encontrado!")))</f>
        <v/>
      </c>
      <c r="H404" s="65">
        <f>+IFERROR(VLOOKUP(C404,materiales!$A$1:$D$2000,4,0),IFERROR(A404,""))</f>
        <v/>
      </c>
      <c r="I404" s="65">
        <f>+(IFERROR(+VLOOKUP(B404,padron!$A$1:$K$304,9,0),""))</f>
        <v/>
      </c>
      <c r="J404" s="65">
        <f>+(IFERROR(+VLOOKUP(B404,padron!$A$1:$K$304,10,0),""))</f>
        <v/>
      </c>
      <c r="K404" s="65">
        <f>+(IFERROR(+VLOOKUP(B404,padron!$A$1:$K$304,11,0),""))</f>
        <v/>
      </c>
      <c r="L404" s="50">
        <f>+(IFERROR(+VLOOKUP(B404,padron!$A$1:$K$304,8,0),""))</f>
        <v/>
      </c>
      <c r="M404" s="50">
        <f>+(IFERROR(+VLOOKUP(B404,padron!$A$1:$K$304,2,0),""))</f>
        <v/>
      </c>
      <c r="N404" s="50">
        <f>+IFERROR(VLOOKUP(C404,materiales!$A$1:$D$2000,2,0),IF(B404="","","99999"))</f>
        <v/>
      </c>
      <c r="O404">
        <f>IFERROR(IF(B404="","","001"),"")</f>
        <v/>
      </c>
      <c r="Q404" s="50">
        <f>IF(B404="","","ZTRA")</f>
        <v/>
      </c>
      <c r="R404" s="65">
        <f>IF(B404="","","ALMA")</f>
        <v/>
      </c>
      <c r="S404" s="50">
        <f>+IFERROR(VLOOKUP(B404,padron!A397:K699,4,0),"")</f>
        <v/>
      </c>
      <c r="T404" s="60">
        <f>+IF(L404="","",+DAY(TODAY())&amp;"."&amp;TEXT(+TODAY(),"MM")&amp;"."&amp;+YEAR(TODAY()))</f>
        <v/>
      </c>
      <c r="U404" s="65">
        <f>+IFERROR(VLOOKUP(B404,padron!$A$2:$K$304,6,0),"")</f>
        <v/>
      </c>
      <c r="V404" s="65">
        <f>+IFERROR(VLOOKUP(B404,padron!$A$2:$K$304,7,0),"")</f>
        <v/>
      </c>
      <c r="W404" s="50">
        <f>IFERROR(VLOOKUP(B404,padron!A396:M1165,12,0),"")</f>
        <v/>
      </c>
      <c r="X404" s="65">
        <f>IFERROR(VLOOKUP(B404,padron!A396:M1165,13,0),"")</f>
        <v/>
      </c>
    </row>
    <row r="405" ht="15" customHeight="1" s="70">
      <c r="F405" s="62">
        <f>IFERROR(IF(G405="Af. No Encontrado!","SI","NO"),"NO")</f>
        <v/>
      </c>
      <c r="G405" s="65">
        <f>+(IFERROR(+VLOOKUP(B405,padron!$A$1:$K$902,3,0),IF(B405="","","Af. No Encontrado!")))</f>
        <v/>
      </c>
      <c r="H405" s="65">
        <f>+IFERROR(VLOOKUP(C405,materiales!$A$1:$D$2000,4,0),IFERROR(A405,""))</f>
        <v/>
      </c>
      <c r="I405" s="65">
        <f>+(IFERROR(+VLOOKUP(B405,padron!$A$1:$K$304,9,0),""))</f>
        <v/>
      </c>
      <c r="J405" s="65">
        <f>+(IFERROR(+VLOOKUP(B405,padron!$A$1:$K$304,10,0),""))</f>
        <v/>
      </c>
      <c r="K405" s="65">
        <f>+(IFERROR(+VLOOKUP(B405,padron!$A$1:$K$304,11,0),""))</f>
        <v/>
      </c>
      <c r="L405" s="50">
        <f>+(IFERROR(+VLOOKUP(B405,padron!$A$1:$K$304,8,0),""))</f>
        <v/>
      </c>
      <c r="M405" s="50">
        <f>+(IFERROR(+VLOOKUP(B405,padron!$A$1:$K$304,2,0),""))</f>
        <v/>
      </c>
      <c r="N405" s="50">
        <f>+IFERROR(VLOOKUP(C405,materiales!$A$1:$D$2000,2,0),IF(B405="","","99999"))</f>
        <v/>
      </c>
      <c r="O405">
        <f>IFERROR(IF(B405="","","001"),"")</f>
        <v/>
      </c>
      <c r="Q405" s="50">
        <f>IF(B405="","","ZTRA")</f>
        <v/>
      </c>
      <c r="R405" s="65">
        <f>IF(B405="","","ALMA")</f>
        <v/>
      </c>
      <c r="S405" s="50">
        <f>+IFERROR(VLOOKUP(B405,padron!A398:K700,4,0),"")</f>
        <v/>
      </c>
      <c r="T405" s="60">
        <f>+IF(L405="","",+DAY(TODAY())&amp;"."&amp;TEXT(+TODAY(),"MM")&amp;"."&amp;+YEAR(TODAY()))</f>
        <v/>
      </c>
      <c r="U405" s="65">
        <f>+IFERROR(VLOOKUP(B405,padron!$A$2:$K$304,6,0),"")</f>
        <v/>
      </c>
      <c r="V405" s="65">
        <f>+IFERROR(VLOOKUP(B405,padron!$A$2:$K$304,7,0),"")</f>
        <v/>
      </c>
      <c r="W405" s="50">
        <f>IFERROR(VLOOKUP(B405,padron!A397:M1166,12,0),"")</f>
        <v/>
      </c>
      <c r="X405" s="65">
        <f>IFERROR(VLOOKUP(B405,padron!A397:M1166,13,0),"")</f>
        <v/>
      </c>
    </row>
    <row r="406" ht="15" customHeight="1" s="70">
      <c r="F406" s="62">
        <f>IFERROR(IF(G406="Af. No Encontrado!","SI","NO"),"NO")</f>
        <v/>
      </c>
      <c r="G406" s="65">
        <f>+(IFERROR(+VLOOKUP(B406,padron!$A$1:$K$902,3,0),IF(B406="","","Af. No Encontrado!")))</f>
        <v/>
      </c>
      <c r="H406" s="65">
        <f>+IFERROR(VLOOKUP(C406,materiales!$A$1:$D$2000,4,0),IFERROR(A406,""))</f>
        <v/>
      </c>
      <c r="I406" s="65">
        <f>+(IFERROR(+VLOOKUP(B406,padron!$A$1:$K$304,9,0),""))</f>
        <v/>
      </c>
      <c r="J406" s="65">
        <f>+(IFERROR(+VLOOKUP(B406,padron!$A$1:$K$304,10,0),""))</f>
        <v/>
      </c>
      <c r="K406" s="65">
        <f>+(IFERROR(+VLOOKUP(B406,padron!$A$1:$K$304,11,0),""))</f>
        <v/>
      </c>
      <c r="L406" s="50">
        <f>+(IFERROR(+VLOOKUP(B406,padron!$A$1:$K$304,8,0),""))</f>
        <v/>
      </c>
      <c r="M406" s="50">
        <f>+(IFERROR(+VLOOKUP(B406,padron!$A$1:$K$304,2,0),""))</f>
        <v/>
      </c>
      <c r="N406" s="50">
        <f>+IFERROR(VLOOKUP(C406,materiales!$A$1:$D$2000,2,0),IF(B406="","","99999"))</f>
        <v/>
      </c>
      <c r="O406">
        <f>IFERROR(IF(B406="","","001"),"")</f>
        <v/>
      </c>
      <c r="Q406" s="50">
        <f>IF(B406="","","ZTRA")</f>
        <v/>
      </c>
      <c r="R406" s="65">
        <f>IF(B406="","","ALMA")</f>
        <v/>
      </c>
      <c r="S406" s="50">
        <f>+IFERROR(VLOOKUP(B406,padron!A399:K701,4,0),"")</f>
        <v/>
      </c>
      <c r="T406" s="60">
        <f>+IF(L406="","",+DAY(TODAY())&amp;"."&amp;TEXT(+TODAY(),"MM")&amp;"."&amp;+YEAR(TODAY()))</f>
        <v/>
      </c>
      <c r="U406" s="65">
        <f>+IFERROR(VLOOKUP(B406,padron!$A$2:$K$304,6,0),"")</f>
        <v/>
      </c>
      <c r="V406" s="65">
        <f>+IFERROR(VLOOKUP(B406,padron!$A$2:$K$304,7,0),"")</f>
        <v/>
      </c>
      <c r="W406" s="50">
        <f>IFERROR(VLOOKUP(B406,padron!A398:M1167,12,0),"")</f>
        <v/>
      </c>
      <c r="X406" s="65">
        <f>IFERROR(VLOOKUP(B406,padron!A398:M1167,13,0),"")</f>
        <v/>
      </c>
    </row>
    <row r="407" ht="15" customHeight="1" s="70">
      <c r="F407" s="62">
        <f>IFERROR(IF(G407="Af. No Encontrado!","SI","NO"),"NO")</f>
        <v/>
      </c>
      <c r="G407" s="65">
        <f>+(IFERROR(+VLOOKUP(B407,padron!$A$1:$K$902,3,0),IF(B407="","","Af. No Encontrado!")))</f>
        <v/>
      </c>
      <c r="H407" s="65">
        <f>+IFERROR(VLOOKUP(C407,materiales!$A$1:$D$2000,4,0),IFERROR(A407,""))</f>
        <v/>
      </c>
      <c r="I407" s="65">
        <f>+(IFERROR(+VLOOKUP(B407,padron!$A$1:$K$304,9,0),""))</f>
        <v/>
      </c>
      <c r="J407" s="65">
        <f>+(IFERROR(+VLOOKUP(B407,padron!$A$1:$K$304,10,0),""))</f>
        <v/>
      </c>
      <c r="K407" s="65">
        <f>+(IFERROR(+VLOOKUP(B407,padron!$A$1:$K$304,11,0),""))</f>
        <v/>
      </c>
      <c r="L407" s="50">
        <f>+(IFERROR(+VLOOKUP(B407,padron!$A$1:$K$304,8,0),""))</f>
        <v/>
      </c>
      <c r="M407" s="50">
        <f>+(IFERROR(+VLOOKUP(B407,padron!$A$1:$K$304,2,0),""))</f>
        <v/>
      </c>
      <c r="N407" s="50">
        <f>+IFERROR(VLOOKUP(C407,materiales!$A$1:$D$2000,2,0),IF(B407="","","99999"))</f>
        <v/>
      </c>
      <c r="O407">
        <f>IFERROR(IF(B407="","","001"),"")</f>
        <v/>
      </c>
      <c r="Q407" s="50">
        <f>IF(B407="","","ZTRA")</f>
        <v/>
      </c>
      <c r="R407" s="65">
        <f>IF(B407="","","ALMA")</f>
        <v/>
      </c>
      <c r="S407" s="50">
        <f>+IFERROR(VLOOKUP(B407,padron!A400:K702,4,0),"")</f>
        <v/>
      </c>
      <c r="T407" s="60">
        <f>+IF(L407="","",+DAY(TODAY())&amp;"."&amp;TEXT(+TODAY(),"MM")&amp;"."&amp;+YEAR(TODAY()))</f>
        <v/>
      </c>
      <c r="U407" s="65">
        <f>+IFERROR(VLOOKUP(B407,padron!$A$2:$K$304,6,0),"")</f>
        <v/>
      </c>
      <c r="V407" s="65">
        <f>+IFERROR(VLOOKUP(B407,padron!$A$2:$K$304,7,0),"")</f>
        <v/>
      </c>
      <c r="W407" s="50">
        <f>IFERROR(VLOOKUP(B407,padron!A399:M1168,12,0),"")</f>
        <v/>
      </c>
      <c r="X407" s="65">
        <f>IFERROR(VLOOKUP(B407,padron!A399:M1168,13,0),"")</f>
        <v/>
      </c>
    </row>
    <row r="408" ht="15" customHeight="1" s="70">
      <c r="F408" s="62">
        <f>IFERROR(IF(G408="Af. No Encontrado!","SI","NO"),"NO")</f>
        <v/>
      </c>
      <c r="G408" s="65">
        <f>+(IFERROR(+VLOOKUP(B408,padron!$A$1:$K$902,3,0),IF(B408="","","Af. No Encontrado!")))</f>
        <v/>
      </c>
      <c r="H408" s="65">
        <f>+IFERROR(VLOOKUP(C408,materiales!$A$1:$D$2000,4,0),IFERROR(A408,""))</f>
        <v/>
      </c>
      <c r="I408" s="65">
        <f>+(IFERROR(+VLOOKUP(B408,padron!$A$1:$K$304,9,0),""))</f>
        <v/>
      </c>
      <c r="J408" s="65">
        <f>+(IFERROR(+VLOOKUP(B408,padron!$A$1:$K$304,10,0),""))</f>
        <v/>
      </c>
      <c r="K408" s="65">
        <f>+(IFERROR(+VLOOKUP(B408,padron!$A$1:$K$304,11,0),""))</f>
        <v/>
      </c>
      <c r="L408" s="50">
        <f>+(IFERROR(+VLOOKUP(B408,padron!$A$1:$K$304,8,0),""))</f>
        <v/>
      </c>
      <c r="M408" s="50">
        <f>+(IFERROR(+VLOOKUP(B408,padron!$A$1:$K$304,2,0),""))</f>
        <v/>
      </c>
      <c r="N408" s="50">
        <f>+IFERROR(VLOOKUP(C408,materiales!$A$1:$D$2000,2,0),IF(B408="","","99999"))</f>
        <v/>
      </c>
      <c r="O408">
        <f>IFERROR(IF(B408="","","001"),"")</f>
        <v/>
      </c>
      <c r="Q408" s="50">
        <f>IF(B408="","","ZTRA")</f>
        <v/>
      </c>
      <c r="R408" s="65">
        <f>IF(B408="","","ALMA")</f>
        <v/>
      </c>
      <c r="S408" s="50">
        <f>+IFERROR(VLOOKUP(B408,padron!A401:K703,4,0),"")</f>
        <v/>
      </c>
      <c r="T408" s="60">
        <f>+IF(L408="","",+DAY(TODAY())&amp;"."&amp;TEXT(+TODAY(),"MM")&amp;"."&amp;+YEAR(TODAY()))</f>
        <v/>
      </c>
      <c r="U408" s="65">
        <f>+IFERROR(VLOOKUP(B408,padron!$A$2:$K$304,6,0),"")</f>
        <v/>
      </c>
      <c r="V408" s="65">
        <f>+IFERROR(VLOOKUP(B408,padron!$A$2:$K$304,7,0),"")</f>
        <v/>
      </c>
      <c r="W408" s="50">
        <f>IFERROR(VLOOKUP(B408,padron!A400:M1169,12,0),"")</f>
        <v/>
      </c>
      <c r="X408" s="65">
        <f>IFERROR(VLOOKUP(B408,padron!A400:M1169,13,0),"")</f>
        <v/>
      </c>
    </row>
    <row r="409" ht="15" customHeight="1" s="70">
      <c r="F409" s="62">
        <f>IFERROR(IF(G409="Af. No Encontrado!","SI","NO"),"NO")</f>
        <v/>
      </c>
      <c r="G409" s="65">
        <f>+(IFERROR(+VLOOKUP(B409,padron!$A$1:$K$902,3,0),IF(B409="","","Af. No Encontrado!")))</f>
        <v/>
      </c>
      <c r="H409" s="65">
        <f>+IFERROR(VLOOKUP(C409,materiales!$A$1:$D$2000,4,0),IFERROR(A409,""))</f>
        <v/>
      </c>
      <c r="I409" s="65">
        <f>+(IFERROR(+VLOOKUP(B409,padron!$A$1:$K$304,9,0),""))</f>
        <v/>
      </c>
      <c r="J409" s="65">
        <f>+(IFERROR(+VLOOKUP(B409,padron!$A$1:$K$304,10,0),""))</f>
        <v/>
      </c>
      <c r="K409" s="65">
        <f>+(IFERROR(+VLOOKUP(B409,padron!$A$1:$K$304,11,0),""))</f>
        <v/>
      </c>
      <c r="L409" s="50">
        <f>+(IFERROR(+VLOOKUP(B409,padron!$A$1:$K$304,8,0),""))</f>
        <v/>
      </c>
      <c r="M409" s="50">
        <f>+(IFERROR(+VLOOKUP(B409,padron!$A$1:$K$304,2,0),""))</f>
        <v/>
      </c>
      <c r="N409" s="50">
        <f>+IFERROR(VLOOKUP(C409,materiales!$A$1:$D$2000,2,0),IF(B409="","","99999"))</f>
        <v/>
      </c>
      <c r="O409">
        <f>IFERROR(IF(B409="","","001"),"")</f>
        <v/>
      </c>
      <c r="Q409" s="50">
        <f>IF(B409="","","ZTRA")</f>
        <v/>
      </c>
      <c r="R409" s="65">
        <f>IF(B409="","","ALMA")</f>
        <v/>
      </c>
      <c r="S409" s="50">
        <f>+IFERROR(VLOOKUP(B409,padron!A402:K704,4,0),"")</f>
        <v/>
      </c>
      <c r="T409" s="60">
        <f>+IF(L409="","",+DAY(TODAY())&amp;"."&amp;TEXT(+TODAY(),"MM")&amp;"."&amp;+YEAR(TODAY()))</f>
        <v/>
      </c>
      <c r="U409" s="65">
        <f>+IFERROR(VLOOKUP(B409,padron!$A$2:$K$304,6,0),"")</f>
        <v/>
      </c>
      <c r="V409" s="65">
        <f>+IFERROR(VLOOKUP(B409,padron!$A$2:$K$304,7,0),"")</f>
        <v/>
      </c>
      <c r="W409" s="50">
        <f>IFERROR(VLOOKUP(B409,padron!A401:M1170,12,0),"")</f>
        <v/>
      </c>
      <c r="X409" s="65">
        <f>IFERROR(VLOOKUP(B409,padron!A401:M1170,13,0),"")</f>
        <v/>
      </c>
    </row>
    <row r="410" ht="15" customHeight="1" s="70">
      <c r="F410" s="62">
        <f>IFERROR(IF(G410="Af. No Encontrado!","SI","NO"),"NO")</f>
        <v/>
      </c>
      <c r="G410" s="65">
        <f>+(IFERROR(+VLOOKUP(B410,padron!$A$1:$K$902,3,0),IF(B410="","","Af. No Encontrado!")))</f>
        <v/>
      </c>
      <c r="H410" s="65">
        <f>+IFERROR(VLOOKUP(C410,materiales!$A$1:$D$2000,4,0),IFERROR(A410,""))</f>
        <v/>
      </c>
      <c r="I410" s="65">
        <f>+(IFERROR(+VLOOKUP(B410,padron!$A$1:$K$304,9,0),""))</f>
        <v/>
      </c>
      <c r="J410" s="65">
        <f>+(IFERROR(+VLOOKUP(B410,padron!$A$1:$K$304,10,0),""))</f>
        <v/>
      </c>
      <c r="K410" s="65">
        <f>+(IFERROR(+VLOOKUP(B410,padron!$A$1:$K$304,11,0),""))</f>
        <v/>
      </c>
      <c r="L410" s="50">
        <f>+(IFERROR(+VLOOKUP(B410,padron!$A$1:$K$304,8,0),""))</f>
        <v/>
      </c>
      <c r="M410" s="50">
        <f>+(IFERROR(+VLOOKUP(B410,padron!$A$1:$K$304,2,0),""))</f>
        <v/>
      </c>
      <c r="N410" s="50">
        <f>+IFERROR(VLOOKUP(C410,materiales!$A$1:$D$2000,2,0),IF(B410="","","99999"))</f>
        <v/>
      </c>
      <c r="O410">
        <f>IFERROR(IF(B410="","","001"),"")</f>
        <v/>
      </c>
      <c r="Q410" s="50">
        <f>IF(B410="","","ZTRA")</f>
        <v/>
      </c>
      <c r="R410" s="65">
        <f>IF(B410="","","ALMA")</f>
        <v/>
      </c>
      <c r="S410" s="50">
        <f>+IFERROR(VLOOKUP(B410,padron!A403:K705,4,0),"")</f>
        <v/>
      </c>
      <c r="T410" s="60">
        <f>+IF(L410="","",+DAY(TODAY())&amp;"."&amp;TEXT(+TODAY(),"MM")&amp;"."&amp;+YEAR(TODAY()))</f>
        <v/>
      </c>
      <c r="U410" s="65">
        <f>+IFERROR(VLOOKUP(B410,padron!$A$2:$K$304,6,0),"")</f>
        <v/>
      </c>
      <c r="V410" s="65">
        <f>+IFERROR(VLOOKUP(B410,padron!$A$2:$K$304,7,0),"")</f>
        <v/>
      </c>
      <c r="W410" s="50">
        <f>IFERROR(VLOOKUP(B410,padron!A402:M1171,12,0),"")</f>
        <v/>
      </c>
      <c r="X410" s="65">
        <f>IFERROR(VLOOKUP(B410,padron!A402:M1171,13,0),"")</f>
        <v/>
      </c>
    </row>
    <row r="411" ht="15" customHeight="1" s="70">
      <c r="F411" s="62">
        <f>IFERROR(IF(G411="Af. No Encontrado!","SI","NO"),"NO")</f>
        <v/>
      </c>
      <c r="G411" s="65">
        <f>+(IFERROR(+VLOOKUP(B411,padron!$A$1:$K$902,3,0),IF(B411="","","Af. No Encontrado!")))</f>
        <v/>
      </c>
      <c r="H411" s="65">
        <f>+IFERROR(VLOOKUP(C411,materiales!$A$1:$D$2000,4,0),IFERROR(A411,""))</f>
        <v/>
      </c>
      <c r="I411" s="65">
        <f>+(IFERROR(+VLOOKUP(B411,padron!$A$1:$K$304,9,0),""))</f>
        <v/>
      </c>
      <c r="J411" s="65">
        <f>+(IFERROR(+VLOOKUP(B411,padron!$A$1:$K$304,10,0),""))</f>
        <v/>
      </c>
      <c r="K411" s="65">
        <f>+(IFERROR(+VLOOKUP(B411,padron!$A$1:$K$304,11,0),""))</f>
        <v/>
      </c>
      <c r="L411" s="50">
        <f>+(IFERROR(+VLOOKUP(B411,padron!$A$1:$K$304,8,0),""))</f>
        <v/>
      </c>
      <c r="M411" s="50">
        <f>+(IFERROR(+VLOOKUP(B411,padron!$A$1:$K$304,2,0),""))</f>
        <v/>
      </c>
      <c r="N411" s="50">
        <f>+IFERROR(VLOOKUP(C411,materiales!$A$1:$D$2000,2,0),IF(B411="","","99999"))</f>
        <v/>
      </c>
      <c r="O411">
        <f>IFERROR(IF(B411="","","001"),"")</f>
        <v/>
      </c>
      <c r="Q411" s="50">
        <f>IF(B411="","","ZTRA")</f>
        <v/>
      </c>
      <c r="R411" s="65">
        <f>IF(B411="","","ALMA")</f>
        <v/>
      </c>
      <c r="S411" s="50">
        <f>+IFERROR(VLOOKUP(B411,padron!A404:K706,4,0),"")</f>
        <v/>
      </c>
      <c r="T411" s="60">
        <f>+IF(L411="","",+DAY(TODAY())&amp;"."&amp;TEXT(+TODAY(),"MM")&amp;"."&amp;+YEAR(TODAY()))</f>
        <v/>
      </c>
      <c r="U411" s="65">
        <f>+IFERROR(VLOOKUP(B411,padron!$A$2:$K$304,6,0),"")</f>
        <v/>
      </c>
      <c r="V411" s="65">
        <f>+IFERROR(VLOOKUP(B411,padron!$A$2:$K$304,7,0),"")</f>
        <v/>
      </c>
      <c r="W411" s="50">
        <f>IFERROR(VLOOKUP(B411,padron!A403:M1172,12,0),"")</f>
        <v/>
      </c>
      <c r="X411" s="65">
        <f>IFERROR(VLOOKUP(B411,padron!A403:M1172,13,0),"")</f>
        <v/>
      </c>
    </row>
    <row r="412" ht="15" customHeight="1" s="70">
      <c r="F412" s="62">
        <f>IFERROR(IF(G412="Af. No Encontrado!","SI","NO"),"NO")</f>
        <v/>
      </c>
      <c r="G412" s="65">
        <f>+(IFERROR(+VLOOKUP(B412,padron!$A$1:$K$902,3,0),IF(B412="","","Af. No Encontrado!")))</f>
        <v/>
      </c>
      <c r="H412" s="65">
        <f>+IFERROR(VLOOKUP(C412,materiales!$A$1:$D$2000,4,0),IFERROR(A412,""))</f>
        <v/>
      </c>
      <c r="I412" s="65">
        <f>+(IFERROR(+VLOOKUP(B412,padron!$A$1:$K$304,9,0),""))</f>
        <v/>
      </c>
      <c r="J412" s="65">
        <f>+(IFERROR(+VLOOKUP(B412,padron!$A$1:$K$304,10,0),""))</f>
        <v/>
      </c>
      <c r="K412" s="65">
        <f>+(IFERROR(+VLOOKUP(B412,padron!$A$1:$K$304,11,0),""))</f>
        <v/>
      </c>
      <c r="L412" s="50">
        <f>+(IFERROR(+VLOOKUP(B412,padron!$A$1:$K$304,8,0),""))</f>
        <v/>
      </c>
      <c r="M412" s="50">
        <f>+(IFERROR(+VLOOKUP(B412,padron!$A$1:$K$304,2,0),""))</f>
        <v/>
      </c>
      <c r="N412" s="50">
        <f>+IFERROR(VLOOKUP(C412,materiales!$A$1:$D$2000,2,0),IF(B412="","","99999"))</f>
        <v/>
      </c>
      <c r="O412">
        <f>IFERROR(IF(B412="","","001"),"")</f>
        <v/>
      </c>
      <c r="Q412" s="50">
        <f>IF(B412="","","ZTRA")</f>
        <v/>
      </c>
      <c r="R412" s="65">
        <f>IF(B412="","","ALMA")</f>
        <v/>
      </c>
      <c r="S412" s="50">
        <f>+IFERROR(VLOOKUP(B412,padron!A405:K707,4,0),"")</f>
        <v/>
      </c>
      <c r="T412" s="60">
        <f>+IF(L412="","",+DAY(TODAY())&amp;"."&amp;TEXT(+TODAY(),"MM")&amp;"."&amp;+YEAR(TODAY()))</f>
        <v/>
      </c>
      <c r="U412" s="65">
        <f>+IFERROR(VLOOKUP(B412,padron!$A$2:$K$304,6,0),"")</f>
        <v/>
      </c>
      <c r="V412" s="65">
        <f>+IFERROR(VLOOKUP(B412,padron!$A$2:$K$304,7,0),"")</f>
        <v/>
      </c>
      <c r="W412" s="50">
        <f>IFERROR(VLOOKUP(B412,padron!A404:M1173,12,0),"")</f>
        <v/>
      </c>
      <c r="X412" s="65">
        <f>IFERROR(VLOOKUP(B412,padron!A404:M1173,13,0),"")</f>
        <v/>
      </c>
    </row>
    <row r="413" ht="15" customHeight="1" s="70">
      <c r="F413" s="62">
        <f>IFERROR(IF(G413="Af. No Encontrado!","SI","NO"),"NO")</f>
        <v/>
      </c>
      <c r="G413" s="65">
        <f>+(IFERROR(+VLOOKUP(B413,padron!$A$1:$K$902,3,0),IF(B413="","","Af. No Encontrado!")))</f>
        <v/>
      </c>
      <c r="H413" s="65">
        <f>+IFERROR(VLOOKUP(C413,materiales!$A$1:$D$2000,4,0),IFERROR(A413,""))</f>
        <v/>
      </c>
      <c r="I413" s="65">
        <f>+(IFERROR(+VLOOKUP(B413,padron!$A$1:$K$304,9,0),""))</f>
        <v/>
      </c>
      <c r="J413" s="65">
        <f>+(IFERROR(+VLOOKUP(B413,padron!$A$1:$K$304,10,0),""))</f>
        <v/>
      </c>
      <c r="K413" s="65">
        <f>+(IFERROR(+VLOOKUP(B413,padron!$A$1:$K$304,11,0),""))</f>
        <v/>
      </c>
      <c r="L413" s="50">
        <f>+(IFERROR(+VLOOKUP(B413,padron!$A$1:$K$304,8,0),""))</f>
        <v/>
      </c>
      <c r="M413" s="50">
        <f>+(IFERROR(+VLOOKUP(B413,padron!$A$1:$K$304,2,0),""))</f>
        <v/>
      </c>
      <c r="N413" s="50">
        <f>+IFERROR(VLOOKUP(C413,materiales!$A$1:$D$2000,2,0),IF(B413="","","99999"))</f>
        <v/>
      </c>
      <c r="O413">
        <f>IFERROR(IF(B413="","","001"),"")</f>
        <v/>
      </c>
      <c r="Q413" s="50">
        <f>IF(B413="","","ZTRA")</f>
        <v/>
      </c>
      <c r="R413" s="65">
        <f>IF(B413="","","ALMA")</f>
        <v/>
      </c>
      <c r="S413" s="50">
        <f>+IFERROR(VLOOKUP(B413,padron!A406:K708,4,0),"")</f>
        <v/>
      </c>
      <c r="T413" s="60">
        <f>+IF(L413="","",+DAY(TODAY())&amp;"."&amp;TEXT(+TODAY(),"MM")&amp;"."&amp;+YEAR(TODAY()))</f>
        <v/>
      </c>
      <c r="U413" s="65">
        <f>+IFERROR(VLOOKUP(B413,padron!$A$2:$K$304,6,0),"")</f>
        <v/>
      </c>
      <c r="V413" s="65">
        <f>+IFERROR(VLOOKUP(B413,padron!$A$2:$K$304,7,0),"")</f>
        <v/>
      </c>
      <c r="W413" s="50">
        <f>IFERROR(VLOOKUP(B413,padron!A405:M1174,12,0),"")</f>
        <v/>
      </c>
      <c r="X413" s="65">
        <f>IFERROR(VLOOKUP(B413,padron!A405:M1174,13,0),"")</f>
        <v/>
      </c>
    </row>
    <row r="414" ht="15" customHeight="1" s="70">
      <c r="F414" s="62">
        <f>IFERROR(IF(G414="Af. No Encontrado!","SI","NO"),"NO")</f>
        <v/>
      </c>
      <c r="G414" s="65">
        <f>+(IFERROR(+VLOOKUP(B414,padron!$A$1:$K$902,3,0),IF(B414="","","Af. No Encontrado!")))</f>
        <v/>
      </c>
      <c r="H414" s="65">
        <f>+IFERROR(VLOOKUP(C414,materiales!$A$1:$D$2000,4,0),IFERROR(A414,""))</f>
        <v/>
      </c>
      <c r="I414" s="65">
        <f>+(IFERROR(+VLOOKUP(B414,padron!$A$1:$K$304,9,0),""))</f>
        <v/>
      </c>
      <c r="J414" s="65">
        <f>+(IFERROR(+VLOOKUP(B414,padron!$A$1:$K$304,10,0),""))</f>
        <v/>
      </c>
      <c r="K414" s="65">
        <f>+(IFERROR(+VLOOKUP(B414,padron!$A$1:$K$304,11,0),""))</f>
        <v/>
      </c>
      <c r="L414" s="50">
        <f>+(IFERROR(+VLOOKUP(B414,padron!$A$1:$K$304,8,0),""))</f>
        <v/>
      </c>
      <c r="M414" s="50">
        <f>+(IFERROR(+VLOOKUP(B414,padron!$A$1:$K$304,2,0),""))</f>
        <v/>
      </c>
      <c r="N414" s="50">
        <f>+IFERROR(VLOOKUP(C414,materiales!$A$1:$D$2000,2,0),IF(B414="","","99999"))</f>
        <v/>
      </c>
      <c r="O414">
        <f>IFERROR(IF(B414="","","001"),"")</f>
        <v/>
      </c>
      <c r="Q414" s="50">
        <f>IF(B414="","","ZTRA")</f>
        <v/>
      </c>
      <c r="R414" s="65">
        <f>IF(B414="","","ALMA")</f>
        <v/>
      </c>
      <c r="S414" s="50">
        <f>+IFERROR(VLOOKUP(B414,padron!A407:K709,4,0),"")</f>
        <v/>
      </c>
      <c r="T414" s="60">
        <f>+IF(L414="","",+DAY(TODAY())&amp;"."&amp;TEXT(+TODAY(),"MM")&amp;"."&amp;+YEAR(TODAY()))</f>
        <v/>
      </c>
      <c r="U414" s="65">
        <f>+IFERROR(VLOOKUP(B414,padron!$A$2:$K$304,6,0),"")</f>
        <v/>
      </c>
      <c r="V414" s="65">
        <f>+IFERROR(VLOOKUP(B414,padron!$A$2:$K$304,7,0),"")</f>
        <v/>
      </c>
      <c r="W414" s="50">
        <f>IFERROR(VLOOKUP(B414,padron!A406:M1175,12,0),"")</f>
        <v/>
      </c>
      <c r="X414" s="65">
        <f>IFERROR(VLOOKUP(B414,padron!A406:M1175,13,0),"")</f>
        <v/>
      </c>
    </row>
    <row r="415" ht="15" customHeight="1" s="70">
      <c r="F415" s="62">
        <f>IFERROR(IF(G415="Af. No Encontrado!","SI","NO"),"NO")</f>
        <v/>
      </c>
      <c r="G415" s="65">
        <f>+(IFERROR(+VLOOKUP(B415,padron!$A$1:$K$902,3,0),IF(B415="","","Af. No Encontrado!")))</f>
        <v/>
      </c>
      <c r="H415" s="65">
        <f>+IFERROR(VLOOKUP(C415,materiales!$A$1:$D$2000,4,0),IFERROR(A415,""))</f>
        <v/>
      </c>
      <c r="I415" s="65">
        <f>+(IFERROR(+VLOOKUP(B415,padron!$A$1:$K$304,9,0),""))</f>
        <v/>
      </c>
      <c r="J415" s="65">
        <f>+(IFERROR(+VLOOKUP(B415,padron!$A$1:$K$304,10,0),""))</f>
        <v/>
      </c>
      <c r="K415" s="65">
        <f>+(IFERROR(+VLOOKUP(B415,padron!$A$1:$K$304,11,0),""))</f>
        <v/>
      </c>
      <c r="L415" s="50">
        <f>+(IFERROR(+VLOOKUP(B415,padron!$A$1:$K$304,8,0),""))</f>
        <v/>
      </c>
      <c r="M415" s="50">
        <f>+(IFERROR(+VLOOKUP(B415,padron!$A$1:$K$304,2,0),""))</f>
        <v/>
      </c>
      <c r="N415" s="50">
        <f>+IFERROR(VLOOKUP(C415,materiales!$A$1:$D$2000,2,0),IF(B415="","","99999"))</f>
        <v/>
      </c>
      <c r="O415">
        <f>IFERROR(IF(B415="","","001"),"")</f>
        <v/>
      </c>
      <c r="Q415" s="50">
        <f>IF(B415="","","ZTRA")</f>
        <v/>
      </c>
      <c r="R415" s="65">
        <f>IF(B415="","","ALMA")</f>
        <v/>
      </c>
      <c r="S415" s="50">
        <f>+IFERROR(VLOOKUP(B415,padron!A408:K710,4,0),"")</f>
        <v/>
      </c>
      <c r="T415" s="60">
        <f>+IF(L415="","",+DAY(TODAY())&amp;"."&amp;TEXT(+TODAY(),"MM")&amp;"."&amp;+YEAR(TODAY()))</f>
        <v/>
      </c>
      <c r="U415" s="65">
        <f>+IFERROR(VLOOKUP(B415,padron!$A$2:$K$304,6,0),"")</f>
        <v/>
      </c>
      <c r="V415" s="65">
        <f>+IFERROR(VLOOKUP(B415,padron!$A$2:$K$304,7,0),"")</f>
        <v/>
      </c>
      <c r="W415" s="50">
        <f>IFERROR(VLOOKUP(B415,padron!A407:M1176,12,0),"")</f>
        <v/>
      </c>
      <c r="X415" s="65">
        <f>IFERROR(VLOOKUP(B415,padron!A407:M1176,13,0),"")</f>
        <v/>
      </c>
    </row>
    <row r="416" ht="15" customHeight="1" s="70">
      <c r="F416" s="62">
        <f>IFERROR(IF(G416="Af. No Encontrado!","SI","NO"),"NO")</f>
        <v/>
      </c>
      <c r="G416" s="65">
        <f>+(IFERROR(+VLOOKUP(B416,padron!$A$1:$K$902,3,0),IF(B416="","","Af. No Encontrado!")))</f>
        <v/>
      </c>
      <c r="H416" s="65">
        <f>+IFERROR(VLOOKUP(C416,materiales!$A$1:$D$2000,4,0),IFERROR(A416,""))</f>
        <v/>
      </c>
      <c r="I416" s="65">
        <f>+(IFERROR(+VLOOKUP(B416,padron!$A$1:$K$304,9,0),""))</f>
        <v/>
      </c>
      <c r="J416" s="65">
        <f>+(IFERROR(+VLOOKUP(B416,padron!$A$1:$K$304,10,0),""))</f>
        <v/>
      </c>
      <c r="K416" s="65">
        <f>+(IFERROR(+VLOOKUP(B416,padron!$A$1:$K$304,11,0),""))</f>
        <v/>
      </c>
      <c r="L416" s="50">
        <f>+(IFERROR(+VLOOKUP(B416,padron!$A$1:$K$304,8,0),""))</f>
        <v/>
      </c>
      <c r="M416" s="50">
        <f>+(IFERROR(+VLOOKUP(B416,padron!$A$1:$K$304,2,0),""))</f>
        <v/>
      </c>
      <c r="N416" s="50">
        <f>+IFERROR(VLOOKUP(C416,materiales!$A$1:$D$2000,2,0),IF(B416="","","99999"))</f>
        <v/>
      </c>
      <c r="O416">
        <f>IFERROR(IF(B416="","","001"),"")</f>
        <v/>
      </c>
      <c r="Q416" s="50">
        <f>IF(B416="","","ZTRA")</f>
        <v/>
      </c>
      <c r="R416" s="65">
        <f>IF(B416="","","ALMA")</f>
        <v/>
      </c>
      <c r="S416" s="50">
        <f>+IFERROR(VLOOKUP(B416,padron!A409:K711,4,0),"")</f>
        <v/>
      </c>
      <c r="T416" s="60">
        <f>+IF(L416="","",+DAY(TODAY())&amp;"."&amp;TEXT(+TODAY(),"MM")&amp;"."&amp;+YEAR(TODAY()))</f>
        <v/>
      </c>
      <c r="U416" s="65">
        <f>+IFERROR(VLOOKUP(B416,padron!$A$2:$K$304,6,0),"")</f>
        <v/>
      </c>
      <c r="V416" s="65">
        <f>+IFERROR(VLOOKUP(B416,padron!$A$2:$K$304,7,0),"")</f>
        <v/>
      </c>
      <c r="W416" s="50">
        <f>IFERROR(VLOOKUP(B416,padron!A408:M1177,12,0),"")</f>
        <v/>
      </c>
      <c r="X416" s="65">
        <f>IFERROR(VLOOKUP(B416,padron!A408:M1177,13,0),"")</f>
        <v/>
      </c>
    </row>
    <row r="417" ht="15" customHeight="1" s="70">
      <c r="F417" s="62">
        <f>IFERROR(IF(G417="Af. No Encontrado!","SI","NO"),"NO")</f>
        <v/>
      </c>
      <c r="G417" s="65">
        <f>+(IFERROR(+VLOOKUP(B417,padron!$A$1:$K$902,3,0),IF(B417="","","Af. No Encontrado!")))</f>
        <v/>
      </c>
      <c r="H417" s="65">
        <f>+IFERROR(VLOOKUP(C417,materiales!$A$1:$D$2000,4,0),IFERROR(A417,""))</f>
        <v/>
      </c>
      <c r="I417" s="65">
        <f>+(IFERROR(+VLOOKUP(B417,padron!$A$1:$K$304,9,0),""))</f>
        <v/>
      </c>
      <c r="J417" s="65">
        <f>+(IFERROR(+VLOOKUP(B417,padron!$A$1:$K$304,10,0),""))</f>
        <v/>
      </c>
      <c r="K417" s="65">
        <f>+(IFERROR(+VLOOKUP(B417,padron!$A$1:$K$304,11,0),""))</f>
        <v/>
      </c>
      <c r="L417" s="50">
        <f>+(IFERROR(+VLOOKUP(B417,padron!$A$1:$K$304,8,0),""))</f>
        <v/>
      </c>
      <c r="M417" s="50">
        <f>+(IFERROR(+VLOOKUP(B417,padron!$A$1:$K$304,2,0),""))</f>
        <v/>
      </c>
      <c r="N417" s="50">
        <f>+IFERROR(VLOOKUP(C417,materiales!$A$1:$D$2000,2,0),IF(B417="","","99999"))</f>
        <v/>
      </c>
      <c r="O417">
        <f>IFERROR(IF(B417="","","001"),"")</f>
        <v/>
      </c>
      <c r="Q417" s="50">
        <f>IF(B417="","","ZTRA")</f>
        <v/>
      </c>
      <c r="R417" s="65">
        <f>IF(B417="","","ALMA")</f>
        <v/>
      </c>
      <c r="S417" s="50">
        <f>+IFERROR(VLOOKUP(B417,padron!A410:K712,4,0),"")</f>
        <v/>
      </c>
      <c r="T417" s="60">
        <f>+IF(L417="","",+DAY(TODAY())&amp;"."&amp;TEXT(+TODAY(),"MM")&amp;"."&amp;+YEAR(TODAY()))</f>
        <v/>
      </c>
      <c r="U417" s="65">
        <f>+IFERROR(VLOOKUP(B417,padron!$A$2:$K$304,6,0),"")</f>
        <v/>
      </c>
      <c r="V417" s="65">
        <f>+IFERROR(VLOOKUP(B417,padron!$A$2:$K$304,7,0),"")</f>
        <v/>
      </c>
      <c r="W417" s="50">
        <f>IFERROR(VLOOKUP(B417,padron!A409:M1178,12,0),"")</f>
        <v/>
      </c>
      <c r="X417" s="65">
        <f>IFERROR(VLOOKUP(B417,padron!A409:M1178,13,0),"")</f>
        <v/>
      </c>
    </row>
    <row r="418" ht="15" customHeight="1" s="70">
      <c r="F418" s="62">
        <f>IFERROR(IF(G418="Af. No Encontrado!","SI","NO"),"NO")</f>
        <v/>
      </c>
      <c r="G418" s="65">
        <f>+(IFERROR(+VLOOKUP(B418,padron!$A$1:$K$902,3,0),IF(B418="","","Af. No Encontrado!")))</f>
        <v/>
      </c>
      <c r="H418" s="65">
        <f>+IFERROR(VLOOKUP(C418,materiales!$A$1:$D$2000,4,0),IFERROR(A418,""))</f>
        <v/>
      </c>
      <c r="I418" s="65">
        <f>+(IFERROR(+VLOOKUP(B418,padron!$A$1:$K$304,9,0),""))</f>
        <v/>
      </c>
      <c r="J418" s="65">
        <f>+(IFERROR(+VLOOKUP(B418,padron!$A$1:$K$304,10,0),""))</f>
        <v/>
      </c>
      <c r="K418" s="65">
        <f>+(IFERROR(+VLOOKUP(B418,padron!$A$1:$K$304,11,0),""))</f>
        <v/>
      </c>
      <c r="L418" s="50">
        <f>+(IFERROR(+VLOOKUP(B418,padron!$A$1:$K$304,8,0),""))</f>
        <v/>
      </c>
      <c r="M418" s="50">
        <f>+(IFERROR(+VLOOKUP(B418,padron!$A$1:$K$304,2,0),""))</f>
        <v/>
      </c>
      <c r="N418" s="50">
        <f>+IFERROR(VLOOKUP(C418,materiales!$A$1:$D$2000,2,0),IF(B418="","","99999"))</f>
        <v/>
      </c>
      <c r="O418">
        <f>IFERROR(IF(B418="","","001"),"")</f>
        <v/>
      </c>
      <c r="Q418" s="50">
        <f>IF(B418="","","ZTRA")</f>
        <v/>
      </c>
      <c r="R418" s="65">
        <f>IF(B418="","","ALMA")</f>
        <v/>
      </c>
      <c r="S418" s="50">
        <f>+IFERROR(VLOOKUP(B418,padron!A411:K713,4,0),"")</f>
        <v/>
      </c>
      <c r="T418" s="60">
        <f>+IF(L418="","",+DAY(TODAY())&amp;"."&amp;TEXT(+TODAY(),"MM")&amp;"."&amp;+YEAR(TODAY()))</f>
        <v/>
      </c>
      <c r="U418" s="65">
        <f>+IFERROR(VLOOKUP(B418,padron!$A$2:$K$304,6,0),"")</f>
        <v/>
      </c>
      <c r="V418" s="65">
        <f>+IFERROR(VLOOKUP(B418,padron!$A$2:$K$304,7,0),"")</f>
        <v/>
      </c>
      <c r="W418" s="50">
        <f>IFERROR(VLOOKUP(B418,padron!A410:M1179,12,0),"")</f>
        <v/>
      </c>
      <c r="X418" s="65">
        <f>IFERROR(VLOOKUP(B418,padron!A410:M1179,13,0),"")</f>
        <v/>
      </c>
    </row>
    <row r="419" ht="15" customHeight="1" s="70">
      <c r="F419" s="62">
        <f>IFERROR(IF(G419="Af. No Encontrado!","SI","NO"),"NO")</f>
        <v/>
      </c>
      <c r="G419" s="65">
        <f>+(IFERROR(+VLOOKUP(B419,padron!$A$1:$K$902,3,0),IF(B419="","","Af. No Encontrado!")))</f>
        <v/>
      </c>
      <c r="H419" s="65">
        <f>+IFERROR(VLOOKUP(C419,materiales!$A$1:$D$2000,4,0),IFERROR(A419,""))</f>
        <v/>
      </c>
      <c r="I419" s="65">
        <f>+(IFERROR(+VLOOKUP(B419,padron!$A$1:$K$304,9,0),""))</f>
        <v/>
      </c>
      <c r="J419" s="65">
        <f>+(IFERROR(+VLOOKUP(B419,padron!$A$1:$K$304,10,0),""))</f>
        <v/>
      </c>
      <c r="K419" s="65">
        <f>+(IFERROR(+VLOOKUP(B419,padron!$A$1:$K$304,11,0),""))</f>
        <v/>
      </c>
      <c r="L419" s="50">
        <f>+(IFERROR(+VLOOKUP(B419,padron!$A$1:$K$304,8,0),""))</f>
        <v/>
      </c>
      <c r="M419" s="50">
        <f>+(IFERROR(+VLOOKUP(B419,padron!$A$1:$K$304,2,0),""))</f>
        <v/>
      </c>
      <c r="N419" s="50">
        <f>+IFERROR(VLOOKUP(C419,materiales!$A$1:$D$2000,2,0),IF(B419="","","99999"))</f>
        <v/>
      </c>
      <c r="O419">
        <f>IFERROR(IF(B419="","","001"),"")</f>
        <v/>
      </c>
      <c r="Q419" s="50">
        <f>IF(B419="","","ZTRA")</f>
        <v/>
      </c>
      <c r="R419" s="65">
        <f>IF(B419="","","ALMA")</f>
        <v/>
      </c>
      <c r="S419" s="50">
        <f>+IFERROR(VLOOKUP(B419,padron!A412:K714,4,0),"")</f>
        <v/>
      </c>
      <c r="T419" s="60">
        <f>+IF(L419="","",+DAY(TODAY())&amp;"."&amp;TEXT(+TODAY(),"MM")&amp;"."&amp;+YEAR(TODAY()))</f>
        <v/>
      </c>
      <c r="U419" s="65">
        <f>+IFERROR(VLOOKUP(B419,padron!$A$2:$K$304,6,0),"")</f>
        <v/>
      </c>
      <c r="V419" s="65">
        <f>+IFERROR(VLOOKUP(B419,padron!$A$2:$K$304,7,0),"")</f>
        <v/>
      </c>
      <c r="W419" s="50">
        <f>IFERROR(VLOOKUP(B419,padron!A411:M1180,12,0),"")</f>
        <v/>
      </c>
      <c r="X419" s="65">
        <f>IFERROR(VLOOKUP(B419,padron!A411:M1180,13,0),"")</f>
        <v/>
      </c>
    </row>
    <row r="420" ht="15" customHeight="1" s="70">
      <c r="F420" s="62">
        <f>IFERROR(IF(G420="Af. No Encontrado!","SI","NO"),"NO")</f>
        <v/>
      </c>
      <c r="G420" s="65">
        <f>+(IFERROR(+VLOOKUP(B420,padron!$A$1:$K$902,3,0),IF(B420="","","Af. No Encontrado!")))</f>
        <v/>
      </c>
      <c r="H420" s="65">
        <f>+IFERROR(VLOOKUP(C420,materiales!$A$1:$D$2000,4,0),IFERROR(A420,""))</f>
        <v/>
      </c>
      <c r="I420" s="65">
        <f>+(IFERROR(+VLOOKUP(B420,padron!$A$1:$K$304,9,0),""))</f>
        <v/>
      </c>
      <c r="J420" s="65">
        <f>+(IFERROR(+VLOOKUP(B420,padron!$A$1:$K$304,10,0),""))</f>
        <v/>
      </c>
      <c r="K420" s="65">
        <f>+(IFERROR(+VLOOKUP(B420,padron!$A$1:$K$304,11,0),""))</f>
        <v/>
      </c>
      <c r="L420" s="50">
        <f>+(IFERROR(+VLOOKUP(B420,padron!$A$1:$K$304,8,0),""))</f>
        <v/>
      </c>
      <c r="M420" s="50">
        <f>+(IFERROR(+VLOOKUP(B420,padron!$A$1:$K$304,2,0),""))</f>
        <v/>
      </c>
      <c r="N420" s="50">
        <f>+IFERROR(VLOOKUP(C420,materiales!$A$1:$D$2000,2,0),IF(B420="","","99999"))</f>
        <v/>
      </c>
      <c r="O420">
        <f>IFERROR(IF(B420="","","001"),"")</f>
        <v/>
      </c>
      <c r="Q420" s="50">
        <f>IF(B420="","","ZTRA")</f>
        <v/>
      </c>
      <c r="R420" s="65">
        <f>IF(B420="","","ALMA")</f>
        <v/>
      </c>
      <c r="S420" s="50">
        <f>+IFERROR(VLOOKUP(B420,padron!A413:K715,4,0),"")</f>
        <v/>
      </c>
      <c r="T420" s="60">
        <f>+IF(L420="","",+DAY(TODAY())&amp;"."&amp;TEXT(+TODAY(),"MM")&amp;"."&amp;+YEAR(TODAY()))</f>
        <v/>
      </c>
      <c r="U420" s="65">
        <f>+IFERROR(VLOOKUP(B420,padron!$A$2:$K$304,6,0),"")</f>
        <v/>
      </c>
      <c r="V420" s="65">
        <f>+IFERROR(VLOOKUP(B420,padron!$A$2:$K$304,7,0),"")</f>
        <v/>
      </c>
      <c r="W420" s="50">
        <f>IFERROR(VLOOKUP(B420,padron!A412:M1181,12,0),"")</f>
        <v/>
      </c>
      <c r="X420" s="65">
        <f>IFERROR(VLOOKUP(B420,padron!A412:M1181,13,0),"")</f>
        <v/>
      </c>
    </row>
    <row r="421" ht="15" customHeight="1" s="70">
      <c r="F421" s="62">
        <f>IFERROR(IF(G421="Af. No Encontrado!","SI","NO"),"NO")</f>
        <v/>
      </c>
      <c r="G421" s="65">
        <f>+(IFERROR(+VLOOKUP(B421,padron!$A$1:$K$902,3,0),IF(B421="","","Af. No Encontrado!")))</f>
        <v/>
      </c>
      <c r="H421" s="65">
        <f>+IFERROR(VLOOKUP(C421,materiales!$A$1:$D$2000,4,0),IFERROR(A421,""))</f>
        <v/>
      </c>
      <c r="I421" s="65">
        <f>+(IFERROR(+VLOOKUP(B421,padron!$A$1:$K$304,9,0),""))</f>
        <v/>
      </c>
      <c r="J421" s="65">
        <f>+(IFERROR(+VLOOKUP(B421,padron!$A$1:$K$304,10,0),""))</f>
        <v/>
      </c>
      <c r="K421" s="65">
        <f>+(IFERROR(+VLOOKUP(B421,padron!$A$1:$K$304,11,0),""))</f>
        <v/>
      </c>
      <c r="L421" s="50">
        <f>+(IFERROR(+VLOOKUP(B421,padron!$A$1:$K$304,8,0),""))</f>
        <v/>
      </c>
      <c r="M421" s="50">
        <f>+(IFERROR(+VLOOKUP(B421,padron!$A$1:$K$304,2,0),""))</f>
        <v/>
      </c>
      <c r="N421" s="50">
        <f>+IFERROR(VLOOKUP(C421,materiales!$A$1:$D$2000,2,0),IF(B421="","","99999"))</f>
        <v/>
      </c>
      <c r="O421">
        <f>IFERROR(IF(B421="","","001"),"")</f>
        <v/>
      </c>
      <c r="Q421" s="50">
        <f>IF(B421="","","ZTRA")</f>
        <v/>
      </c>
      <c r="R421" s="65">
        <f>IF(B421="","","ALMA")</f>
        <v/>
      </c>
      <c r="S421" s="50">
        <f>+IFERROR(VLOOKUP(B421,padron!A414:K716,4,0),"")</f>
        <v/>
      </c>
      <c r="T421" s="60">
        <f>+IF(L421="","",+DAY(TODAY())&amp;"."&amp;TEXT(+TODAY(),"MM")&amp;"."&amp;+YEAR(TODAY()))</f>
        <v/>
      </c>
      <c r="U421" s="65">
        <f>+IFERROR(VLOOKUP(B421,padron!$A$2:$K$304,6,0),"")</f>
        <v/>
      </c>
      <c r="V421" s="65">
        <f>+IFERROR(VLOOKUP(B421,padron!$A$2:$K$304,7,0),"")</f>
        <v/>
      </c>
      <c r="W421" s="50">
        <f>IFERROR(VLOOKUP(B421,padron!A413:M1182,12,0),"")</f>
        <v/>
      </c>
      <c r="X421" s="65">
        <f>IFERROR(VLOOKUP(B421,padron!A413:M1182,13,0),"")</f>
        <v/>
      </c>
    </row>
    <row r="422" ht="15" customHeight="1" s="70">
      <c r="F422" s="62">
        <f>IFERROR(IF(G422="Af. No Encontrado!","SI","NO"),"NO")</f>
        <v/>
      </c>
      <c r="G422" s="65">
        <f>+(IFERROR(+VLOOKUP(B422,padron!$A$1:$K$902,3,0),IF(B422="","","Af. No Encontrado!")))</f>
        <v/>
      </c>
      <c r="H422" s="65">
        <f>+IFERROR(VLOOKUP(C422,materiales!$A$1:$D$2000,4,0),IFERROR(A422,""))</f>
        <v/>
      </c>
      <c r="I422" s="65">
        <f>+(IFERROR(+VLOOKUP(B422,padron!$A$1:$K$304,9,0),""))</f>
        <v/>
      </c>
      <c r="J422" s="65">
        <f>+(IFERROR(+VLOOKUP(B422,padron!$A$1:$K$304,10,0),""))</f>
        <v/>
      </c>
      <c r="K422" s="65">
        <f>+(IFERROR(+VLOOKUP(B422,padron!$A$1:$K$304,11,0),""))</f>
        <v/>
      </c>
      <c r="L422" s="50">
        <f>+(IFERROR(+VLOOKUP(B422,padron!$A$1:$K$304,8,0),""))</f>
        <v/>
      </c>
      <c r="M422" s="50">
        <f>+(IFERROR(+VLOOKUP(B422,padron!$A$1:$K$304,2,0),""))</f>
        <v/>
      </c>
      <c r="N422" s="50">
        <f>+IFERROR(VLOOKUP(C422,materiales!$A$1:$D$2000,2,0),IF(B422="","","99999"))</f>
        <v/>
      </c>
      <c r="O422">
        <f>IFERROR(IF(B422="","","001"),"")</f>
        <v/>
      </c>
      <c r="Q422" s="50">
        <f>IF(B422="","","ZTRA")</f>
        <v/>
      </c>
      <c r="R422" s="65">
        <f>IF(B422="","","ALMA")</f>
        <v/>
      </c>
      <c r="S422" s="50">
        <f>+IFERROR(VLOOKUP(B422,padron!A415:K717,4,0),"")</f>
        <v/>
      </c>
      <c r="T422" s="60">
        <f>+IF(L422="","",+DAY(TODAY())&amp;"."&amp;TEXT(+TODAY(),"MM")&amp;"."&amp;+YEAR(TODAY()))</f>
        <v/>
      </c>
      <c r="U422" s="65">
        <f>+IFERROR(VLOOKUP(B422,padron!$A$2:$K$304,6,0),"")</f>
        <v/>
      </c>
      <c r="V422" s="65">
        <f>+IFERROR(VLOOKUP(B422,padron!$A$2:$K$304,7,0),"")</f>
        <v/>
      </c>
      <c r="W422" s="50">
        <f>IFERROR(VLOOKUP(B422,padron!A414:M1183,12,0),"")</f>
        <v/>
      </c>
      <c r="X422" s="65">
        <f>IFERROR(VLOOKUP(B422,padron!A414:M1183,13,0),"")</f>
        <v/>
      </c>
    </row>
    <row r="423" ht="15" customHeight="1" s="70">
      <c r="F423" s="62">
        <f>IFERROR(IF(G423="Af. No Encontrado!","SI","NO"),"NO")</f>
        <v/>
      </c>
      <c r="G423" s="65">
        <f>+(IFERROR(+VLOOKUP(B423,padron!$A$1:$K$902,3,0),IF(B423="","","Af. No Encontrado!")))</f>
        <v/>
      </c>
      <c r="H423" s="65">
        <f>+IFERROR(VLOOKUP(C423,materiales!$A$1:$D$2000,4,0),IFERROR(A423,""))</f>
        <v/>
      </c>
      <c r="I423" s="65">
        <f>+(IFERROR(+VLOOKUP(B423,padron!$A$1:$K$304,9,0),""))</f>
        <v/>
      </c>
      <c r="J423" s="65">
        <f>+(IFERROR(+VLOOKUP(B423,padron!$A$1:$K$304,10,0),""))</f>
        <v/>
      </c>
      <c r="K423" s="65">
        <f>+(IFERROR(+VLOOKUP(B423,padron!$A$1:$K$304,11,0),""))</f>
        <v/>
      </c>
      <c r="L423" s="50">
        <f>+(IFERROR(+VLOOKUP(B423,padron!$A$1:$K$304,8,0),""))</f>
        <v/>
      </c>
      <c r="M423" s="50">
        <f>+(IFERROR(+VLOOKUP(B423,padron!$A$1:$K$304,2,0),""))</f>
        <v/>
      </c>
      <c r="N423" s="50">
        <f>+IFERROR(VLOOKUP(C423,materiales!$A$1:$D$2000,2,0),IF(B423="","","99999"))</f>
        <v/>
      </c>
      <c r="O423">
        <f>IFERROR(IF(B423="","","001"),"")</f>
        <v/>
      </c>
      <c r="Q423" s="50">
        <f>IF(B423="","","ZTRA")</f>
        <v/>
      </c>
      <c r="R423" s="65">
        <f>IF(B423="","","ALMA")</f>
        <v/>
      </c>
      <c r="S423" s="50">
        <f>+IFERROR(VLOOKUP(B423,padron!A416:K718,4,0),"")</f>
        <v/>
      </c>
      <c r="T423" s="60">
        <f>+IF(L423="","",+DAY(TODAY())&amp;"."&amp;TEXT(+TODAY(),"MM")&amp;"."&amp;+YEAR(TODAY()))</f>
        <v/>
      </c>
      <c r="U423" s="65">
        <f>+IFERROR(VLOOKUP(B423,padron!$A$2:$K$304,6,0),"")</f>
        <v/>
      </c>
      <c r="V423" s="65">
        <f>+IFERROR(VLOOKUP(B423,padron!$A$2:$K$304,7,0),"")</f>
        <v/>
      </c>
      <c r="W423" s="50">
        <f>IFERROR(VLOOKUP(B423,padron!A415:M1184,12,0),"")</f>
        <v/>
      </c>
      <c r="X423" s="65">
        <f>IFERROR(VLOOKUP(B423,padron!A415:M1184,13,0),"")</f>
        <v/>
      </c>
    </row>
    <row r="424" ht="15" customHeight="1" s="70">
      <c r="F424" s="62">
        <f>IFERROR(IF(G424="Af. No Encontrado!","SI","NO"),"NO")</f>
        <v/>
      </c>
      <c r="G424" s="65">
        <f>+(IFERROR(+VLOOKUP(B424,padron!$A$1:$K$902,3,0),IF(B424="","","Af. No Encontrado!")))</f>
        <v/>
      </c>
      <c r="H424" s="65">
        <f>+IFERROR(VLOOKUP(C424,materiales!$A$1:$D$2000,4,0),IFERROR(A424,""))</f>
        <v/>
      </c>
      <c r="I424" s="65">
        <f>+(IFERROR(+VLOOKUP(B424,padron!$A$1:$K$304,9,0),""))</f>
        <v/>
      </c>
      <c r="J424" s="65">
        <f>+(IFERROR(+VLOOKUP(B424,padron!$A$1:$K$304,10,0),""))</f>
        <v/>
      </c>
      <c r="K424" s="65">
        <f>+(IFERROR(+VLOOKUP(B424,padron!$A$1:$K$304,11,0),""))</f>
        <v/>
      </c>
      <c r="L424" s="50">
        <f>+(IFERROR(+VLOOKUP(B424,padron!$A$1:$K$304,8,0),""))</f>
        <v/>
      </c>
      <c r="M424" s="50">
        <f>+(IFERROR(+VLOOKUP(B424,padron!$A$1:$K$304,2,0),""))</f>
        <v/>
      </c>
      <c r="N424" s="50">
        <f>+IFERROR(VLOOKUP(C424,materiales!$A$1:$D$2000,2,0),IF(B424="","","99999"))</f>
        <v/>
      </c>
      <c r="O424">
        <f>IFERROR(IF(B424="","","001"),"")</f>
        <v/>
      </c>
      <c r="Q424" s="50">
        <f>IF(B424="","","ZTRA")</f>
        <v/>
      </c>
      <c r="R424" s="65">
        <f>IF(B424="","","ALMA")</f>
        <v/>
      </c>
      <c r="S424" s="50">
        <f>+IFERROR(VLOOKUP(B424,padron!A417:K719,4,0),"")</f>
        <v/>
      </c>
      <c r="T424" s="60">
        <f>+IF(L424="","",+DAY(TODAY())&amp;"."&amp;TEXT(+TODAY(),"MM")&amp;"."&amp;+YEAR(TODAY()))</f>
        <v/>
      </c>
      <c r="U424" s="65">
        <f>+IFERROR(VLOOKUP(B424,padron!$A$2:$K$304,6,0),"")</f>
        <v/>
      </c>
      <c r="V424" s="65">
        <f>+IFERROR(VLOOKUP(B424,padron!$A$2:$K$304,7,0),"")</f>
        <v/>
      </c>
      <c r="W424" s="50">
        <f>IFERROR(VLOOKUP(B424,padron!A416:M1185,12,0),"")</f>
        <v/>
      </c>
      <c r="X424" s="65">
        <f>IFERROR(VLOOKUP(B424,padron!A416:M1185,13,0),"")</f>
        <v/>
      </c>
    </row>
    <row r="425" ht="15" customHeight="1" s="70">
      <c r="F425" s="62">
        <f>IFERROR(IF(G425="Af. No Encontrado!","SI","NO"),"NO")</f>
        <v/>
      </c>
      <c r="G425" s="65">
        <f>+(IFERROR(+VLOOKUP(B425,padron!$A$1:$K$902,3,0),IF(B425="","","Af. No Encontrado!")))</f>
        <v/>
      </c>
      <c r="H425" s="65">
        <f>+IFERROR(VLOOKUP(C425,materiales!$A$1:$D$2000,4,0),IFERROR(A425,""))</f>
        <v/>
      </c>
      <c r="I425" s="65">
        <f>+(IFERROR(+VLOOKUP(B425,padron!$A$1:$K$304,9,0),""))</f>
        <v/>
      </c>
      <c r="J425" s="65">
        <f>+(IFERROR(+VLOOKUP(B425,padron!$A$1:$K$304,10,0),""))</f>
        <v/>
      </c>
      <c r="K425" s="65">
        <f>+(IFERROR(+VLOOKUP(B425,padron!$A$1:$K$304,11,0),""))</f>
        <v/>
      </c>
      <c r="L425" s="50">
        <f>+(IFERROR(+VLOOKUP(B425,padron!$A$1:$K$304,8,0),""))</f>
        <v/>
      </c>
      <c r="M425" s="50">
        <f>+(IFERROR(+VLOOKUP(B425,padron!$A$1:$K$304,2,0),""))</f>
        <v/>
      </c>
      <c r="N425" s="50">
        <f>+IFERROR(VLOOKUP(C425,materiales!$A$1:$D$2000,2,0),IF(B425="","","99999"))</f>
        <v/>
      </c>
      <c r="O425">
        <f>IFERROR(IF(B425="","","001"),"")</f>
        <v/>
      </c>
      <c r="Q425" s="50">
        <f>IF(B425="","","ZTRA")</f>
        <v/>
      </c>
      <c r="R425" s="65">
        <f>IF(B425="","","ALMA")</f>
        <v/>
      </c>
      <c r="S425" s="50">
        <f>+IFERROR(VLOOKUP(B425,padron!A418:K720,4,0),"")</f>
        <v/>
      </c>
      <c r="T425" s="60">
        <f>+IF(L425="","",+DAY(TODAY())&amp;"."&amp;TEXT(+TODAY(),"MM")&amp;"."&amp;+YEAR(TODAY()))</f>
        <v/>
      </c>
      <c r="U425" s="65">
        <f>+IFERROR(VLOOKUP(B425,padron!$A$2:$K$304,6,0),"")</f>
        <v/>
      </c>
      <c r="V425" s="65">
        <f>+IFERROR(VLOOKUP(B425,padron!$A$2:$K$304,7,0),"")</f>
        <v/>
      </c>
      <c r="W425" s="50">
        <f>IFERROR(VLOOKUP(B425,padron!A417:M1186,12,0),"")</f>
        <v/>
      </c>
      <c r="X425" s="65">
        <f>IFERROR(VLOOKUP(B425,padron!A417:M1186,13,0),"")</f>
        <v/>
      </c>
    </row>
    <row r="426" ht="15" customHeight="1" s="70">
      <c r="F426" s="62">
        <f>IFERROR(IF(G426="Af. No Encontrado!","SI","NO"),"NO")</f>
        <v/>
      </c>
      <c r="G426" s="65">
        <f>+(IFERROR(+VLOOKUP(B426,padron!$A$1:$K$902,3,0),IF(B426="","","Af. No Encontrado!")))</f>
        <v/>
      </c>
      <c r="H426" s="65">
        <f>+IFERROR(VLOOKUP(C426,materiales!$A$1:$D$2000,4,0),IFERROR(A426,""))</f>
        <v/>
      </c>
      <c r="I426" s="65">
        <f>+(IFERROR(+VLOOKUP(B426,padron!$A$1:$K$304,9,0),""))</f>
        <v/>
      </c>
      <c r="J426" s="65">
        <f>+(IFERROR(+VLOOKUP(B426,padron!$A$1:$K$304,10,0),""))</f>
        <v/>
      </c>
      <c r="K426" s="65">
        <f>+(IFERROR(+VLOOKUP(B426,padron!$A$1:$K$304,11,0),""))</f>
        <v/>
      </c>
      <c r="L426" s="50">
        <f>+(IFERROR(+VLOOKUP(B426,padron!$A$1:$K$304,8,0),""))</f>
        <v/>
      </c>
      <c r="M426" s="50">
        <f>+(IFERROR(+VLOOKUP(B426,padron!$A$1:$K$304,2,0),""))</f>
        <v/>
      </c>
      <c r="N426" s="50">
        <f>+IFERROR(VLOOKUP(C426,materiales!$A$1:$D$2000,2,0),IF(B426="","","99999"))</f>
        <v/>
      </c>
      <c r="O426">
        <f>IFERROR(IF(B426="","","001"),"")</f>
        <v/>
      </c>
      <c r="Q426" s="50">
        <f>IF(B426="","","ZTRA")</f>
        <v/>
      </c>
      <c r="R426" s="65">
        <f>IF(B426="","","ALMA")</f>
        <v/>
      </c>
      <c r="S426" s="50">
        <f>+IFERROR(VLOOKUP(B426,padron!A419:K721,4,0),"")</f>
        <v/>
      </c>
      <c r="T426" s="60">
        <f>+IF(L426="","",+DAY(TODAY())&amp;"."&amp;TEXT(+TODAY(),"MM")&amp;"."&amp;+YEAR(TODAY()))</f>
        <v/>
      </c>
      <c r="U426" s="65">
        <f>+IFERROR(VLOOKUP(B426,padron!$A$2:$K$304,6,0),"")</f>
        <v/>
      </c>
      <c r="V426" s="65">
        <f>+IFERROR(VLOOKUP(B426,padron!$A$2:$K$304,7,0),"")</f>
        <v/>
      </c>
      <c r="W426" s="50">
        <f>IFERROR(VLOOKUP(B426,padron!A418:M1187,12,0),"")</f>
        <v/>
      </c>
      <c r="X426" s="65">
        <f>IFERROR(VLOOKUP(B426,padron!A418:M1187,13,0),"")</f>
        <v/>
      </c>
    </row>
    <row r="427" ht="15" customHeight="1" s="70">
      <c r="F427" s="62">
        <f>IFERROR(IF(G427="Af. No Encontrado!","SI","NO"),"NO")</f>
        <v/>
      </c>
      <c r="G427" s="65">
        <f>+(IFERROR(+VLOOKUP(B427,padron!$A$1:$K$902,3,0),IF(B427="","","Af. No Encontrado!")))</f>
        <v/>
      </c>
      <c r="H427" s="65">
        <f>+IFERROR(VLOOKUP(C427,materiales!$A$1:$D$2000,4,0),IFERROR(A427,""))</f>
        <v/>
      </c>
      <c r="I427" s="65">
        <f>+(IFERROR(+VLOOKUP(B427,padron!$A$1:$K$304,9,0),""))</f>
        <v/>
      </c>
      <c r="J427" s="65">
        <f>+(IFERROR(+VLOOKUP(B427,padron!$A$1:$K$304,10,0),""))</f>
        <v/>
      </c>
      <c r="K427" s="65">
        <f>+(IFERROR(+VLOOKUP(B427,padron!$A$1:$K$304,11,0),""))</f>
        <v/>
      </c>
      <c r="L427" s="50">
        <f>+(IFERROR(+VLOOKUP(B427,padron!$A$1:$K$304,8,0),""))</f>
        <v/>
      </c>
      <c r="M427" s="50">
        <f>+(IFERROR(+VLOOKUP(B427,padron!$A$1:$K$304,2,0),""))</f>
        <v/>
      </c>
      <c r="N427" s="50">
        <f>+IFERROR(VLOOKUP(C427,materiales!$A$1:$D$2000,2,0),IF(B427="","","99999"))</f>
        <v/>
      </c>
      <c r="O427">
        <f>IFERROR(IF(B427="","","001"),"")</f>
        <v/>
      </c>
      <c r="Q427" s="50">
        <f>IF(B427="","","ZTRA")</f>
        <v/>
      </c>
      <c r="R427" s="65">
        <f>IF(B427="","","ALMA")</f>
        <v/>
      </c>
      <c r="S427" s="50">
        <f>+IFERROR(VLOOKUP(B427,padron!A420:K722,4,0),"")</f>
        <v/>
      </c>
      <c r="T427" s="60">
        <f>+IF(L427="","",+DAY(TODAY())&amp;"."&amp;TEXT(+TODAY(),"MM")&amp;"."&amp;+YEAR(TODAY()))</f>
        <v/>
      </c>
      <c r="U427" s="65">
        <f>+IFERROR(VLOOKUP(B427,padron!$A$2:$K$304,6,0),"")</f>
        <v/>
      </c>
      <c r="V427" s="65">
        <f>+IFERROR(VLOOKUP(B427,padron!$A$2:$K$304,7,0),"")</f>
        <v/>
      </c>
      <c r="W427" s="50">
        <f>IFERROR(VLOOKUP(B427,padron!A419:M1188,12,0),"")</f>
        <v/>
      </c>
      <c r="X427" s="65">
        <f>IFERROR(VLOOKUP(B427,padron!A419:M1188,13,0),"")</f>
        <v/>
      </c>
    </row>
    <row r="428" ht="15" customHeight="1" s="70">
      <c r="F428" s="62">
        <f>IFERROR(IF(G428="Af. No Encontrado!","SI","NO"),"NO")</f>
        <v/>
      </c>
      <c r="G428" s="65">
        <f>+(IFERROR(+VLOOKUP(B428,padron!$A$1:$K$902,3,0),IF(B428="","","Af. No Encontrado!")))</f>
        <v/>
      </c>
      <c r="H428" s="65">
        <f>+IFERROR(VLOOKUP(C428,materiales!$A$1:$D$2000,4,0),IFERROR(A428,""))</f>
        <v/>
      </c>
      <c r="I428" s="65">
        <f>+(IFERROR(+VLOOKUP(B428,padron!$A$1:$K$304,9,0),""))</f>
        <v/>
      </c>
      <c r="J428" s="65">
        <f>+(IFERROR(+VLOOKUP(B428,padron!$A$1:$K$304,10,0),""))</f>
        <v/>
      </c>
      <c r="K428" s="65">
        <f>+(IFERROR(+VLOOKUP(B428,padron!$A$1:$K$304,11,0),""))</f>
        <v/>
      </c>
      <c r="L428" s="50">
        <f>+(IFERROR(+VLOOKUP(B428,padron!$A$1:$K$304,8,0),""))</f>
        <v/>
      </c>
      <c r="M428" s="50">
        <f>+(IFERROR(+VLOOKUP(B428,padron!$A$1:$K$304,2,0),""))</f>
        <v/>
      </c>
      <c r="N428" s="50">
        <f>+IFERROR(VLOOKUP(C428,materiales!$A$1:$D$2000,2,0),IF(B428="","","99999"))</f>
        <v/>
      </c>
      <c r="O428">
        <f>IFERROR(IF(B428="","","001"),"")</f>
        <v/>
      </c>
      <c r="Q428" s="50">
        <f>IF(B428="","","ZTRA")</f>
        <v/>
      </c>
      <c r="R428" s="65">
        <f>IF(B428="","","ALMA")</f>
        <v/>
      </c>
      <c r="S428" s="50">
        <f>+IFERROR(VLOOKUP(B428,padron!A421:K723,4,0),"")</f>
        <v/>
      </c>
      <c r="T428" s="60">
        <f>+IF(L428="","",+DAY(TODAY())&amp;"."&amp;TEXT(+TODAY(),"MM")&amp;"."&amp;+YEAR(TODAY()))</f>
        <v/>
      </c>
      <c r="U428" s="65">
        <f>+IFERROR(VLOOKUP(B428,padron!$A$2:$K$304,6,0),"")</f>
        <v/>
      </c>
      <c r="V428" s="65">
        <f>+IFERROR(VLOOKUP(B428,padron!$A$2:$K$304,7,0),"")</f>
        <v/>
      </c>
      <c r="W428" s="50">
        <f>IFERROR(VLOOKUP(B428,padron!A420:M1189,12,0),"")</f>
        <v/>
      </c>
      <c r="X428" s="65">
        <f>IFERROR(VLOOKUP(B428,padron!A420:M1189,13,0),"")</f>
        <v/>
      </c>
    </row>
    <row r="429" ht="15" customHeight="1" s="70">
      <c r="F429" s="62">
        <f>IFERROR(IF(G429="Af. No Encontrado!","SI","NO"),"NO")</f>
        <v/>
      </c>
      <c r="G429" s="65">
        <f>+(IFERROR(+VLOOKUP(B429,padron!$A$1:$K$902,3,0),IF(B429="","","Af. No Encontrado!")))</f>
        <v/>
      </c>
      <c r="H429" s="65">
        <f>+IFERROR(VLOOKUP(C429,materiales!$A$1:$D$2000,4,0),IFERROR(A429,""))</f>
        <v/>
      </c>
      <c r="I429" s="65">
        <f>+(IFERROR(+VLOOKUP(B429,padron!$A$1:$K$304,9,0),""))</f>
        <v/>
      </c>
      <c r="J429" s="65">
        <f>+(IFERROR(+VLOOKUP(B429,padron!$A$1:$K$304,10,0),""))</f>
        <v/>
      </c>
      <c r="K429" s="65">
        <f>+(IFERROR(+VLOOKUP(B429,padron!$A$1:$K$304,11,0),""))</f>
        <v/>
      </c>
      <c r="L429" s="50">
        <f>+(IFERROR(+VLOOKUP(B429,padron!$A$1:$K$304,8,0),""))</f>
        <v/>
      </c>
      <c r="M429" s="50">
        <f>+(IFERROR(+VLOOKUP(B429,padron!$A$1:$K$304,2,0),""))</f>
        <v/>
      </c>
      <c r="N429" s="50">
        <f>+IFERROR(VLOOKUP(C429,materiales!$A$1:$D$2000,2,0),IF(B429="","","99999"))</f>
        <v/>
      </c>
      <c r="O429">
        <f>IFERROR(IF(B429="","","001"),"")</f>
        <v/>
      </c>
      <c r="Q429" s="50">
        <f>IF(B429="","","ZTRA")</f>
        <v/>
      </c>
      <c r="R429" s="65">
        <f>IF(B429="","","ALMA")</f>
        <v/>
      </c>
      <c r="S429" s="50">
        <f>+IFERROR(VLOOKUP(B429,padron!A422:K724,4,0),"")</f>
        <v/>
      </c>
      <c r="T429" s="60">
        <f>+IF(L429="","",+DAY(TODAY())&amp;"."&amp;TEXT(+TODAY(),"MM")&amp;"."&amp;+YEAR(TODAY()))</f>
        <v/>
      </c>
      <c r="U429" s="65">
        <f>+IFERROR(VLOOKUP(B429,padron!$A$2:$K$304,6,0),"")</f>
        <v/>
      </c>
      <c r="V429" s="65">
        <f>+IFERROR(VLOOKUP(B429,padron!$A$2:$K$304,7,0),"")</f>
        <v/>
      </c>
      <c r="W429" s="50">
        <f>IFERROR(VLOOKUP(B429,padron!A421:M1190,12,0),"")</f>
        <v/>
      </c>
      <c r="X429" s="65">
        <f>IFERROR(VLOOKUP(B429,padron!A421:M1190,13,0),"")</f>
        <v/>
      </c>
    </row>
    <row r="430" ht="15" customHeight="1" s="70">
      <c r="F430" s="62">
        <f>IFERROR(IF(G430="Af. No Encontrado!","SI","NO"),"NO")</f>
        <v/>
      </c>
      <c r="G430" s="65">
        <f>+(IFERROR(+VLOOKUP(B430,padron!$A$1:$K$902,3,0),IF(B430="","","Af. No Encontrado!")))</f>
        <v/>
      </c>
      <c r="H430" s="65">
        <f>+IFERROR(VLOOKUP(C430,materiales!$A$1:$D$2000,4,0),IFERROR(A430,""))</f>
        <v/>
      </c>
      <c r="I430" s="65">
        <f>+(IFERROR(+VLOOKUP(B430,padron!$A$1:$K$304,9,0),""))</f>
        <v/>
      </c>
      <c r="J430" s="65">
        <f>+(IFERROR(+VLOOKUP(B430,padron!$A$1:$K$304,10,0),""))</f>
        <v/>
      </c>
      <c r="K430" s="65">
        <f>+(IFERROR(+VLOOKUP(B430,padron!$A$1:$K$304,11,0),""))</f>
        <v/>
      </c>
      <c r="L430" s="50">
        <f>+(IFERROR(+VLOOKUP(B430,padron!$A$1:$K$304,8,0),""))</f>
        <v/>
      </c>
      <c r="M430" s="50">
        <f>+(IFERROR(+VLOOKUP(B430,padron!$A$1:$K$304,2,0),""))</f>
        <v/>
      </c>
      <c r="N430" s="50">
        <f>+IFERROR(VLOOKUP(C430,materiales!$A$1:$D$2000,2,0),IF(B430="","","99999"))</f>
        <v/>
      </c>
      <c r="O430">
        <f>IFERROR(IF(B430="","","001"),"")</f>
        <v/>
      </c>
      <c r="Q430" s="50">
        <f>IF(B430="","","ZTRA")</f>
        <v/>
      </c>
      <c r="R430" s="65">
        <f>IF(B430="","","ALMA")</f>
        <v/>
      </c>
      <c r="S430" s="50">
        <f>+IFERROR(VLOOKUP(B430,padron!A423:K725,4,0),"")</f>
        <v/>
      </c>
      <c r="T430" s="60">
        <f>+IF(L430="","",+DAY(TODAY())&amp;"."&amp;TEXT(+TODAY(),"MM")&amp;"."&amp;+YEAR(TODAY()))</f>
        <v/>
      </c>
      <c r="U430" s="65">
        <f>+IFERROR(VLOOKUP(B430,padron!$A$2:$K$304,6,0),"")</f>
        <v/>
      </c>
      <c r="V430" s="65">
        <f>+IFERROR(VLOOKUP(B430,padron!$A$2:$K$304,7,0),"")</f>
        <v/>
      </c>
      <c r="W430" s="50">
        <f>IFERROR(VLOOKUP(B430,padron!A422:M1191,12,0),"")</f>
        <v/>
      </c>
      <c r="X430" s="65">
        <f>IFERROR(VLOOKUP(B430,padron!A422:M1191,13,0),"")</f>
        <v/>
      </c>
    </row>
    <row r="431" ht="15" customHeight="1" s="70">
      <c r="F431" s="62">
        <f>IFERROR(IF(G431="Af. No Encontrado!","SI","NO"),"NO")</f>
        <v/>
      </c>
      <c r="G431" s="65">
        <f>+(IFERROR(+VLOOKUP(B431,padron!$A$1:$K$902,3,0),IF(B431="","","Af. No Encontrado!")))</f>
        <v/>
      </c>
      <c r="H431" s="65">
        <f>+IFERROR(VLOOKUP(C431,materiales!$A$1:$D$2000,4,0),IFERROR(A431,""))</f>
        <v/>
      </c>
      <c r="I431" s="65">
        <f>+(IFERROR(+VLOOKUP(B431,padron!$A$1:$K$304,9,0),""))</f>
        <v/>
      </c>
      <c r="J431" s="65">
        <f>+(IFERROR(+VLOOKUP(B431,padron!$A$1:$K$304,10,0),""))</f>
        <v/>
      </c>
      <c r="K431" s="65">
        <f>+(IFERROR(+VLOOKUP(B431,padron!$A$1:$K$304,11,0),""))</f>
        <v/>
      </c>
      <c r="L431" s="50">
        <f>+(IFERROR(+VLOOKUP(B431,padron!$A$1:$K$304,8,0),""))</f>
        <v/>
      </c>
      <c r="M431" s="50">
        <f>+(IFERROR(+VLOOKUP(B431,padron!$A$1:$K$304,2,0),""))</f>
        <v/>
      </c>
      <c r="N431" s="50">
        <f>+IFERROR(VLOOKUP(C431,materiales!$A$1:$D$2000,2,0),IF(B431="","","99999"))</f>
        <v/>
      </c>
      <c r="O431">
        <f>IFERROR(IF(B431="","","001"),"")</f>
        <v/>
      </c>
      <c r="Q431" s="50">
        <f>IF(B431="","","ZTRA")</f>
        <v/>
      </c>
      <c r="R431" s="65">
        <f>IF(B431="","","ALMA")</f>
        <v/>
      </c>
      <c r="S431" s="50">
        <f>+IFERROR(VLOOKUP(B431,padron!A424:K726,4,0),"")</f>
        <v/>
      </c>
      <c r="T431" s="60">
        <f>+IF(L431="","",+DAY(TODAY())&amp;"."&amp;TEXT(+TODAY(),"MM")&amp;"."&amp;+YEAR(TODAY()))</f>
        <v/>
      </c>
      <c r="U431" s="65">
        <f>+IFERROR(VLOOKUP(B431,padron!$A$2:$K$304,6,0),"")</f>
        <v/>
      </c>
      <c r="V431" s="65">
        <f>+IFERROR(VLOOKUP(B431,padron!$A$2:$K$304,7,0),"")</f>
        <v/>
      </c>
      <c r="W431" s="50">
        <f>IFERROR(VLOOKUP(B431,padron!A423:M1192,12,0),"")</f>
        <v/>
      </c>
      <c r="X431" s="65">
        <f>IFERROR(VLOOKUP(B431,padron!A423:M1192,13,0),"")</f>
        <v/>
      </c>
    </row>
    <row r="432" ht="15" customHeight="1" s="70">
      <c r="F432" s="62">
        <f>IFERROR(IF(G432="Af. No Encontrado!","SI","NO"),"NO")</f>
        <v/>
      </c>
      <c r="G432" s="65">
        <f>+(IFERROR(+VLOOKUP(B432,padron!$A$1:$K$902,3,0),IF(B432="","","Af. No Encontrado!")))</f>
        <v/>
      </c>
      <c r="H432" s="65">
        <f>+IFERROR(VLOOKUP(C432,materiales!$A$1:$D$2000,4,0),IFERROR(A432,""))</f>
        <v/>
      </c>
      <c r="I432" s="65">
        <f>+(IFERROR(+VLOOKUP(B432,padron!$A$1:$K$304,9,0),""))</f>
        <v/>
      </c>
      <c r="J432" s="65">
        <f>+(IFERROR(+VLOOKUP(B432,padron!$A$1:$K$304,10,0),""))</f>
        <v/>
      </c>
      <c r="K432" s="65">
        <f>+(IFERROR(+VLOOKUP(B432,padron!$A$1:$K$304,11,0),""))</f>
        <v/>
      </c>
      <c r="L432" s="50">
        <f>+(IFERROR(+VLOOKUP(B432,padron!$A$1:$K$304,8,0),""))</f>
        <v/>
      </c>
      <c r="M432" s="50">
        <f>+(IFERROR(+VLOOKUP(B432,padron!$A$1:$K$304,2,0),""))</f>
        <v/>
      </c>
      <c r="N432" s="50">
        <f>+IFERROR(VLOOKUP(C432,materiales!$A$1:$D$2000,2,0),IF(B432="","","99999"))</f>
        <v/>
      </c>
      <c r="O432">
        <f>IFERROR(IF(B432="","","001"),"")</f>
        <v/>
      </c>
      <c r="Q432" s="50">
        <f>IF(B432="","","ZTRA")</f>
        <v/>
      </c>
      <c r="R432" s="65">
        <f>IF(B432="","","ALMA")</f>
        <v/>
      </c>
      <c r="S432" s="50">
        <f>+IFERROR(VLOOKUP(B432,padron!A425:K727,4,0),"")</f>
        <v/>
      </c>
      <c r="T432" s="60">
        <f>+IF(L432="","",+DAY(TODAY())&amp;"."&amp;TEXT(+TODAY(),"MM")&amp;"."&amp;+YEAR(TODAY()))</f>
        <v/>
      </c>
      <c r="U432" s="65">
        <f>+IFERROR(VLOOKUP(B432,padron!$A$2:$K$304,6,0),"")</f>
        <v/>
      </c>
      <c r="V432" s="65">
        <f>+IFERROR(VLOOKUP(B432,padron!$A$2:$K$304,7,0),"")</f>
        <v/>
      </c>
      <c r="W432" s="50">
        <f>IFERROR(VLOOKUP(B432,padron!A424:M1193,12,0),"")</f>
        <v/>
      </c>
      <c r="X432" s="65">
        <f>IFERROR(VLOOKUP(B432,padron!A424:M1193,13,0),"")</f>
        <v/>
      </c>
    </row>
    <row r="433" ht="15" customHeight="1" s="70">
      <c r="F433" s="62">
        <f>IFERROR(IF(G433="Af. No Encontrado!","SI","NO"),"NO")</f>
        <v/>
      </c>
      <c r="G433" s="65">
        <f>+(IFERROR(+VLOOKUP(B433,padron!$A$1:$K$902,3,0),IF(B433="","","Af. No Encontrado!")))</f>
        <v/>
      </c>
      <c r="H433" s="65">
        <f>+IFERROR(VLOOKUP(C433,materiales!$A$1:$D$2000,4,0),IFERROR(A433,""))</f>
        <v/>
      </c>
      <c r="I433" s="65">
        <f>+(IFERROR(+VLOOKUP(B433,padron!$A$1:$K$304,9,0),""))</f>
        <v/>
      </c>
      <c r="J433" s="65">
        <f>+(IFERROR(+VLOOKUP(B433,padron!$A$1:$K$304,10,0),""))</f>
        <v/>
      </c>
      <c r="K433" s="65">
        <f>+(IFERROR(+VLOOKUP(B433,padron!$A$1:$K$304,11,0),""))</f>
        <v/>
      </c>
      <c r="L433" s="50">
        <f>+(IFERROR(+VLOOKUP(B433,padron!$A$1:$K$304,8,0),""))</f>
        <v/>
      </c>
      <c r="M433" s="50">
        <f>+(IFERROR(+VLOOKUP(B433,padron!$A$1:$K$304,2,0),""))</f>
        <v/>
      </c>
      <c r="N433" s="50">
        <f>+IFERROR(VLOOKUP(C433,materiales!$A$1:$D$2000,2,0),IF(B433="","","99999"))</f>
        <v/>
      </c>
      <c r="O433">
        <f>IFERROR(IF(B433="","","001"),"")</f>
        <v/>
      </c>
      <c r="Q433" s="50">
        <f>IF(B433="","","ZTRA")</f>
        <v/>
      </c>
      <c r="R433" s="65">
        <f>IF(B433="","","ALMA")</f>
        <v/>
      </c>
      <c r="S433" s="50">
        <f>+IFERROR(VLOOKUP(B433,padron!A426:K728,4,0),"")</f>
        <v/>
      </c>
      <c r="T433" s="60">
        <f>+IF(L433="","",+DAY(TODAY())&amp;"."&amp;TEXT(+TODAY(),"MM")&amp;"."&amp;+YEAR(TODAY()))</f>
        <v/>
      </c>
      <c r="U433" s="65">
        <f>+IFERROR(VLOOKUP(B433,padron!$A$2:$K$304,6,0),"")</f>
        <v/>
      </c>
      <c r="V433" s="65">
        <f>+IFERROR(VLOOKUP(B433,padron!$A$2:$K$304,7,0),"")</f>
        <v/>
      </c>
      <c r="W433" s="50">
        <f>IFERROR(VLOOKUP(B433,padron!A425:M1194,12,0),"")</f>
        <v/>
      </c>
      <c r="X433" s="65">
        <f>IFERROR(VLOOKUP(B433,padron!A425:M1194,13,0),"")</f>
        <v/>
      </c>
    </row>
    <row r="434" ht="15" customHeight="1" s="70">
      <c r="F434" s="62">
        <f>IFERROR(IF(G434="Af. No Encontrado!","SI","NO"),"NO")</f>
        <v/>
      </c>
      <c r="G434" s="65">
        <f>+(IFERROR(+VLOOKUP(B434,padron!$A$1:$K$902,3,0),IF(B434="","","Af. No Encontrado!")))</f>
        <v/>
      </c>
      <c r="H434" s="65">
        <f>+IFERROR(VLOOKUP(C434,materiales!$A$1:$D$2000,4,0),IFERROR(A434,""))</f>
        <v/>
      </c>
      <c r="I434" s="65">
        <f>+(IFERROR(+VLOOKUP(B434,padron!$A$1:$K$304,9,0),""))</f>
        <v/>
      </c>
      <c r="J434" s="65">
        <f>+(IFERROR(+VLOOKUP(B434,padron!$A$1:$K$304,10,0),""))</f>
        <v/>
      </c>
      <c r="K434" s="65">
        <f>+(IFERROR(+VLOOKUP(B434,padron!$A$1:$K$304,11,0),""))</f>
        <v/>
      </c>
      <c r="L434" s="50">
        <f>+(IFERROR(+VLOOKUP(B434,padron!$A$1:$K$304,8,0),""))</f>
        <v/>
      </c>
      <c r="M434" s="50">
        <f>+(IFERROR(+VLOOKUP(B434,padron!$A$1:$K$304,2,0),""))</f>
        <v/>
      </c>
      <c r="N434" s="50">
        <f>+IFERROR(VLOOKUP(C434,materiales!$A$1:$D$2000,2,0),IF(B434="","","99999"))</f>
        <v/>
      </c>
      <c r="O434">
        <f>IFERROR(IF(B434="","","001"),"")</f>
        <v/>
      </c>
      <c r="Q434" s="50">
        <f>IF(B434="","","ZTRA")</f>
        <v/>
      </c>
      <c r="R434" s="65">
        <f>IF(B434="","","ALMA")</f>
        <v/>
      </c>
      <c r="S434" s="50">
        <f>+IFERROR(VLOOKUP(B434,padron!A427:K729,4,0),"")</f>
        <v/>
      </c>
      <c r="T434" s="60">
        <f>+IF(L434="","",+DAY(TODAY())&amp;"."&amp;TEXT(+TODAY(),"MM")&amp;"."&amp;+YEAR(TODAY()))</f>
        <v/>
      </c>
      <c r="U434" s="65">
        <f>+IFERROR(VLOOKUP(B434,padron!$A$2:$K$304,6,0),"")</f>
        <v/>
      </c>
      <c r="V434" s="65">
        <f>+IFERROR(VLOOKUP(B434,padron!$A$2:$K$304,7,0),"")</f>
        <v/>
      </c>
      <c r="W434" s="50">
        <f>IFERROR(VLOOKUP(B434,padron!A426:M1195,12,0),"")</f>
        <v/>
      </c>
      <c r="X434" s="65">
        <f>IFERROR(VLOOKUP(B434,padron!A426:M1195,13,0),"")</f>
        <v/>
      </c>
    </row>
    <row r="435" ht="15" customHeight="1" s="70">
      <c r="F435" s="62">
        <f>IFERROR(IF(G435="Af. No Encontrado!","SI","NO"),"NO")</f>
        <v/>
      </c>
      <c r="G435" s="65">
        <f>+(IFERROR(+VLOOKUP(B435,padron!$A$1:$K$902,3,0),IF(B435="","","Af. No Encontrado!")))</f>
        <v/>
      </c>
      <c r="H435" s="65">
        <f>+IFERROR(VLOOKUP(C435,materiales!$A$1:$D$2000,4,0),IFERROR(A435,""))</f>
        <v/>
      </c>
      <c r="I435" s="65">
        <f>+(IFERROR(+VLOOKUP(B435,padron!$A$1:$K$304,9,0),""))</f>
        <v/>
      </c>
      <c r="J435" s="65">
        <f>+(IFERROR(+VLOOKUP(B435,padron!$A$1:$K$304,10,0),""))</f>
        <v/>
      </c>
      <c r="K435" s="65">
        <f>+(IFERROR(+VLOOKUP(B435,padron!$A$1:$K$304,11,0),""))</f>
        <v/>
      </c>
      <c r="L435" s="50">
        <f>+(IFERROR(+VLOOKUP(B435,padron!$A$1:$K$304,8,0),""))</f>
        <v/>
      </c>
      <c r="M435" s="50">
        <f>+(IFERROR(+VLOOKUP(B435,padron!$A$1:$K$304,2,0),""))</f>
        <v/>
      </c>
      <c r="N435" s="50">
        <f>+IFERROR(VLOOKUP(C435,materiales!$A$1:$D$2000,2,0),IF(B435="","","99999"))</f>
        <v/>
      </c>
      <c r="O435">
        <f>IFERROR(IF(B435="","","001"),"")</f>
        <v/>
      </c>
      <c r="Q435" s="50">
        <f>IF(B435="","","ZTRA")</f>
        <v/>
      </c>
      <c r="R435" s="65">
        <f>IF(B435="","","ALMA")</f>
        <v/>
      </c>
      <c r="S435" s="50">
        <f>+IFERROR(VLOOKUP(B435,padron!A428:K730,4,0),"")</f>
        <v/>
      </c>
      <c r="T435" s="60">
        <f>+IF(L435="","",+DAY(TODAY())&amp;"."&amp;TEXT(+TODAY(),"MM")&amp;"."&amp;+YEAR(TODAY()))</f>
        <v/>
      </c>
      <c r="U435" s="65">
        <f>+IFERROR(VLOOKUP(B435,padron!$A$2:$K$304,6,0),"")</f>
        <v/>
      </c>
      <c r="V435" s="65">
        <f>+IFERROR(VLOOKUP(B435,padron!$A$2:$K$304,7,0),"")</f>
        <v/>
      </c>
      <c r="W435" s="50">
        <f>IFERROR(VLOOKUP(B435,padron!A427:M1196,12,0),"")</f>
        <v/>
      </c>
      <c r="X435" s="65">
        <f>IFERROR(VLOOKUP(B435,padron!A427:M1196,13,0),"")</f>
        <v/>
      </c>
    </row>
    <row r="436" ht="15" customHeight="1" s="70">
      <c r="F436" s="62">
        <f>IFERROR(IF(G436="Af. No Encontrado!","SI","NO"),"NO")</f>
        <v/>
      </c>
      <c r="G436" s="65">
        <f>+(IFERROR(+VLOOKUP(B436,padron!$A$1:$K$902,3,0),IF(B436="","","Af. No Encontrado!")))</f>
        <v/>
      </c>
      <c r="H436" s="65">
        <f>+IFERROR(VLOOKUP(C436,materiales!$A$1:$D$2000,4,0),IFERROR(A436,""))</f>
        <v/>
      </c>
      <c r="I436" s="65">
        <f>+(IFERROR(+VLOOKUP(B436,padron!$A$1:$K$304,9,0),""))</f>
        <v/>
      </c>
      <c r="J436" s="65">
        <f>+(IFERROR(+VLOOKUP(B436,padron!$A$1:$K$304,10,0),""))</f>
        <v/>
      </c>
      <c r="K436" s="65">
        <f>+(IFERROR(+VLOOKUP(B436,padron!$A$1:$K$304,11,0),""))</f>
        <v/>
      </c>
      <c r="L436" s="50">
        <f>+(IFERROR(+VLOOKUP(B436,padron!$A$1:$K$304,8,0),""))</f>
        <v/>
      </c>
      <c r="M436" s="50">
        <f>+(IFERROR(+VLOOKUP(B436,padron!$A$1:$K$304,2,0),""))</f>
        <v/>
      </c>
      <c r="N436" s="50">
        <f>+IFERROR(VLOOKUP(C436,materiales!$A$1:$D$2000,2,0),IF(B436="","","99999"))</f>
        <v/>
      </c>
      <c r="O436">
        <f>IFERROR(IF(B436="","","001"),"")</f>
        <v/>
      </c>
      <c r="Q436" s="50">
        <f>IF(B436="","","ZTRA")</f>
        <v/>
      </c>
      <c r="R436" s="65">
        <f>IF(B436="","","ALMA")</f>
        <v/>
      </c>
      <c r="S436" s="50">
        <f>+IFERROR(VLOOKUP(B436,padron!A429:K731,4,0),"")</f>
        <v/>
      </c>
      <c r="T436" s="60">
        <f>+IF(L436="","",+DAY(TODAY())&amp;"."&amp;TEXT(+TODAY(),"MM")&amp;"."&amp;+YEAR(TODAY()))</f>
        <v/>
      </c>
      <c r="U436" s="65">
        <f>+IFERROR(VLOOKUP(B436,padron!$A$2:$K$304,6,0),"")</f>
        <v/>
      </c>
      <c r="V436" s="65">
        <f>+IFERROR(VLOOKUP(B436,padron!$A$2:$K$304,7,0),"")</f>
        <v/>
      </c>
      <c r="W436" s="50">
        <f>IFERROR(VLOOKUP(B436,padron!A428:M1197,12,0),"")</f>
        <v/>
      </c>
      <c r="X436" s="65">
        <f>IFERROR(VLOOKUP(B436,padron!A428:M1197,13,0),"")</f>
        <v/>
      </c>
    </row>
    <row r="437" ht="15" customHeight="1" s="70">
      <c r="F437" s="62">
        <f>IFERROR(IF(G437="Af. No Encontrado!","SI","NO"),"NO")</f>
        <v/>
      </c>
      <c r="G437" s="65">
        <f>+(IFERROR(+VLOOKUP(B437,padron!$A$1:$K$902,3,0),IF(B437="","","Af. No Encontrado!")))</f>
        <v/>
      </c>
      <c r="H437" s="65">
        <f>+IFERROR(VLOOKUP(C437,materiales!$A$1:$D$2000,4,0),IFERROR(A437,""))</f>
        <v/>
      </c>
      <c r="I437" s="65">
        <f>+(IFERROR(+VLOOKUP(B437,padron!$A$1:$K$304,9,0),""))</f>
        <v/>
      </c>
      <c r="J437" s="65">
        <f>+(IFERROR(+VLOOKUP(B437,padron!$A$1:$K$304,10,0),""))</f>
        <v/>
      </c>
      <c r="K437" s="65">
        <f>+(IFERROR(+VLOOKUP(B437,padron!$A$1:$K$304,11,0),""))</f>
        <v/>
      </c>
      <c r="L437" s="50">
        <f>+(IFERROR(+VLOOKUP(B437,padron!$A$1:$K$304,8,0),""))</f>
        <v/>
      </c>
      <c r="M437" s="50">
        <f>+(IFERROR(+VLOOKUP(B437,padron!$A$1:$K$304,2,0),""))</f>
        <v/>
      </c>
      <c r="N437" s="50">
        <f>+IFERROR(VLOOKUP(C437,materiales!$A$1:$D$2000,2,0),IF(B437="","","99999"))</f>
        <v/>
      </c>
      <c r="O437">
        <f>IFERROR(IF(B437="","","001"),"")</f>
        <v/>
      </c>
      <c r="Q437" s="50">
        <f>IF(B437="","","ZTRA")</f>
        <v/>
      </c>
      <c r="R437" s="65">
        <f>IF(B437="","","ALMA")</f>
        <v/>
      </c>
      <c r="S437" s="50">
        <f>+IFERROR(VLOOKUP(B437,padron!A430:K732,4,0),"")</f>
        <v/>
      </c>
      <c r="T437" s="60">
        <f>+IF(L437="","",+DAY(TODAY())&amp;"."&amp;TEXT(+TODAY(),"MM")&amp;"."&amp;+YEAR(TODAY()))</f>
        <v/>
      </c>
      <c r="U437" s="65">
        <f>+IFERROR(VLOOKUP(B437,padron!$A$2:$K$304,6,0),"")</f>
        <v/>
      </c>
      <c r="V437" s="65">
        <f>+IFERROR(VLOOKUP(B437,padron!$A$2:$K$304,7,0),"")</f>
        <v/>
      </c>
      <c r="W437" s="50">
        <f>IFERROR(VLOOKUP(B437,padron!A429:M1198,12,0),"")</f>
        <v/>
      </c>
      <c r="X437" s="65">
        <f>IFERROR(VLOOKUP(B437,padron!A429:M1198,13,0),"")</f>
        <v/>
      </c>
    </row>
    <row r="438" ht="15" customHeight="1" s="70">
      <c r="F438" s="62">
        <f>IFERROR(IF(G438="Af. No Encontrado!","SI","NO"),"NO")</f>
        <v/>
      </c>
      <c r="G438" s="65">
        <f>+(IFERROR(+VLOOKUP(B438,padron!$A$1:$K$902,3,0),IF(B438="","","Af. No Encontrado!")))</f>
        <v/>
      </c>
      <c r="H438" s="65">
        <f>+IFERROR(VLOOKUP(C438,materiales!$A$1:$D$2000,4,0),IFERROR(A438,""))</f>
        <v/>
      </c>
      <c r="I438" s="65">
        <f>+(IFERROR(+VLOOKUP(B438,padron!$A$1:$K$304,9,0),""))</f>
        <v/>
      </c>
      <c r="J438" s="65">
        <f>+(IFERROR(+VLOOKUP(B438,padron!$A$1:$K$304,10,0),""))</f>
        <v/>
      </c>
      <c r="K438" s="65">
        <f>+(IFERROR(+VLOOKUP(B438,padron!$A$1:$K$304,11,0),""))</f>
        <v/>
      </c>
      <c r="L438" s="50">
        <f>+(IFERROR(+VLOOKUP(B438,padron!$A$1:$K$304,8,0),""))</f>
        <v/>
      </c>
      <c r="M438" s="50">
        <f>+(IFERROR(+VLOOKUP(B438,padron!$A$1:$K$304,2,0),""))</f>
        <v/>
      </c>
      <c r="N438" s="50">
        <f>+IFERROR(VLOOKUP(C438,materiales!$A$1:$D$2000,2,0),IF(B438="","","99999"))</f>
        <v/>
      </c>
      <c r="O438">
        <f>IFERROR(IF(B438="","","001"),"")</f>
        <v/>
      </c>
      <c r="Q438" s="50">
        <f>IF(B438="","","ZTRA")</f>
        <v/>
      </c>
      <c r="R438" s="65">
        <f>IF(B438="","","ALMA")</f>
        <v/>
      </c>
      <c r="S438" s="50">
        <f>+IFERROR(VLOOKUP(B438,padron!A431:K733,4,0),"")</f>
        <v/>
      </c>
      <c r="T438" s="60">
        <f>+IF(L438="","",+DAY(TODAY())&amp;"."&amp;TEXT(+TODAY(),"MM")&amp;"."&amp;+YEAR(TODAY()))</f>
        <v/>
      </c>
      <c r="U438" s="65">
        <f>+IFERROR(VLOOKUP(B438,padron!$A$2:$K$304,6,0),"")</f>
        <v/>
      </c>
      <c r="V438" s="65">
        <f>+IFERROR(VLOOKUP(B438,padron!$A$2:$K$304,7,0),"")</f>
        <v/>
      </c>
      <c r="W438" s="50">
        <f>IFERROR(VLOOKUP(B438,padron!A430:M1199,12,0),"")</f>
        <v/>
      </c>
      <c r="X438" s="65">
        <f>IFERROR(VLOOKUP(B438,padron!A430:M1199,13,0),"")</f>
        <v/>
      </c>
    </row>
    <row r="439" ht="15" customHeight="1" s="70">
      <c r="F439" s="62">
        <f>IFERROR(IF(G439="Af. No Encontrado!","SI","NO"),"NO")</f>
        <v/>
      </c>
      <c r="G439" s="65">
        <f>+(IFERROR(+VLOOKUP(B439,padron!$A$1:$K$902,3,0),IF(B439="","","Af. No Encontrado!")))</f>
        <v/>
      </c>
      <c r="H439" s="65">
        <f>+IFERROR(VLOOKUP(C439,materiales!$A$1:$D$2000,4,0),IFERROR(A439,""))</f>
        <v/>
      </c>
      <c r="I439" s="65">
        <f>+(IFERROR(+VLOOKUP(B439,padron!$A$1:$K$304,9,0),""))</f>
        <v/>
      </c>
      <c r="J439" s="65">
        <f>+(IFERROR(+VLOOKUP(B439,padron!$A$1:$K$304,10,0),""))</f>
        <v/>
      </c>
      <c r="K439" s="65">
        <f>+(IFERROR(+VLOOKUP(B439,padron!$A$1:$K$304,11,0),""))</f>
        <v/>
      </c>
      <c r="L439" s="50">
        <f>+(IFERROR(+VLOOKUP(B439,padron!$A$1:$K$304,8,0),""))</f>
        <v/>
      </c>
      <c r="M439" s="50">
        <f>+(IFERROR(+VLOOKUP(B439,padron!$A$1:$K$304,2,0),""))</f>
        <v/>
      </c>
      <c r="N439" s="50">
        <f>+IFERROR(VLOOKUP(C439,materiales!$A$1:$D$2000,2,0),IF(B439="","","99999"))</f>
        <v/>
      </c>
      <c r="O439">
        <f>IFERROR(IF(B439="","","001"),"")</f>
        <v/>
      </c>
      <c r="Q439" s="50">
        <f>IF(B439="","","ZTRA")</f>
        <v/>
      </c>
      <c r="R439" s="65">
        <f>IF(B439="","","ALMA")</f>
        <v/>
      </c>
      <c r="S439" s="50">
        <f>+IFERROR(VLOOKUP(B439,padron!A432:K734,4,0),"")</f>
        <v/>
      </c>
      <c r="T439" s="60">
        <f>+IF(L439="","",+DAY(TODAY())&amp;"."&amp;TEXT(+TODAY(),"MM")&amp;"."&amp;+YEAR(TODAY()))</f>
        <v/>
      </c>
      <c r="U439" s="65">
        <f>+IFERROR(VLOOKUP(B439,padron!$A$2:$K$304,6,0),"")</f>
        <v/>
      </c>
      <c r="V439" s="65">
        <f>+IFERROR(VLOOKUP(B439,padron!$A$2:$K$304,7,0),"")</f>
        <v/>
      </c>
      <c r="W439" s="50">
        <f>IFERROR(VLOOKUP(B439,padron!A431:M1200,12,0),"")</f>
        <v/>
      </c>
      <c r="X439" s="65">
        <f>IFERROR(VLOOKUP(B439,padron!A431:M1200,13,0),"")</f>
        <v/>
      </c>
    </row>
    <row r="440" ht="15" customHeight="1" s="70">
      <c r="F440" s="62">
        <f>IFERROR(IF(G440="Af. No Encontrado!","SI","NO"),"NO")</f>
        <v/>
      </c>
      <c r="G440" s="65">
        <f>+(IFERROR(+VLOOKUP(B440,padron!$A$1:$K$902,3,0),IF(B440="","","Af. No Encontrado!")))</f>
        <v/>
      </c>
      <c r="H440" s="65">
        <f>+IFERROR(VLOOKUP(C440,materiales!$A$1:$D$2000,4,0),IFERROR(A440,""))</f>
        <v/>
      </c>
      <c r="I440" s="65">
        <f>+(IFERROR(+VLOOKUP(B440,padron!$A$1:$K$304,9,0),""))</f>
        <v/>
      </c>
      <c r="J440" s="65">
        <f>+(IFERROR(+VLOOKUP(B440,padron!$A$1:$K$304,10,0),""))</f>
        <v/>
      </c>
      <c r="K440" s="65">
        <f>+(IFERROR(+VLOOKUP(B440,padron!$A$1:$K$304,11,0),""))</f>
        <v/>
      </c>
      <c r="L440" s="50">
        <f>+(IFERROR(+VLOOKUP(B440,padron!$A$1:$K$304,8,0),""))</f>
        <v/>
      </c>
      <c r="M440" s="50">
        <f>+(IFERROR(+VLOOKUP(B440,padron!$A$1:$K$304,2,0),""))</f>
        <v/>
      </c>
      <c r="N440" s="50">
        <f>+IFERROR(VLOOKUP(C440,materiales!$A$1:$D$2000,2,0),IF(B440="","","99999"))</f>
        <v/>
      </c>
      <c r="O440">
        <f>IFERROR(IF(B440="","","001"),"")</f>
        <v/>
      </c>
      <c r="Q440" s="50">
        <f>IF(B440="","","ZTRA")</f>
        <v/>
      </c>
      <c r="R440" s="65">
        <f>IF(B440="","","ALMA")</f>
        <v/>
      </c>
      <c r="S440" s="50">
        <f>+IFERROR(VLOOKUP(B440,padron!A433:K735,4,0),"")</f>
        <v/>
      </c>
      <c r="T440" s="60">
        <f>+IF(L440="","",+DAY(TODAY())&amp;"."&amp;TEXT(+TODAY(),"MM")&amp;"."&amp;+YEAR(TODAY()))</f>
        <v/>
      </c>
      <c r="U440" s="65">
        <f>+IFERROR(VLOOKUP(B440,padron!$A$2:$K$304,6,0),"")</f>
        <v/>
      </c>
      <c r="V440" s="65">
        <f>+IFERROR(VLOOKUP(B440,padron!$A$2:$K$304,7,0),"")</f>
        <v/>
      </c>
      <c r="W440" s="50">
        <f>IFERROR(VLOOKUP(B440,padron!A432:M1201,12,0),"")</f>
        <v/>
      </c>
      <c r="X440" s="65">
        <f>IFERROR(VLOOKUP(B440,padron!A432:M1201,13,0),"")</f>
        <v/>
      </c>
    </row>
    <row r="441" ht="15" customHeight="1" s="70">
      <c r="F441" s="62">
        <f>IFERROR(IF(G441="Af. No Encontrado!","SI","NO"),"NO")</f>
        <v/>
      </c>
      <c r="G441" s="65">
        <f>+(IFERROR(+VLOOKUP(B441,padron!$A$1:$K$902,3,0),IF(B441="","","Af. No Encontrado!")))</f>
        <v/>
      </c>
      <c r="H441" s="65">
        <f>+IFERROR(VLOOKUP(C441,materiales!$A$1:$D$2000,4,0),IFERROR(A441,""))</f>
        <v/>
      </c>
      <c r="I441" s="65">
        <f>+(IFERROR(+VLOOKUP(B441,padron!$A$1:$K$304,9,0),""))</f>
        <v/>
      </c>
      <c r="J441" s="65">
        <f>+(IFERROR(+VLOOKUP(B441,padron!$A$1:$K$304,10,0),""))</f>
        <v/>
      </c>
      <c r="K441" s="65">
        <f>+(IFERROR(+VLOOKUP(B441,padron!$A$1:$K$304,11,0),""))</f>
        <v/>
      </c>
      <c r="L441" s="50">
        <f>+(IFERROR(+VLOOKUP(B441,padron!$A$1:$K$304,8,0),""))</f>
        <v/>
      </c>
      <c r="M441" s="50">
        <f>+(IFERROR(+VLOOKUP(B441,padron!$A$1:$K$304,2,0),""))</f>
        <v/>
      </c>
      <c r="N441" s="50">
        <f>+IFERROR(VLOOKUP(C441,materiales!$A$1:$D$2000,2,0),IF(B441="","","99999"))</f>
        <v/>
      </c>
      <c r="O441">
        <f>IFERROR(IF(B441="","","001"),"")</f>
        <v/>
      </c>
      <c r="Q441" s="50">
        <f>IF(B441="","","ZTRA")</f>
        <v/>
      </c>
      <c r="R441" s="65">
        <f>IF(B441="","","ALMA")</f>
        <v/>
      </c>
      <c r="S441" s="50">
        <f>+IFERROR(VLOOKUP(B441,padron!A434:K736,4,0),"")</f>
        <v/>
      </c>
      <c r="T441" s="60">
        <f>+IF(L441="","",+DAY(TODAY())&amp;"."&amp;TEXT(+TODAY(),"MM")&amp;"."&amp;+YEAR(TODAY()))</f>
        <v/>
      </c>
      <c r="U441" s="65">
        <f>+IFERROR(VLOOKUP(B441,padron!$A$2:$K$304,6,0),"")</f>
        <v/>
      </c>
      <c r="V441" s="65">
        <f>+IFERROR(VLOOKUP(B441,padron!$A$2:$K$304,7,0),"")</f>
        <v/>
      </c>
      <c r="W441" s="50">
        <f>IFERROR(VLOOKUP(B441,padron!A433:M1202,12,0),"")</f>
        <v/>
      </c>
      <c r="X441" s="65">
        <f>IFERROR(VLOOKUP(B441,padron!A433:M1202,13,0),"")</f>
        <v/>
      </c>
    </row>
    <row r="442" ht="15" customHeight="1" s="70">
      <c r="F442" s="62">
        <f>IFERROR(IF(G442="Af. No Encontrado!","SI","NO"),"NO")</f>
        <v/>
      </c>
      <c r="G442" s="65">
        <f>+(IFERROR(+VLOOKUP(B442,padron!$A$1:$K$902,3,0),IF(B442="","","Af. No Encontrado!")))</f>
        <v/>
      </c>
      <c r="H442" s="65">
        <f>+IFERROR(VLOOKUP(C442,materiales!$A$1:$D$2000,4,0),IFERROR(A442,""))</f>
        <v/>
      </c>
      <c r="I442" s="65">
        <f>+(IFERROR(+VLOOKUP(B442,padron!$A$1:$K$304,9,0),""))</f>
        <v/>
      </c>
      <c r="J442" s="65">
        <f>+(IFERROR(+VLOOKUP(B442,padron!$A$1:$K$304,10,0),""))</f>
        <v/>
      </c>
      <c r="K442" s="65">
        <f>+(IFERROR(+VLOOKUP(B442,padron!$A$1:$K$304,11,0),""))</f>
        <v/>
      </c>
      <c r="L442" s="50">
        <f>+(IFERROR(+VLOOKUP(B442,padron!$A$1:$K$304,8,0),""))</f>
        <v/>
      </c>
      <c r="M442" s="50">
        <f>+(IFERROR(+VLOOKUP(B442,padron!$A$1:$K$304,2,0),""))</f>
        <v/>
      </c>
      <c r="N442" s="50">
        <f>+IFERROR(VLOOKUP(C442,materiales!$A$1:$D$2000,2,0),IF(B442="","","99999"))</f>
        <v/>
      </c>
      <c r="O442">
        <f>IFERROR(IF(B442="","","001"),"")</f>
        <v/>
      </c>
      <c r="Q442" s="50">
        <f>IF(B442="","","ZTRA")</f>
        <v/>
      </c>
      <c r="R442" s="65">
        <f>IF(B442="","","ALMA")</f>
        <v/>
      </c>
      <c r="S442" s="50">
        <f>+IFERROR(VLOOKUP(B442,padron!A435:K737,4,0),"")</f>
        <v/>
      </c>
      <c r="T442" s="60">
        <f>+IF(L442="","",+DAY(TODAY())&amp;"."&amp;TEXT(+TODAY(),"MM")&amp;"."&amp;+YEAR(TODAY()))</f>
        <v/>
      </c>
      <c r="U442" s="65">
        <f>+IFERROR(VLOOKUP(B442,padron!$A$2:$K$304,6,0),"")</f>
        <v/>
      </c>
      <c r="V442" s="65">
        <f>+IFERROR(VLOOKUP(B442,padron!$A$2:$K$304,7,0),"")</f>
        <v/>
      </c>
      <c r="W442" s="50">
        <f>IFERROR(VLOOKUP(B442,padron!A434:M1203,12,0),"")</f>
        <v/>
      </c>
      <c r="X442" s="65">
        <f>IFERROR(VLOOKUP(B442,padron!A434:M1203,13,0),"")</f>
        <v/>
      </c>
    </row>
    <row r="443" ht="15" customHeight="1" s="70">
      <c r="F443" s="62">
        <f>IFERROR(IF(G443="Af. No Encontrado!","SI","NO"),"NO")</f>
        <v/>
      </c>
      <c r="G443" s="65">
        <f>+(IFERROR(+VLOOKUP(B443,padron!$A$1:$K$902,3,0),IF(B443="","","Af. No Encontrado!")))</f>
        <v/>
      </c>
      <c r="H443" s="65">
        <f>+IFERROR(VLOOKUP(C443,materiales!$A$1:$D$2000,4,0),IFERROR(A443,""))</f>
        <v/>
      </c>
      <c r="I443" s="65">
        <f>+(IFERROR(+VLOOKUP(B443,padron!$A$1:$K$304,9,0),""))</f>
        <v/>
      </c>
      <c r="J443" s="65">
        <f>+(IFERROR(+VLOOKUP(B443,padron!$A$1:$K$304,10,0),""))</f>
        <v/>
      </c>
      <c r="K443" s="65">
        <f>+(IFERROR(+VLOOKUP(B443,padron!$A$1:$K$304,11,0),""))</f>
        <v/>
      </c>
      <c r="L443" s="50">
        <f>+(IFERROR(+VLOOKUP(B443,padron!$A$1:$K$304,8,0),""))</f>
        <v/>
      </c>
      <c r="M443" s="50">
        <f>+(IFERROR(+VLOOKUP(B443,padron!$A$1:$K$304,2,0),""))</f>
        <v/>
      </c>
      <c r="N443" s="50">
        <f>+IFERROR(VLOOKUP(C443,materiales!$A$1:$D$2000,2,0),IF(B443="","","99999"))</f>
        <v/>
      </c>
      <c r="O443">
        <f>IFERROR(IF(B443="","","001"),"")</f>
        <v/>
      </c>
      <c r="Q443" s="50">
        <f>IF(B443="","","ZTRA")</f>
        <v/>
      </c>
      <c r="R443" s="65">
        <f>IF(B443="","","ALMA")</f>
        <v/>
      </c>
      <c r="S443" s="50">
        <f>+IFERROR(VLOOKUP(B443,padron!A436:K738,4,0),"")</f>
        <v/>
      </c>
      <c r="T443" s="60">
        <f>+IF(L443="","",+DAY(TODAY())&amp;"."&amp;TEXT(+TODAY(),"MM")&amp;"."&amp;+YEAR(TODAY()))</f>
        <v/>
      </c>
      <c r="U443" s="65">
        <f>+IFERROR(VLOOKUP(B443,padron!$A$2:$K$304,6,0),"")</f>
        <v/>
      </c>
      <c r="V443" s="65">
        <f>+IFERROR(VLOOKUP(B443,padron!$A$2:$K$304,7,0),"")</f>
        <v/>
      </c>
      <c r="W443" s="50">
        <f>IFERROR(VLOOKUP(B443,padron!A435:M1204,12,0),"")</f>
        <v/>
      </c>
      <c r="X443" s="65">
        <f>IFERROR(VLOOKUP(B443,padron!A435:M1204,13,0),"")</f>
        <v/>
      </c>
    </row>
    <row r="444" ht="15" customHeight="1" s="70">
      <c r="F444" s="62">
        <f>IFERROR(IF(G444="Af. No Encontrado!","SI","NO"),"NO")</f>
        <v/>
      </c>
      <c r="G444" s="65">
        <f>+(IFERROR(+VLOOKUP(B444,padron!$A$1:$K$902,3,0),IF(B444="","","Af. No Encontrado!")))</f>
        <v/>
      </c>
      <c r="H444" s="65">
        <f>+IFERROR(VLOOKUP(C444,materiales!$A$1:$D$2000,4,0),IFERROR(A444,""))</f>
        <v/>
      </c>
      <c r="I444" s="65">
        <f>+(IFERROR(+VLOOKUP(B444,padron!$A$1:$K$304,9,0),""))</f>
        <v/>
      </c>
      <c r="J444" s="65">
        <f>+(IFERROR(+VLOOKUP(B444,padron!$A$1:$K$304,10,0),""))</f>
        <v/>
      </c>
      <c r="K444" s="65">
        <f>+(IFERROR(+VLOOKUP(B444,padron!$A$1:$K$304,11,0),""))</f>
        <v/>
      </c>
      <c r="L444" s="50">
        <f>+(IFERROR(+VLOOKUP(B444,padron!$A$1:$K$304,8,0),""))</f>
        <v/>
      </c>
      <c r="M444" s="50">
        <f>+(IFERROR(+VLOOKUP(B444,padron!$A$1:$K$304,2,0),""))</f>
        <v/>
      </c>
      <c r="N444" s="50">
        <f>+IFERROR(VLOOKUP(C444,materiales!$A$1:$D$2000,2,0),IF(B444="","","99999"))</f>
        <v/>
      </c>
      <c r="O444">
        <f>IFERROR(IF(B444="","","001"),"")</f>
        <v/>
      </c>
      <c r="Q444" s="50">
        <f>IF(B444="","","ZTRA")</f>
        <v/>
      </c>
      <c r="R444" s="65">
        <f>IF(B444="","","ALMA")</f>
        <v/>
      </c>
      <c r="S444" s="50">
        <f>+IFERROR(VLOOKUP(B444,padron!A437:K739,4,0),"")</f>
        <v/>
      </c>
      <c r="T444" s="60">
        <f>+IF(L444="","",+DAY(TODAY())&amp;"."&amp;TEXT(+TODAY(),"MM")&amp;"."&amp;+YEAR(TODAY()))</f>
        <v/>
      </c>
      <c r="U444" s="65">
        <f>+IFERROR(VLOOKUP(B444,padron!$A$2:$K$304,6,0),"")</f>
        <v/>
      </c>
      <c r="V444" s="65">
        <f>+IFERROR(VLOOKUP(B444,padron!$A$2:$K$304,7,0),"")</f>
        <v/>
      </c>
      <c r="W444" s="50">
        <f>IFERROR(VLOOKUP(B444,padron!A436:M1205,12,0),"")</f>
        <v/>
      </c>
      <c r="X444" s="65">
        <f>IFERROR(VLOOKUP(B444,padron!A436:M1205,13,0),"")</f>
        <v/>
      </c>
    </row>
    <row r="445" ht="15" customHeight="1" s="70">
      <c r="F445" s="62">
        <f>IFERROR(IF(G445="Af. No Encontrado!","SI","NO"),"NO")</f>
        <v/>
      </c>
      <c r="G445" s="65">
        <f>+(IFERROR(+VLOOKUP(B445,padron!$A$1:$K$902,3,0),IF(B445="","","Af. No Encontrado!")))</f>
        <v/>
      </c>
      <c r="H445" s="65">
        <f>+IFERROR(VLOOKUP(C445,materiales!$A$1:$D$2000,4,0),IFERROR(A445,""))</f>
        <v/>
      </c>
      <c r="I445" s="65">
        <f>+(IFERROR(+VLOOKUP(B445,padron!$A$1:$K$304,9,0),""))</f>
        <v/>
      </c>
      <c r="J445" s="65">
        <f>+(IFERROR(+VLOOKUP(B445,padron!$A$1:$K$304,10,0),""))</f>
        <v/>
      </c>
      <c r="K445" s="65">
        <f>+(IFERROR(+VLOOKUP(B445,padron!$A$1:$K$304,11,0),""))</f>
        <v/>
      </c>
      <c r="L445" s="50">
        <f>+(IFERROR(+VLOOKUP(B445,padron!$A$1:$K$304,8,0),""))</f>
        <v/>
      </c>
      <c r="M445" s="50">
        <f>+(IFERROR(+VLOOKUP(B445,padron!$A$1:$K$304,2,0),""))</f>
        <v/>
      </c>
      <c r="N445" s="50">
        <f>+IFERROR(VLOOKUP(C445,materiales!$A$1:$D$2000,2,0),IF(B445="","","99999"))</f>
        <v/>
      </c>
      <c r="O445">
        <f>IFERROR(IF(B445="","","001"),"")</f>
        <v/>
      </c>
      <c r="Q445" s="50">
        <f>IF(B445="","","ZTRA")</f>
        <v/>
      </c>
      <c r="R445" s="65">
        <f>IF(B445="","","ALMA")</f>
        <v/>
      </c>
      <c r="S445" s="50">
        <f>+IFERROR(VLOOKUP(B445,padron!A438:K740,4,0),"")</f>
        <v/>
      </c>
      <c r="T445" s="60">
        <f>+IF(L445="","",+DAY(TODAY())&amp;"."&amp;TEXT(+TODAY(),"MM")&amp;"."&amp;+YEAR(TODAY()))</f>
        <v/>
      </c>
      <c r="U445" s="65">
        <f>+IFERROR(VLOOKUP(B445,padron!$A$2:$K$304,6,0),"")</f>
        <v/>
      </c>
      <c r="V445" s="65">
        <f>+IFERROR(VLOOKUP(B445,padron!$A$2:$K$304,7,0),"")</f>
        <v/>
      </c>
      <c r="W445" s="50">
        <f>IFERROR(VLOOKUP(B445,padron!A437:M1206,12,0),"")</f>
        <v/>
      </c>
      <c r="X445" s="65">
        <f>IFERROR(VLOOKUP(B445,padron!A437:M1206,13,0),"")</f>
        <v/>
      </c>
    </row>
    <row r="446" ht="15" customHeight="1" s="70">
      <c r="F446" s="62">
        <f>IFERROR(IF(G446="Af. No Encontrado!","SI","NO"),"NO")</f>
        <v/>
      </c>
      <c r="G446" s="65">
        <f>+(IFERROR(+VLOOKUP(B446,padron!$A$1:$K$902,3,0),IF(B446="","","Af. No Encontrado!")))</f>
        <v/>
      </c>
      <c r="H446" s="65">
        <f>+IFERROR(VLOOKUP(C446,materiales!$A$1:$D$2000,4,0),IFERROR(A446,""))</f>
        <v/>
      </c>
      <c r="I446" s="65">
        <f>+(IFERROR(+VLOOKUP(B446,padron!$A$1:$K$304,9,0),""))</f>
        <v/>
      </c>
      <c r="J446" s="65">
        <f>+(IFERROR(+VLOOKUP(B446,padron!$A$1:$K$304,10,0),""))</f>
        <v/>
      </c>
      <c r="K446" s="65">
        <f>+(IFERROR(+VLOOKUP(B446,padron!$A$1:$K$304,11,0),""))</f>
        <v/>
      </c>
      <c r="L446" s="50">
        <f>+(IFERROR(+VLOOKUP(B446,padron!$A$1:$K$304,8,0),""))</f>
        <v/>
      </c>
      <c r="M446" s="50">
        <f>+(IFERROR(+VLOOKUP(B446,padron!$A$1:$K$304,2,0),""))</f>
        <v/>
      </c>
      <c r="N446" s="50">
        <f>+IFERROR(VLOOKUP(C446,materiales!$A$1:$D$2000,2,0),IF(B446="","","99999"))</f>
        <v/>
      </c>
      <c r="O446">
        <f>IFERROR(IF(B446="","","001"),"")</f>
        <v/>
      </c>
      <c r="Q446" s="50">
        <f>IF(B446="","","ZTRA")</f>
        <v/>
      </c>
      <c r="R446" s="65">
        <f>IF(B446="","","ALMA")</f>
        <v/>
      </c>
      <c r="S446" s="50">
        <f>+IFERROR(VLOOKUP(B446,padron!A439:K741,4,0),"")</f>
        <v/>
      </c>
      <c r="T446" s="60">
        <f>+IF(L446="","",+DAY(TODAY())&amp;"."&amp;TEXT(+TODAY(),"MM")&amp;"."&amp;+YEAR(TODAY()))</f>
        <v/>
      </c>
      <c r="U446" s="65">
        <f>+IFERROR(VLOOKUP(B446,padron!$A$2:$K$304,6,0),"")</f>
        <v/>
      </c>
      <c r="V446" s="65">
        <f>+IFERROR(VLOOKUP(B446,padron!$A$2:$K$304,7,0),"")</f>
        <v/>
      </c>
      <c r="W446" s="50">
        <f>IFERROR(VLOOKUP(B446,padron!A438:M1207,12,0),"")</f>
        <v/>
      </c>
      <c r="X446" s="65">
        <f>IFERROR(VLOOKUP(B446,padron!A438:M1207,13,0),"")</f>
        <v/>
      </c>
    </row>
    <row r="447" ht="15" customHeight="1" s="70">
      <c r="F447" s="62">
        <f>IFERROR(IF(G447="Af. No Encontrado!","SI","NO"),"NO")</f>
        <v/>
      </c>
      <c r="G447" s="65">
        <f>+(IFERROR(+VLOOKUP(B447,padron!$A$1:$K$902,3,0),IF(B447="","","Af. No Encontrado!")))</f>
        <v/>
      </c>
      <c r="H447" s="65">
        <f>+IFERROR(VLOOKUP(C447,materiales!$A$1:$D$2000,4,0),IFERROR(A447,""))</f>
        <v/>
      </c>
      <c r="I447" s="65">
        <f>+(IFERROR(+VLOOKUP(B447,padron!$A$1:$K$304,9,0),""))</f>
        <v/>
      </c>
      <c r="J447" s="65">
        <f>+(IFERROR(+VLOOKUP(B447,padron!$A$1:$K$304,10,0),""))</f>
        <v/>
      </c>
      <c r="K447" s="65">
        <f>+(IFERROR(+VLOOKUP(B447,padron!$A$1:$K$304,11,0),""))</f>
        <v/>
      </c>
      <c r="L447" s="50">
        <f>+(IFERROR(+VLOOKUP(B447,padron!$A$1:$K$304,8,0),""))</f>
        <v/>
      </c>
      <c r="M447" s="50">
        <f>+(IFERROR(+VLOOKUP(B447,padron!$A$1:$K$304,2,0),""))</f>
        <v/>
      </c>
      <c r="N447" s="50">
        <f>+IFERROR(VLOOKUP(C447,materiales!$A$1:$D$2000,2,0),IF(B447="","","99999"))</f>
        <v/>
      </c>
      <c r="O447">
        <f>IFERROR(IF(B447="","","001"),"")</f>
        <v/>
      </c>
      <c r="Q447" s="50">
        <f>IF(B447="","","ZTRA")</f>
        <v/>
      </c>
      <c r="R447" s="65">
        <f>IF(B447="","","ALMA")</f>
        <v/>
      </c>
      <c r="S447" s="50">
        <f>+IFERROR(VLOOKUP(B447,padron!A440:K742,4,0),"")</f>
        <v/>
      </c>
      <c r="T447" s="60">
        <f>+IF(L447="","",+DAY(TODAY())&amp;"."&amp;TEXT(+TODAY(),"MM")&amp;"."&amp;+YEAR(TODAY()))</f>
        <v/>
      </c>
      <c r="U447" s="65">
        <f>+IFERROR(VLOOKUP(B447,padron!$A$2:$K$304,6,0),"")</f>
        <v/>
      </c>
      <c r="V447" s="65">
        <f>+IFERROR(VLOOKUP(B447,padron!$A$2:$K$304,7,0),"")</f>
        <v/>
      </c>
      <c r="W447" s="50">
        <f>IFERROR(VLOOKUP(B447,padron!A439:M1208,12,0),"")</f>
        <v/>
      </c>
      <c r="X447" s="65">
        <f>IFERROR(VLOOKUP(B447,padron!A439:M1208,13,0),"")</f>
        <v/>
      </c>
    </row>
    <row r="448" ht="15" customHeight="1" s="70">
      <c r="F448" s="62">
        <f>IFERROR(IF(G448="Af. No Encontrado!","SI","NO"),"NO")</f>
        <v/>
      </c>
      <c r="G448" s="65">
        <f>+(IFERROR(+VLOOKUP(B448,padron!$A$1:$K$902,3,0),IF(B448="","","Af. No Encontrado!")))</f>
        <v/>
      </c>
      <c r="H448" s="65">
        <f>+IFERROR(VLOOKUP(C448,materiales!$A$1:$D$2000,4,0),IFERROR(A448,""))</f>
        <v/>
      </c>
      <c r="I448" s="65">
        <f>+(IFERROR(+VLOOKUP(B448,padron!$A$1:$K$304,9,0),""))</f>
        <v/>
      </c>
      <c r="J448" s="65">
        <f>+(IFERROR(+VLOOKUP(B448,padron!$A$1:$K$304,10,0),""))</f>
        <v/>
      </c>
      <c r="K448" s="65">
        <f>+(IFERROR(+VLOOKUP(B448,padron!$A$1:$K$304,11,0),""))</f>
        <v/>
      </c>
      <c r="L448" s="50">
        <f>+(IFERROR(+VLOOKUP(B448,padron!$A$1:$K$304,8,0),""))</f>
        <v/>
      </c>
      <c r="M448" s="50">
        <f>+(IFERROR(+VLOOKUP(B448,padron!$A$1:$K$304,2,0),""))</f>
        <v/>
      </c>
      <c r="N448" s="50">
        <f>+IFERROR(VLOOKUP(C448,materiales!$A$1:$D$2000,2,0),IF(B448="","","99999"))</f>
        <v/>
      </c>
      <c r="O448">
        <f>IFERROR(IF(B448="","","001"),"")</f>
        <v/>
      </c>
      <c r="Q448" s="50">
        <f>IF(B448="","","ZTRA")</f>
        <v/>
      </c>
      <c r="R448" s="65">
        <f>IF(B448="","","ALMA")</f>
        <v/>
      </c>
      <c r="S448" s="50">
        <f>+IFERROR(VLOOKUP(B448,padron!A441:K743,4,0),"")</f>
        <v/>
      </c>
      <c r="T448" s="60">
        <f>+IF(L448="","",+DAY(TODAY())&amp;"."&amp;TEXT(+TODAY(),"MM")&amp;"."&amp;+YEAR(TODAY()))</f>
        <v/>
      </c>
      <c r="U448" s="65">
        <f>+IFERROR(VLOOKUP(B448,padron!$A$2:$K$304,6,0),"")</f>
        <v/>
      </c>
      <c r="V448" s="65">
        <f>+IFERROR(VLOOKUP(B448,padron!$A$2:$K$304,7,0),"")</f>
        <v/>
      </c>
      <c r="W448" s="50">
        <f>IFERROR(VLOOKUP(B448,padron!A440:M1209,12,0),"")</f>
        <v/>
      </c>
      <c r="X448" s="65">
        <f>IFERROR(VLOOKUP(B448,padron!A440:M1209,13,0),"")</f>
        <v/>
      </c>
    </row>
    <row r="449" ht="15" customHeight="1" s="70">
      <c r="F449" s="62">
        <f>IFERROR(IF(G449="Af. No Encontrado!","SI","NO"),"NO")</f>
        <v/>
      </c>
      <c r="G449" s="65">
        <f>+(IFERROR(+VLOOKUP(B449,padron!$A$1:$K$902,3,0),IF(B449="","","Af. No Encontrado!")))</f>
        <v/>
      </c>
      <c r="H449" s="65">
        <f>+IFERROR(VLOOKUP(C449,materiales!$A$1:$D$2000,4,0),IFERROR(A449,""))</f>
        <v/>
      </c>
      <c r="I449" s="65">
        <f>+(IFERROR(+VLOOKUP(B449,padron!$A$1:$K$304,9,0),""))</f>
        <v/>
      </c>
      <c r="J449" s="65">
        <f>+(IFERROR(+VLOOKUP(B449,padron!$A$1:$K$304,10,0),""))</f>
        <v/>
      </c>
      <c r="K449" s="65">
        <f>+(IFERROR(+VLOOKUP(B449,padron!$A$1:$K$304,11,0),""))</f>
        <v/>
      </c>
      <c r="L449" s="50">
        <f>+(IFERROR(+VLOOKUP(B449,padron!$A$1:$K$304,8,0),""))</f>
        <v/>
      </c>
      <c r="M449" s="50">
        <f>+(IFERROR(+VLOOKUP(B449,padron!$A$1:$K$304,2,0),""))</f>
        <v/>
      </c>
      <c r="N449" s="50">
        <f>+IFERROR(VLOOKUP(C449,materiales!$A$1:$D$2000,2,0),IF(B449="","","99999"))</f>
        <v/>
      </c>
      <c r="O449">
        <f>IFERROR(IF(B449="","","001"),"")</f>
        <v/>
      </c>
      <c r="Q449" s="50">
        <f>IF(B449="","","ZTRA")</f>
        <v/>
      </c>
      <c r="R449" s="65">
        <f>IF(B449="","","ALMA")</f>
        <v/>
      </c>
      <c r="S449" s="50">
        <f>+IFERROR(VLOOKUP(B449,padron!A442:K744,4,0),"")</f>
        <v/>
      </c>
      <c r="T449" s="60">
        <f>+IF(L449="","",+DAY(TODAY())&amp;"."&amp;TEXT(+TODAY(),"MM")&amp;"."&amp;+YEAR(TODAY()))</f>
        <v/>
      </c>
      <c r="U449" s="65">
        <f>+IFERROR(VLOOKUP(B449,padron!$A$2:$K$304,6,0),"")</f>
        <v/>
      </c>
      <c r="V449" s="65">
        <f>+IFERROR(VLOOKUP(B449,padron!$A$2:$K$304,7,0),"")</f>
        <v/>
      </c>
      <c r="W449" s="50">
        <f>IFERROR(VLOOKUP(B449,padron!A441:M1210,12,0),"")</f>
        <v/>
      </c>
      <c r="X449" s="65">
        <f>IFERROR(VLOOKUP(B449,padron!A441:M1210,13,0),"")</f>
        <v/>
      </c>
    </row>
    <row r="450" ht="15" customHeight="1" s="70">
      <c r="F450" s="62">
        <f>IFERROR(IF(G450="Af. No Encontrado!","SI","NO"),"NO")</f>
        <v/>
      </c>
      <c r="G450" s="65">
        <f>+(IFERROR(+VLOOKUP(B450,padron!$A$1:$K$902,3,0),IF(B450="","","Af. No Encontrado!")))</f>
        <v/>
      </c>
      <c r="H450" s="65">
        <f>+IFERROR(VLOOKUP(C450,materiales!$A$1:$D$2000,4,0),IFERROR(A450,""))</f>
        <v/>
      </c>
      <c r="I450" s="65">
        <f>+(IFERROR(+VLOOKUP(B450,padron!$A$1:$K$304,9,0),""))</f>
        <v/>
      </c>
      <c r="J450" s="65">
        <f>+(IFERROR(+VLOOKUP(B450,padron!$A$1:$K$304,10,0),""))</f>
        <v/>
      </c>
      <c r="K450" s="65">
        <f>+(IFERROR(+VLOOKUP(B450,padron!$A$1:$K$304,11,0),""))</f>
        <v/>
      </c>
      <c r="L450" s="50">
        <f>+(IFERROR(+VLOOKUP(B450,padron!$A$1:$K$304,8,0),""))</f>
        <v/>
      </c>
      <c r="M450" s="50">
        <f>+(IFERROR(+VLOOKUP(B450,padron!$A$1:$K$304,2,0),""))</f>
        <v/>
      </c>
      <c r="N450" s="50">
        <f>+IFERROR(VLOOKUP(C450,materiales!$A$1:$D$2000,2,0),IF(B450="","","99999"))</f>
        <v/>
      </c>
      <c r="O450">
        <f>IFERROR(IF(B450="","","001"),"")</f>
        <v/>
      </c>
      <c r="Q450" s="50">
        <f>IF(B450="","","ZTRA")</f>
        <v/>
      </c>
      <c r="R450" s="65">
        <f>IF(B450="","","ALMA")</f>
        <v/>
      </c>
      <c r="S450" s="50">
        <f>+IFERROR(VLOOKUP(B450,padron!A443:K745,4,0),"")</f>
        <v/>
      </c>
      <c r="T450" s="60">
        <f>+IF(L450="","",+DAY(TODAY())&amp;"."&amp;TEXT(+TODAY(),"MM")&amp;"."&amp;+YEAR(TODAY()))</f>
        <v/>
      </c>
      <c r="U450" s="65">
        <f>+IFERROR(VLOOKUP(B450,padron!$A$2:$K$304,6,0),"")</f>
        <v/>
      </c>
      <c r="V450" s="65">
        <f>+IFERROR(VLOOKUP(B450,padron!$A$2:$K$304,7,0),"")</f>
        <v/>
      </c>
      <c r="W450" s="50">
        <f>IFERROR(VLOOKUP(B450,padron!A442:M1211,12,0),"")</f>
        <v/>
      </c>
      <c r="X450" s="65">
        <f>IFERROR(VLOOKUP(B450,padron!A442:M1211,13,0),"")</f>
        <v/>
      </c>
    </row>
    <row r="451" ht="15" customHeight="1" s="70">
      <c r="F451" s="62">
        <f>IFERROR(IF(G451="Af. No Encontrado!","SI","NO"),"NO")</f>
        <v/>
      </c>
      <c r="G451" s="65">
        <f>+(IFERROR(+VLOOKUP(B451,padron!$A$1:$K$902,3,0),IF(B451="","","Af. No Encontrado!")))</f>
        <v/>
      </c>
      <c r="H451" s="65">
        <f>+IFERROR(VLOOKUP(C451,materiales!$A$1:$D$2000,4,0),IFERROR(A451,""))</f>
        <v/>
      </c>
      <c r="I451" s="65">
        <f>+(IFERROR(+VLOOKUP(B451,padron!$A$1:$K$304,9,0),""))</f>
        <v/>
      </c>
      <c r="J451" s="65">
        <f>+(IFERROR(+VLOOKUP(B451,padron!$A$1:$K$304,10,0),""))</f>
        <v/>
      </c>
      <c r="K451" s="65">
        <f>+(IFERROR(+VLOOKUP(B451,padron!$A$1:$K$304,11,0),""))</f>
        <v/>
      </c>
      <c r="L451" s="50">
        <f>+(IFERROR(+VLOOKUP(B451,padron!$A$1:$K$304,8,0),""))</f>
        <v/>
      </c>
      <c r="M451" s="50">
        <f>+(IFERROR(+VLOOKUP(B451,padron!$A$1:$K$304,2,0),""))</f>
        <v/>
      </c>
      <c r="N451" s="50">
        <f>+IFERROR(VLOOKUP(C451,materiales!$A$1:$D$2000,2,0),IF(B451="","","99999"))</f>
        <v/>
      </c>
      <c r="O451">
        <f>IFERROR(IF(B451="","","001"),"")</f>
        <v/>
      </c>
      <c r="Q451" s="50">
        <f>IF(B451="","","ZTRA")</f>
        <v/>
      </c>
      <c r="R451" s="65">
        <f>IF(B451="","","ALMA")</f>
        <v/>
      </c>
      <c r="S451" s="50">
        <f>+IFERROR(VLOOKUP(B451,padron!A444:K746,4,0),"")</f>
        <v/>
      </c>
      <c r="T451" s="60">
        <f>+IF(L451="","",+DAY(TODAY())&amp;"."&amp;TEXT(+TODAY(),"MM")&amp;"."&amp;+YEAR(TODAY()))</f>
        <v/>
      </c>
      <c r="U451" s="65">
        <f>+IFERROR(VLOOKUP(B451,padron!$A$2:$K$304,6,0),"")</f>
        <v/>
      </c>
      <c r="V451" s="65">
        <f>+IFERROR(VLOOKUP(B451,padron!$A$2:$K$304,7,0),"")</f>
        <v/>
      </c>
      <c r="W451" s="50">
        <f>IFERROR(VLOOKUP(B451,padron!A443:M1212,12,0),"")</f>
        <v/>
      </c>
      <c r="X451" s="65">
        <f>IFERROR(VLOOKUP(B451,padron!A443:M1212,13,0),"")</f>
        <v/>
      </c>
    </row>
    <row r="452" ht="15" customHeight="1" s="70">
      <c r="F452" s="62">
        <f>IFERROR(IF(G452="Af. No Encontrado!","SI","NO"),"NO")</f>
        <v/>
      </c>
      <c r="G452" s="65">
        <f>+(IFERROR(+VLOOKUP(B452,padron!$A$1:$K$902,3,0),IF(B452="","","Af. No Encontrado!")))</f>
        <v/>
      </c>
      <c r="H452" s="65">
        <f>+IFERROR(VLOOKUP(C452,materiales!$A$1:$D$2000,4,0),IFERROR(A452,""))</f>
        <v/>
      </c>
      <c r="I452" s="65">
        <f>+(IFERROR(+VLOOKUP(B452,padron!$A$1:$K$304,9,0),""))</f>
        <v/>
      </c>
      <c r="J452" s="65">
        <f>+(IFERROR(+VLOOKUP(B452,padron!$A$1:$K$304,10,0),""))</f>
        <v/>
      </c>
      <c r="K452" s="65">
        <f>+(IFERROR(+VLOOKUP(B452,padron!$A$1:$K$304,11,0),""))</f>
        <v/>
      </c>
      <c r="L452" s="50">
        <f>+(IFERROR(+VLOOKUP(B452,padron!$A$1:$K$304,8,0),""))</f>
        <v/>
      </c>
      <c r="M452" s="50">
        <f>+(IFERROR(+VLOOKUP(B452,padron!$A$1:$K$304,2,0),""))</f>
        <v/>
      </c>
      <c r="N452" s="50">
        <f>+IFERROR(VLOOKUP(C452,materiales!$A$1:$D$2000,2,0),IF(B452="","","99999"))</f>
        <v/>
      </c>
      <c r="O452">
        <f>IFERROR(IF(B452="","","001"),"")</f>
        <v/>
      </c>
      <c r="Q452" s="50">
        <f>IF(B452="","","ZTRA")</f>
        <v/>
      </c>
      <c r="R452" s="65">
        <f>IF(B452="","","ALMA")</f>
        <v/>
      </c>
      <c r="S452" s="50">
        <f>+IFERROR(VLOOKUP(B452,padron!A445:K747,4,0),"")</f>
        <v/>
      </c>
      <c r="T452" s="60">
        <f>+IF(L452="","",+DAY(TODAY())&amp;"."&amp;TEXT(+TODAY(),"MM")&amp;"."&amp;+YEAR(TODAY()))</f>
        <v/>
      </c>
      <c r="U452" s="65">
        <f>+IFERROR(VLOOKUP(B452,padron!$A$2:$K$304,6,0),"")</f>
        <v/>
      </c>
      <c r="V452" s="65">
        <f>+IFERROR(VLOOKUP(B452,padron!$A$2:$K$304,7,0),"")</f>
        <v/>
      </c>
      <c r="W452" s="50">
        <f>IFERROR(VLOOKUP(B452,padron!A444:M1213,12,0),"")</f>
        <v/>
      </c>
      <c r="X452" s="65">
        <f>IFERROR(VLOOKUP(B452,padron!A444:M1213,13,0),"")</f>
        <v/>
      </c>
    </row>
    <row r="453" ht="15" customHeight="1" s="70">
      <c r="F453" s="62">
        <f>IFERROR(IF(G453="Af. No Encontrado!","SI","NO"),"NO")</f>
        <v/>
      </c>
      <c r="G453" s="65">
        <f>+(IFERROR(+VLOOKUP(B453,padron!$A$1:$K$902,3,0),IF(B453="","","Af. No Encontrado!")))</f>
        <v/>
      </c>
      <c r="H453" s="65">
        <f>+IFERROR(VLOOKUP(C453,materiales!$A$1:$D$2000,4,0),IFERROR(A453,""))</f>
        <v/>
      </c>
      <c r="I453" s="65">
        <f>+(IFERROR(+VLOOKUP(B453,padron!$A$1:$K$304,9,0),""))</f>
        <v/>
      </c>
      <c r="J453" s="65">
        <f>+(IFERROR(+VLOOKUP(B453,padron!$A$1:$K$304,10,0),""))</f>
        <v/>
      </c>
      <c r="K453" s="65">
        <f>+(IFERROR(+VLOOKUP(B453,padron!$A$1:$K$304,11,0),""))</f>
        <v/>
      </c>
      <c r="L453" s="50">
        <f>+(IFERROR(+VLOOKUP(B453,padron!$A$1:$K$304,8,0),""))</f>
        <v/>
      </c>
      <c r="M453" s="50">
        <f>+(IFERROR(+VLOOKUP(B453,padron!$A$1:$K$304,2,0),""))</f>
        <v/>
      </c>
      <c r="N453" s="50">
        <f>+IFERROR(VLOOKUP(C453,materiales!$A$1:$D$2000,2,0),IF(B453="","","99999"))</f>
        <v/>
      </c>
      <c r="O453">
        <f>IFERROR(IF(B453="","","001"),"")</f>
        <v/>
      </c>
      <c r="Q453" s="50">
        <f>IF(B453="","","ZTRA")</f>
        <v/>
      </c>
      <c r="R453" s="65">
        <f>IF(B453="","","ALMA")</f>
        <v/>
      </c>
      <c r="S453" s="50">
        <f>+IFERROR(VLOOKUP(B453,padron!A446:K748,4,0),"")</f>
        <v/>
      </c>
      <c r="T453" s="60">
        <f>+IF(L453="","",+DAY(TODAY())&amp;"."&amp;TEXT(+TODAY(),"MM")&amp;"."&amp;+YEAR(TODAY()))</f>
        <v/>
      </c>
      <c r="U453" s="65">
        <f>+IFERROR(VLOOKUP(B453,padron!$A$2:$K$304,6,0),"")</f>
        <v/>
      </c>
      <c r="V453" s="65">
        <f>+IFERROR(VLOOKUP(B453,padron!$A$2:$K$304,7,0),"")</f>
        <v/>
      </c>
      <c r="W453" s="50">
        <f>IFERROR(VLOOKUP(B453,padron!A445:M1214,12,0),"")</f>
        <v/>
      </c>
      <c r="X453" s="65">
        <f>IFERROR(VLOOKUP(B453,padron!A445:M1214,13,0),"")</f>
        <v/>
      </c>
    </row>
    <row r="454" ht="15" customHeight="1" s="70">
      <c r="F454" s="62">
        <f>IFERROR(IF(G454="Af. No Encontrado!","SI","NO"),"NO")</f>
        <v/>
      </c>
      <c r="G454" s="65">
        <f>+(IFERROR(+VLOOKUP(B454,padron!$A$1:$K$902,3,0),IF(B454="","","Af. No Encontrado!")))</f>
        <v/>
      </c>
      <c r="H454" s="65">
        <f>+IFERROR(VLOOKUP(C454,materiales!$A$1:$D$2000,4,0),IFERROR(A454,""))</f>
        <v/>
      </c>
      <c r="I454" s="65">
        <f>+(IFERROR(+VLOOKUP(B454,padron!$A$1:$K$304,9,0),""))</f>
        <v/>
      </c>
      <c r="J454" s="65">
        <f>+(IFERROR(+VLOOKUP(B454,padron!$A$1:$K$304,10,0),""))</f>
        <v/>
      </c>
      <c r="K454" s="65">
        <f>+(IFERROR(+VLOOKUP(B454,padron!$A$1:$K$304,11,0),""))</f>
        <v/>
      </c>
      <c r="L454" s="50">
        <f>+(IFERROR(+VLOOKUP(B454,padron!$A$1:$K$304,8,0),""))</f>
        <v/>
      </c>
      <c r="M454" s="50">
        <f>+(IFERROR(+VLOOKUP(B454,padron!$A$1:$K$304,2,0),""))</f>
        <v/>
      </c>
      <c r="N454" s="50">
        <f>+IFERROR(VLOOKUP(C454,materiales!$A$1:$D$2000,2,0),IF(B454="","","99999"))</f>
        <v/>
      </c>
      <c r="O454">
        <f>IFERROR(IF(B454="","","001"),"")</f>
        <v/>
      </c>
      <c r="Q454" s="50">
        <f>IF(B454="","","ZTRA")</f>
        <v/>
      </c>
      <c r="R454" s="65">
        <f>IF(B454="","","ALMA")</f>
        <v/>
      </c>
      <c r="S454" s="50">
        <f>+IFERROR(VLOOKUP(B454,padron!A447:K749,4,0),"")</f>
        <v/>
      </c>
      <c r="T454" s="60">
        <f>+IF(L454="","",+DAY(TODAY())&amp;"."&amp;TEXT(+TODAY(),"MM")&amp;"."&amp;+YEAR(TODAY()))</f>
        <v/>
      </c>
      <c r="U454" s="65">
        <f>+IFERROR(VLOOKUP(B454,padron!$A$2:$K$304,6,0),"")</f>
        <v/>
      </c>
      <c r="V454" s="65">
        <f>+IFERROR(VLOOKUP(B454,padron!$A$2:$K$304,7,0),"")</f>
        <v/>
      </c>
      <c r="W454" s="50">
        <f>IFERROR(VLOOKUP(B454,padron!A446:M1215,12,0),"")</f>
        <v/>
      </c>
      <c r="X454" s="65">
        <f>IFERROR(VLOOKUP(B454,padron!A446:M1215,13,0),"")</f>
        <v/>
      </c>
    </row>
    <row r="455" ht="15" customHeight="1" s="70">
      <c r="F455" s="62">
        <f>IFERROR(IF(G455="Af. No Encontrado!","SI","NO"),"NO")</f>
        <v/>
      </c>
      <c r="G455" s="65">
        <f>+(IFERROR(+VLOOKUP(B455,padron!$A$1:$K$902,3,0),IF(B455="","","Af. No Encontrado!")))</f>
        <v/>
      </c>
      <c r="H455" s="65">
        <f>+IFERROR(VLOOKUP(C455,materiales!$A$1:$D$2000,4,0),IFERROR(A455,""))</f>
        <v/>
      </c>
      <c r="I455" s="65">
        <f>+(IFERROR(+VLOOKUP(B455,padron!$A$1:$K$304,9,0),""))</f>
        <v/>
      </c>
      <c r="J455" s="65">
        <f>+(IFERROR(+VLOOKUP(B455,padron!$A$1:$K$304,10,0),""))</f>
        <v/>
      </c>
      <c r="K455" s="65">
        <f>+(IFERROR(+VLOOKUP(B455,padron!$A$1:$K$304,11,0),""))</f>
        <v/>
      </c>
      <c r="L455" s="50">
        <f>+(IFERROR(+VLOOKUP(B455,padron!$A$1:$K$304,8,0),""))</f>
        <v/>
      </c>
      <c r="M455" s="50">
        <f>+(IFERROR(+VLOOKUP(B455,padron!$A$1:$K$304,2,0),""))</f>
        <v/>
      </c>
      <c r="N455" s="50">
        <f>+IFERROR(VLOOKUP(C455,materiales!$A$1:$D$2000,2,0),IF(B455="","","99999"))</f>
        <v/>
      </c>
      <c r="O455">
        <f>IFERROR(IF(B455="","","001"),"")</f>
        <v/>
      </c>
      <c r="Q455" s="50">
        <f>IF(B455="","","ZTRA")</f>
        <v/>
      </c>
      <c r="R455" s="65">
        <f>IF(B455="","","ALMA")</f>
        <v/>
      </c>
      <c r="S455" s="50">
        <f>+IFERROR(VLOOKUP(B455,padron!A448:K750,4,0),"")</f>
        <v/>
      </c>
      <c r="T455" s="60">
        <f>+IF(L455="","",+DAY(TODAY())&amp;"."&amp;TEXT(+TODAY(),"MM")&amp;"."&amp;+YEAR(TODAY()))</f>
        <v/>
      </c>
      <c r="U455" s="65">
        <f>+IFERROR(VLOOKUP(B455,padron!$A$2:$K$304,6,0),"")</f>
        <v/>
      </c>
      <c r="V455" s="65">
        <f>+IFERROR(VLOOKUP(B455,padron!$A$2:$K$304,7,0),"")</f>
        <v/>
      </c>
      <c r="W455" s="50">
        <f>IFERROR(VLOOKUP(B455,padron!A447:M1216,12,0),"")</f>
        <v/>
      </c>
      <c r="X455" s="65">
        <f>IFERROR(VLOOKUP(B455,padron!A447:M1216,13,0),"")</f>
        <v/>
      </c>
    </row>
    <row r="456" ht="15" customHeight="1" s="70">
      <c r="F456" s="62">
        <f>IFERROR(IF(G456="Af. No Encontrado!","SI","NO"),"NO")</f>
        <v/>
      </c>
      <c r="G456" s="65">
        <f>+(IFERROR(+VLOOKUP(B456,padron!$A$1:$K$902,3,0),IF(B456="","","Af. No Encontrado!")))</f>
        <v/>
      </c>
      <c r="H456" s="65">
        <f>+IFERROR(VLOOKUP(C456,materiales!$A$1:$D$2000,4,0),IFERROR(A456,""))</f>
        <v/>
      </c>
      <c r="I456" s="65">
        <f>+(IFERROR(+VLOOKUP(B456,padron!$A$1:$K$304,9,0),""))</f>
        <v/>
      </c>
      <c r="J456" s="65">
        <f>+(IFERROR(+VLOOKUP(B456,padron!$A$1:$K$304,10,0),""))</f>
        <v/>
      </c>
      <c r="K456" s="65">
        <f>+(IFERROR(+VLOOKUP(B456,padron!$A$1:$K$304,11,0),""))</f>
        <v/>
      </c>
      <c r="L456" s="50">
        <f>+(IFERROR(+VLOOKUP(B456,padron!$A$1:$K$304,8,0),""))</f>
        <v/>
      </c>
      <c r="M456" s="50">
        <f>+(IFERROR(+VLOOKUP(B456,padron!$A$1:$K$304,2,0),""))</f>
        <v/>
      </c>
      <c r="N456" s="50">
        <f>+IFERROR(VLOOKUP(C456,materiales!$A$1:$D$2000,2,0),IF(B456="","","99999"))</f>
        <v/>
      </c>
      <c r="O456">
        <f>IFERROR(IF(B456="","","001"),"")</f>
        <v/>
      </c>
      <c r="Q456" s="50">
        <f>IF(B456="","","ZTRA")</f>
        <v/>
      </c>
      <c r="R456" s="65">
        <f>IF(B456="","","ALMA")</f>
        <v/>
      </c>
      <c r="S456" s="50">
        <f>+IFERROR(VLOOKUP(B456,padron!A449:K751,4,0),"")</f>
        <v/>
      </c>
      <c r="T456" s="60">
        <f>+IF(L456="","",+DAY(TODAY())&amp;"."&amp;TEXT(+TODAY(),"MM")&amp;"."&amp;+YEAR(TODAY()))</f>
        <v/>
      </c>
      <c r="U456" s="65">
        <f>+IFERROR(VLOOKUP(B456,padron!$A$2:$K$304,6,0),"")</f>
        <v/>
      </c>
      <c r="V456" s="65">
        <f>+IFERROR(VLOOKUP(B456,padron!$A$2:$K$304,7,0),"")</f>
        <v/>
      </c>
      <c r="W456" s="50">
        <f>IFERROR(VLOOKUP(B456,padron!A448:M1217,12,0),"")</f>
        <v/>
      </c>
      <c r="X456" s="65">
        <f>IFERROR(VLOOKUP(B456,padron!A448:M1217,13,0),"")</f>
        <v/>
      </c>
    </row>
    <row r="457" ht="15" customHeight="1" s="70">
      <c r="F457" s="62">
        <f>IFERROR(IF(G457="Af. No Encontrado!","SI","NO"),"NO")</f>
        <v/>
      </c>
      <c r="G457" s="65">
        <f>+(IFERROR(+VLOOKUP(B457,padron!$A$1:$K$902,3,0),IF(B457="","","Af. No Encontrado!")))</f>
        <v/>
      </c>
      <c r="H457" s="65">
        <f>+IFERROR(VLOOKUP(C457,materiales!$A$1:$D$2000,4,0),IFERROR(A457,""))</f>
        <v/>
      </c>
      <c r="I457" s="65">
        <f>+(IFERROR(+VLOOKUP(B457,padron!$A$1:$K$304,9,0),""))</f>
        <v/>
      </c>
      <c r="J457" s="65">
        <f>+(IFERROR(+VLOOKUP(B457,padron!$A$1:$K$304,10,0),""))</f>
        <v/>
      </c>
      <c r="K457" s="65">
        <f>+(IFERROR(+VLOOKUP(B457,padron!$A$1:$K$304,11,0),""))</f>
        <v/>
      </c>
      <c r="L457" s="50">
        <f>+(IFERROR(+VLOOKUP(B457,padron!$A$1:$K$304,8,0),""))</f>
        <v/>
      </c>
      <c r="M457" s="50">
        <f>+(IFERROR(+VLOOKUP(B457,padron!$A$1:$K$304,2,0),""))</f>
        <v/>
      </c>
      <c r="N457" s="50">
        <f>+IFERROR(VLOOKUP(C457,materiales!$A$1:$D$2000,2,0),IF(B457="","","99999"))</f>
        <v/>
      </c>
      <c r="O457">
        <f>IFERROR(IF(B457="","","001"),"")</f>
        <v/>
      </c>
      <c r="Q457" s="50">
        <f>IF(B457="","","ZTRA")</f>
        <v/>
      </c>
      <c r="R457" s="65">
        <f>IF(B457="","","ALMA")</f>
        <v/>
      </c>
      <c r="S457" s="50">
        <f>+IFERROR(VLOOKUP(B457,padron!A450:K752,4,0),"")</f>
        <v/>
      </c>
      <c r="T457" s="60">
        <f>+IF(L457="","",+DAY(TODAY())&amp;"."&amp;TEXT(+TODAY(),"MM")&amp;"."&amp;+YEAR(TODAY()))</f>
        <v/>
      </c>
      <c r="U457" s="65">
        <f>+IFERROR(VLOOKUP(B457,padron!$A$2:$K$304,6,0),"")</f>
        <v/>
      </c>
      <c r="V457" s="65">
        <f>+IFERROR(VLOOKUP(B457,padron!$A$2:$K$304,7,0),"")</f>
        <v/>
      </c>
      <c r="W457" s="50">
        <f>IFERROR(VLOOKUP(B457,padron!A449:M1218,12,0),"")</f>
        <v/>
      </c>
      <c r="X457" s="65">
        <f>IFERROR(VLOOKUP(B457,padron!A449:M1218,13,0),"")</f>
        <v/>
      </c>
    </row>
    <row r="458" ht="15" customHeight="1" s="70">
      <c r="F458" s="62">
        <f>IFERROR(IF(G458="Af. No Encontrado!","SI","NO"),"NO")</f>
        <v/>
      </c>
      <c r="G458" s="65">
        <f>+(IFERROR(+VLOOKUP(B458,padron!$A$1:$K$902,3,0),IF(B458="","","Af. No Encontrado!")))</f>
        <v/>
      </c>
      <c r="H458" s="65">
        <f>+IFERROR(VLOOKUP(C458,materiales!$A$1:$D$2000,4,0),IFERROR(A458,""))</f>
        <v/>
      </c>
      <c r="I458" s="65">
        <f>+(IFERROR(+VLOOKUP(B458,padron!$A$1:$K$304,9,0),""))</f>
        <v/>
      </c>
      <c r="J458" s="65">
        <f>+(IFERROR(+VLOOKUP(B458,padron!$A$1:$K$304,10,0),""))</f>
        <v/>
      </c>
      <c r="K458" s="65">
        <f>+(IFERROR(+VLOOKUP(B458,padron!$A$1:$K$304,11,0),""))</f>
        <v/>
      </c>
      <c r="L458" s="50">
        <f>+(IFERROR(+VLOOKUP(B458,padron!$A$1:$K$304,8,0),""))</f>
        <v/>
      </c>
      <c r="M458" s="50">
        <f>+(IFERROR(+VLOOKUP(B458,padron!$A$1:$K$304,2,0),""))</f>
        <v/>
      </c>
      <c r="N458" s="50">
        <f>+IFERROR(VLOOKUP(C458,materiales!$A$1:$D$2000,2,0),IF(B458="","","99999"))</f>
        <v/>
      </c>
      <c r="O458">
        <f>IFERROR(IF(B458="","","001"),"")</f>
        <v/>
      </c>
      <c r="Q458" s="50">
        <f>IF(B458="","","ZTRA")</f>
        <v/>
      </c>
      <c r="R458" s="65">
        <f>IF(B458="","","ALMA")</f>
        <v/>
      </c>
      <c r="S458" s="50">
        <f>+IFERROR(VLOOKUP(B458,padron!A451:K753,4,0),"")</f>
        <v/>
      </c>
      <c r="T458" s="60">
        <f>+IF(L458="","",+DAY(TODAY())&amp;"."&amp;TEXT(+TODAY(),"MM")&amp;"."&amp;+YEAR(TODAY()))</f>
        <v/>
      </c>
      <c r="U458" s="65">
        <f>+IFERROR(VLOOKUP(B458,padron!$A$2:$K$304,6,0),"")</f>
        <v/>
      </c>
      <c r="V458" s="65">
        <f>+IFERROR(VLOOKUP(B458,padron!$A$2:$K$304,7,0),"")</f>
        <v/>
      </c>
      <c r="W458" s="50">
        <f>IFERROR(VLOOKUP(B458,padron!A450:M1219,12,0),"")</f>
        <v/>
      </c>
      <c r="X458" s="65">
        <f>IFERROR(VLOOKUP(B458,padron!A450:M1219,13,0),"")</f>
        <v/>
      </c>
    </row>
    <row r="459" ht="15" customHeight="1" s="70">
      <c r="F459" s="62">
        <f>IFERROR(IF(G459="Af. No Encontrado!","SI","NO"),"NO")</f>
        <v/>
      </c>
      <c r="G459" s="65">
        <f>+(IFERROR(+VLOOKUP(B459,padron!$A$1:$K$902,3,0),IF(B459="","","Af. No Encontrado!")))</f>
        <v/>
      </c>
      <c r="H459" s="65">
        <f>+IFERROR(VLOOKUP(C459,materiales!$A$1:$D$2000,4,0),IFERROR(A459,""))</f>
        <v/>
      </c>
      <c r="I459" s="65">
        <f>+(IFERROR(+VLOOKUP(B459,padron!$A$1:$K$304,9,0),""))</f>
        <v/>
      </c>
      <c r="J459" s="65">
        <f>+(IFERROR(+VLOOKUP(B459,padron!$A$1:$K$304,10,0),""))</f>
        <v/>
      </c>
      <c r="K459" s="65">
        <f>+(IFERROR(+VLOOKUP(B459,padron!$A$1:$K$304,11,0),""))</f>
        <v/>
      </c>
      <c r="L459" s="50">
        <f>+(IFERROR(+VLOOKUP(B459,padron!$A$1:$K$304,8,0),""))</f>
        <v/>
      </c>
      <c r="M459" s="50">
        <f>+(IFERROR(+VLOOKUP(B459,padron!$A$1:$K$304,2,0),""))</f>
        <v/>
      </c>
      <c r="N459" s="50">
        <f>+IFERROR(VLOOKUP(C459,materiales!$A$1:$D$2000,2,0),IF(B459="","","99999"))</f>
        <v/>
      </c>
      <c r="O459">
        <f>IFERROR(IF(B459="","","001"),"")</f>
        <v/>
      </c>
      <c r="Q459" s="50">
        <f>IF(B459="","","ZTRA")</f>
        <v/>
      </c>
      <c r="R459" s="65">
        <f>IF(B459="","","ALMA")</f>
        <v/>
      </c>
      <c r="S459" s="50">
        <f>+IFERROR(VLOOKUP(B459,padron!A452:K754,4,0),"")</f>
        <v/>
      </c>
      <c r="T459" s="60">
        <f>+IF(L459="","",+DAY(TODAY())&amp;"."&amp;TEXT(+TODAY(),"MM")&amp;"."&amp;+YEAR(TODAY()))</f>
        <v/>
      </c>
      <c r="U459" s="65">
        <f>+IFERROR(VLOOKUP(B459,padron!$A$2:$K$304,6,0),"")</f>
        <v/>
      </c>
      <c r="V459" s="65">
        <f>+IFERROR(VLOOKUP(B459,padron!$A$2:$K$304,7,0),"")</f>
        <v/>
      </c>
      <c r="W459" s="50">
        <f>IFERROR(VLOOKUP(B459,padron!A451:M1220,12,0),"")</f>
        <v/>
      </c>
      <c r="X459" s="65">
        <f>IFERROR(VLOOKUP(B459,padron!A451:M1220,13,0),"")</f>
        <v/>
      </c>
    </row>
    <row r="460" ht="15" customHeight="1" s="70">
      <c r="F460" s="62">
        <f>IFERROR(IF(G460="Af. No Encontrado!","SI","NO"),"NO")</f>
        <v/>
      </c>
      <c r="G460" s="65">
        <f>+(IFERROR(+VLOOKUP(B460,padron!$A$1:$K$902,3,0),IF(B460="","","Af. No Encontrado!")))</f>
        <v/>
      </c>
      <c r="H460" s="65">
        <f>+IFERROR(VLOOKUP(C460,materiales!$A$1:$D$2000,4,0),IFERROR(A460,""))</f>
        <v/>
      </c>
      <c r="I460" s="65">
        <f>+(IFERROR(+VLOOKUP(B460,padron!$A$1:$K$304,9,0),""))</f>
        <v/>
      </c>
      <c r="J460" s="65">
        <f>+(IFERROR(+VLOOKUP(B460,padron!$A$1:$K$304,10,0),""))</f>
        <v/>
      </c>
      <c r="K460" s="65">
        <f>+(IFERROR(+VLOOKUP(B460,padron!$A$1:$K$304,11,0),""))</f>
        <v/>
      </c>
      <c r="L460" s="50">
        <f>+(IFERROR(+VLOOKUP(B460,padron!$A$1:$K$304,8,0),""))</f>
        <v/>
      </c>
      <c r="M460" s="50">
        <f>+(IFERROR(+VLOOKUP(B460,padron!$A$1:$K$304,2,0),""))</f>
        <v/>
      </c>
      <c r="N460" s="50">
        <f>+IFERROR(VLOOKUP(C460,materiales!$A$1:$D$2000,2,0),IF(B460="","","99999"))</f>
        <v/>
      </c>
      <c r="O460">
        <f>IFERROR(IF(B460="","","001"),"")</f>
        <v/>
      </c>
      <c r="Q460" s="50">
        <f>IF(B460="","","ZTRA")</f>
        <v/>
      </c>
      <c r="R460" s="65">
        <f>IF(B460="","","ALMA")</f>
        <v/>
      </c>
      <c r="S460" s="50">
        <f>+IFERROR(VLOOKUP(B460,padron!A453:K755,4,0),"")</f>
        <v/>
      </c>
      <c r="T460" s="60">
        <f>+IF(L460="","",+DAY(TODAY())&amp;"."&amp;TEXT(+TODAY(),"MM")&amp;"."&amp;+YEAR(TODAY()))</f>
        <v/>
      </c>
      <c r="U460" s="65">
        <f>+IFERROR(VLOOKUP(B460,padron!$A$2:$K$304,6,0),"")</f>
        <v/>
      </c>
      <c r="V460" s="65">
        <f>+IFERROR(VLOOKUP(B460,padron!$A$2:$K$304,7,0),"")</f>
        <v/>
      </c>
      <c r="W460" s="50">
        <f>IFERROR(VLOOKUP(B460,padron!A452:M1221,12,0),"")</f>
        <v/>
      </c>
      <c r="X460" s="65">
        <f>IFERROR(VLOOKUP(B460,padron!A452:M1221,13,0),"")</f>
        <v/>
      </c>
    </row>
    <row r="461" ht="15" customHeight="1" s="70">
      <c r="F461" s="62">
        <f>IFERROR(IF(G461="Af. No Encontrado!","SI","NO"),"NO")</f>
        <v/>
      </c>
      <c r="G461" s="65">
        <f>+(IFERROR(+VLOOKUP(B461,padron!$A$1:$K$902,3,0),IF(B461="","","Af. No Encontrado!")))</f>
        <v/>
      </c>
      <c r="H461" s="65">
        <f>+IFERROR(VLOOKUP(C461,materiales!$A$1:$D$2000,4,0),IFERROR(A461,""))</f>
        <v/>
      </c>
      <c r="I461" s="65">
        <f>+(IFERROR(+VLOOKUP(B461,padron!$A$1:$K$304,9,0),""))</f>
        <v/>
      </c>
      <c r="J461" s="65">
        <f>+(IFERROR(+VLOOKUP(B461,padron!$A$1:$K$304,10,0),""))</f>
        <v/>
      </c>
      <c r="K461" s="65">
        <f>+(IFERROR(+VLOOKUP(B461,padron!$A$1:$K$304,11,0),""))</f>
        <v/>
      </c>
      <c r="L461" s="50">
        <f>+(IFERROR(+VLOOKUP(B461,padron!$A$1:$K$304,8,0),""))</f>
        <v/>
      </c>
      <c r="M461" s="50">
        <f>+(IFERROR(+VLOOKUP(B461,padron!$A$1:$K$304,2,0),""))</f>
        <v/>
      </c>
      <c r="N461" s="50">
        <f>+IFERROR(VLOOKUP(C461,materiales!$A$1:$D$2000,2,0),IF(B461="","","99999"))</f>
        <v/>
      </c>
      <c r="O461">
        <f>IFERROR(IF(B461="","","001"),"")</f>
        <v/>
      </c>
      <c r="Q461" s="50">
        <f>IF(B461="","","ZTRA")</f>
        <v/>
      </c>
      <c r="R461" s="65">
        <f>IF(B461="","","ALMA")</f>
        <v/>
      </c>
      <c r="S461" s="50">
        <f>+IFERROR(VLOOKUP(B461,padron!A454:K756,4,0),"")</f>
        <v/>
      </c>
      <c r="T461" s="60">
        <f>+IF(L461="","",+DAY(TODAY())&amp;"."&amp;TEXT(+TODAY(),"MM")&amp;"."&amp;+YEAR(TODAY()))</f>
        <v/>
      </c>
      <c r="U461" s="65">
        <f>+IFERROR(VLOOKUP(B461,padron!$A$2:$K$304,6,0),"")</f>
        <v/>
      </c>
      <c r="V461" s="65">
        <f>+IFERROR(VLOOKUP(B461,padron!$A$2:$K$304,7,0),"")</f>
        <v/>
      </c>
      <c r="W461" s="50">
        <f>IFERROR(VLOOKUP(B461,padron!A453:M1222,12,0),"")</f>
        <v/>
      </c>
      <c r="X461" s="65">
        <f>IFERROR(VLOOKUP(B461,padron!A453:M1222,13,0),"")</f>
        <v/>
      </c>
    </row>
    <row r="462" ht="15" customHeight="1" s="70">
      <c r="F462" s="62">
        <f>IFERROR(IF(G462="Af. No Encontrado!","SI","NO"),"NO")</f>
        <v/>
      </c>
      <c r="G462" s="65">
        <f>+(IFERROR(+VLOOKUP(B462,padron!$A$1:$K$902,3,0),IF(B462="","","Af. No Encontrado!")))</f>
        <v/>
      </c>
      <c r="H462" s="65">
        <f>+IFERROR(VLOOKUP(C462,materiales!$A$1:$D$2000,4,0),IFERROR(A462,""))</f>
        <v/>
      </c>
      <c r="I462" s="65">
        <f>+(IFERROR(+VLOOKUP(B462,padron!$A$1:$K$304,9,0),""))</f>
        <v/>
      </c>
      <c r="J462" s="65">
        <f>+(IFERROR(+VLOOKUP(B462,padron!$A$1:$K$304,10,0),""))</f>
        <v/>
      </c>
      <c r="K462" s="65">
        <f>+(IFERROR(+VLOOKUP(B462,padron!$A$1:$K$304,11,0),""))</f>
        <v/>
      </c>
      <c r="L462" s="50">
        <f>+(IFERROR(+VLOOKUP(B462,padron!$A$1:$K$304,8,0),""))</f>
        <v/>
      </c>
      <c r="M462" s="50">
        <f>+(IFERROR(+VLOOKUP(B462,padron!$A$1:$K$304,2,0),""))</f>
        <v/>
      </c>
      <c r="N462" s="50">
        <f>+IFERROR(VLOOKUP(C462,materiales!$A$1:$D$2000,2,0),IF(B462="","","99999"))</f>
        <v/>
      </c>
      <c r="O462">
        <f>IFERROR(IF(B462="","","001"),"")</f>
        <v/>
      </c>
      <c r="Q462" s="50">
        <f>IF(B462="","","ZTRA")</f>
        <v/>
      </c>
      <c r="R462" s="65">
        <f>IF(B462="","","ALMA")</f>
        <v/>
      </c>
      <c r="S462" s="50">
        <f>+IFERROR(VLOOKUP(B462,padron!A455:K757,4,0),"")</f>
        <v/>
      </c>
      <c r="T462" s="60">
        <f>+IF(L462="","",+DAY(TODAY())&amp;"."&amp;TEXT(+TODAY(),"MM")&amp;"."&amp;+YEAR(TODAY()))</f>
        <v/>
      </c>
      <c r="U462" s="65">
        <f>+IFERROR(VLOOKUP(B462,padron!$A$2:$K$304,6,0),"")</f>
        <v/>
      </c>
      <c r="V462" s="65">
        <f>+IFERROR(VLOOKUP(B462,padron!$A$2:$K$304,7,0),"")</f>
        <v/>
      </c>
      <c r="W462" s="50">
        <f>IFERROR(VLOOKUP(B462,padron!A454:M1223,12,0),"")</f>
        <v/>
      </c>
      <c r="X462" s="65">
        <f>IFERROR(VLOOKUP(B462,padron!A454:M1223,13,0),"")</f>
        <v/>
      </c>
    </row>
    <row r="463" ht="15" customHeight="1" s="70">
      <c r="F463" s="62">
        <f>IFERROR(IF(G463="Af. No Encontrado!","SI","NO"),"NO")</f>
        <v/>
      </c>
      <c r="G463" s="65">
        <f>+(IFERROR(+VLOOKUP(B463,padron!$A$1:$K$902,3,0),IF(B463="","","Af. No Encontrado!")))</f>
        <v/>
      </c>
      <c r="H463" s="65">
        <f>+IFERROR(VLOOKUP(C463,materiales!$A$1:$D$2000,4,0),IFERROR(A463,""))</f>
        <v/>
      </c>
      <c r="I463" s="65">
        <f>+(IFERROR(+VLOOKUP(B463,padron!$A$1:$K$304,9,0),""))</f>
        <v/>
      </c>
      <c r="J463" s="65">
        <f>+(IFERROR(+VLOOKUP(B463,padron!$A$1:$K$304,10,0),""))</f>
        <v/>
      </c>
      <c r="K463" s="65">
        <f>+(IFERROR(+VLOOKUP(B463,padron!$A$1:$K$304,11,0),""))</f>
        <v/>
      </c>
      <c r="L463" s="50">
        <f>+(IFERROR(+VLOOKUP(B463,padron!$A$1:$K$304,8,0),""))</f>
        <v/>
      </c>
      <c r="M463" s="50">
        <f>+(IFERROR(+VLOOKUP(B463,padron!$A$1:$K$304,2,0),""))</f>
        <v/>
      </c>
      <c r="N463" s="50">
        <f>+IFERROR(VLOOKUP(C463,materiales!$A$1:$D$2000,2,0),IF(B463="","","99999"))</f>
        <v/>
      </c>
      <c r="O463">
        <f>IFERROR(IF(B463="","","001"),"")</f>
        <v/>
      </c>
      <c r="Q463" s="50">
        <f>IF(B463="","","ZTRA")</f>
        <v/>
      </c>
      <c r="R463" s="65">
        <f>IF(B463="","","ALMA")</f>
        <v/>
      </c>
      <c r="S463" s="50">
        <f>+IFERROR(VLOOKUP(B463,padron!A456:K758,4,0),"")</f>
        <v/>
      </c>
      <c r="T463" s="60">
        <f>+IF(L463="","",+DAY(TODAY())&amp;"."&amp;TEXT(+TODAY(),"MM")&amp;"."&amp;+YEAR(TODAY()))</f>
        <v/>
      </c>
      <c r="U463" s="65">
        <f>+IFERROR(VLOOKUP(B463,padron!$A$2:$K$304,6,0),"")</f>
        <v/>
      </c>
      <c r="V463" s="65">
        <f>+IFERROR(VLOOKUP(B463,padron!$A$2:$K$304,7,0),"")</f>
        <v/>
      </c>
      <c r="W463" s="50">
        <f>IFERROR(VLOOKUP(B463,padron!A455:M1224,12,0),"")</f>
        <v/>
      </c>
      <c r="X463" s="65">
        <f>IFERROR(VLOOKUP(B463,padron!A455:M1224,13,0),"")</f>
        <v/>
      </c>
    </row>
    <row r="464" ht="15" customHeight="1" s="70">
      <c r="F464" s="62">
        <f>IFERROR(IF(G464="Af. No Encontrado!","SI","NO"),"NO")</f>
        <v/>
      </c>
      <c r="G464" s="65">
        <f>+(IFERROR(+VLOOKUP(B464,padron!$A$1:$K$902,3,0),IF(B464="","","Af. No Encontrado!")))</f>
        <v/>
      </c>
      <c r="H464" s="65">
        <f>+IFERROR(VLOOKUP(C464,materiales!$A$1:$D$2000,4,0),IFERROR(A464,""))</f>
        <v/>
      </c>
      <c r="I464" s="65">
        <f>+(IFERROR(+VLOOKUP(B464,padron!$A$1:$K$304,9,0),""))</f>
        <v/>
      </c>
      <c r="J464" s="65">
        <f>+(IFERROR(+VLOOKUP(B464,padron!$A$1:$K$304,10,0),""))</f>
        <v/>
      </c>
      <c r="K464" s="65">
        <f>+(IFERROR(+VLOOKUP(B464,padron!$A$1:$K$304,11,0),""))</f>
        <v/>
      </c>
      <c r="L464" s="50">
        <f>+(IFERROR(+VLOOKUP(B464,padron!$A$1:$K$304,8,0),""))</f>
        <v/>
      </c>
      <c r="M464" s="50">
        <f>+(IFERROR(+VLOOKUP(B464,padron!$A$1:$K$304,2,0),""))</f>
        <v/>
      </c>
      <c r="N464" s="50">
        <f>+IFERROR(VLOOKUP(C464,materiales!$A$1:$D$2000,2,0),IF(B464="","","99999"))</f>
        <v/>
      </c>
      <c r="O464">
        <f>IFERROR(IF(B464="","","001"),"")</f>
        <v/>
      </c>
      <c r="Q464" s="50">
        <f>IF(B464="","","ZTRA")</f>
        <v/>
      </c>
      <c r="R464" s="65">
        <f>IF(B464="","","ALMA")</f>
        <v/>
      </c>
      <c r="S464" s="50">
        <f>+IFERROR(VLOOKUP(B464,padron!A457:K759,4,0),"")</f>
        <v/>
      </c>
      <c r="T464" s="60">
        <f>+IF(L464="","",+DAY(TODAY())&amp;"."&amp;TEXT(+TODAY(),"MM")&amp;"."&amp;+YEAR(TODAY()))</f>
        <v/>
      </c>
      <c r="U464" s="65">
        <f>+IFERROR(VLOOKUP(B464,padron!$A$2:$K$304,6,0),"")</f>
        <v/>
      </c>
      <c r="V464" s="65">
        <f>+IFERROR(VLOOKUP(B464,padron!$A$2:$K$304,7,0),"")</f>
        <v/>
      </c>
      <c r="W464" s="50">
        <f>IFERROR(VLOOKUP(B464,padron!A456:M1225,12,0),"")</f>
        <v/>
      </c>
      <c r="X464" s="65">
        <f>IFERROR(VLOOKUP(B464,padron!A456:M1225,13,0),"")</f>
        <v/>
      </c>
    </row>
    <row r="465" ht="15" customHeight="1" s="70">
      <c r="F465" s="62">
        <f>IFERROR(IF(G465="Af. No Encontrado!","SI","NO"),"NO")</f>
        <v/>
      </c>
      <c r="G465" s="65">
        <f>+(IFERROR(+VLOOKUP(B465,padron!$A$1:$K$902,3,0),IF(B465="","","Af. No Encontrado!")))</f>
        <v/>
      </c>
      <c r="H465" s="65">
        <f>+IFERROR(VLOOKUP(C465,materiales!$A$1:$D$2000,4,0),IFERROR(A465,""))</f>
        <v/>
      </c>
      <c r="I465" s="65">
        <f>+(IFERROR(+VLOOKUP(B465,padron!$A$1:$K$304,9,0),""))</f>
        <v/>
      </c>
      <c r="J465" s="65">
        <f>+(IFERROR(+VLOOKUP(B465,padron!$A$1:$K$304,10,0),""))</f>
        <v/>
      </c>
      <c r="K465" s="65">
        <f>+(IFERROR(+VLOOKUP(B465,padron!$A$1:$K$304,11,0),""))</f>
        <v/>
      </c>
      <c r="L465" s="50">
        <f>+(IFERROR(+VLOOKUP(B465,padron!$A$1:$K$304,8,0),""))</f>
        <v/>
      </c>
      <c r="M465" s="50">
        <f>+(IFERROR(+VLOOKUP(B465,padron!$A$1:$K$304,2,0),""))</f>
        <v/>
      </c>
      <c r="N465" s="50">
        <f>+IFERROR(VLOOKUP(C465,materiales!$A$1:$D$2000,2,0),IF(B465="","","99999"))</f>
        <v/>
      </c>
      <c r="O465">
        <f>IFERROR(IF(B465="","","001"),"")</f>
        <v/>
      </c>
      <c r="Q465" s="50">
        <f>IF(B465="","","ZTRA")</f>
        <v/>
      </c>
      <c r="R465" s="65">
        <f>IF(B465="","","ALMA")</f>
        <v/>
      </c>
      <c r="S465" s="50">
        <f>+IFERROR(VLOOKUP(B465,padron!A458:K760,4,0),"")</f>
        <v/>
      </c>
      <c r="T465" s="60">
        <f>+IF(L465="","",+DAY(TODAY())&amp;"."&amp;TEXT(+TODAY(),"MM")&amp;"."&amp;+YEAR(TODAY()))</f>
        <v/>
      </c>
      <c r="U465" s="65">
        <f>+IFERROR(VLOOKUP(B465,padron!$A$2:$K$304,6,0),"")</f>
        <v/>
      </c>
      <c r="V465" s="65">
        <f>+IFERROR(VLOOKUP(B465,padron!$A$2:$K$304,7,0),"")</f>
        <v/>
      </c>
      <c r="W465" s="50">
        <f>IFERROR(VLOOKUP(B465,padron!A457:M1226,12,0),"")</f>
        <v/>
      </c>
      <c r="X465" s="65">
        <f>IFERROR(VLOOKUP(B465,padron!A457:M1226,13,0),"")</f>
        <v/>
      </c>
    </row>
    <row r="466" ht="15" customHeight="1" s="70">
      <c r="F466" s="62">
        <f>IFERROR(IF(G466="Af. No Encontrado!","SI","NO"),"NO")</f>
        <v/>
      </c>
      <c r="G466" s="65">
        <f>+(IFERROR(+VLOOKUP(B466,padron!$A$1:$K$902,3,0),IF(B466="","","Af. No Encontrado!")))</f>
        <v/>
      </c>
      <c r="H466" s="65">
        <f>+IFERROR(VLOOKUP(C466,materiales!$A$1:$D$2000,4,0),IFERROR(A466,""))</f>
        <v/>
      </c>
      <c r="I466" s="65">
        <f>+(IFERROR(+VLOOKUP(B466,padron!$A$1:$K$304,9,0),""))</f>
        <v/>
      </c>
      <c r="J466" s="65">
        <f>+(IFERROR(+VLOOKUP(B466,padron!$A$1:$K$304,10,0),""))</f>
        <v/>
      </c>
      <c r="K466" s="65">
        <f>+(IFERROR(+VLOOKUP(B466,padron!$A$1:$K$304,11,0),""))</f>
        <v/>
      </c>
      <c r="L466" s="50">
        <f>+(IFERROR(+VLOOKUP(B466,padron!$A$1:$K$304,8,0),""))</f>
        <v/>
      </c>
      <c r="M466" s="50">
        <f>+(IFERROR(+VLOOKUP(B466,padron!$A$1:$K$304,2,0),""))</f>
        <v/>
      </c>
      <c r="N466" s="50">
        <f>+IFERROR(VLOOKUP(C466,materiales!$A$1:$D$2000,2,0),IF(B466="","","99999"))</f>
        <v/>
      </c>
      <c r="O466">
        <f>IFERROR(IF(B466="","","001"),"")</f>
        <v/>
      </c>
      <c r="Q466" s="50">
        <f>IF(B466="","","ZTRA")</f>
        <v/>
      </c>
      <c r="R466" s="65">
        <f>IF(B466="","","ALMA")</f>
        <v/>
      </c>
      <c r="S466" s="50">
        <f>+IFERROR(VLOOKUP(B466,padron!A459:K761,4,0),"")</f>
        <v/>
      </c>
      <c r="T466" s="60">
        <f>+IF(L466="","",+DAY(TODAY())&amp;"."&amp;TEXT(+TODAY(),"MM")&amp;"."&amp;+YEAR(TODAY()))</f>
        <v/>
      </c>
      <c r="U466" s="65">
        <f>+IFERROR(VLOOKUP(B466,padron!$A$2:$K$304,6,0),"")</f>
        <v/>
      </c>
      <c r="V466" s="65">
        <f>+IFERROR(VLOOKUP(B466,padron!$A$2:$K$304,7,0),"")</f>
        <v/>
      </c>
      <c r="W466" s="50">
        <f>IFERROR(VLOOKUP(B466,padron!A458:M1227,12,0),"")</f>
        <v/>
      </c>
      <c r="X466" s="65">
        <f>IFERROR(VLOOKUP(B466,padron!A458:M1227,13,0),"")</f>
        <v/>
      </c>
    </row>
    <row r="467" ht="15" customHeight="1" s="70">
      <c r="F467" s="62">
        <f>IFERROR(IF(G467="Af. No Encontrado!","SI","NO"),"NO")</f>
        <v/>
      </c>
      <c r="G467" s="65">
        <f>+(IFERROR(+VLOOKUP(B467,padron!$A$1:$K$902,3,0),IF(B467="","","Af. No Encontrado!")))</f>
        <v/>
      </c>
      <c r="H467" s="65">
        <f>+IFERROR(VLOOKUP(C467,materiales!$A$1:$D$2000,4,0),IFERROR(A467,""))</f>
        <v/>
      </c>
      <c r="I467" s="65">
        <f>+(IFERROR(+VLOOKUP(B467,padron!$A$1:$K$304,9,0),""))</f>
        <v/>
      </c>
      <c r="J467" s="65">
        <f>+(IFERROR(+VLOOKUP(B467,padron!$A$1:$K$304,10,0),""))</f>
        <v/>
      </c>
      <c r="K467" s="65">
        <f>+(IFERROR(+VLOOKUP(B467,padron!$A$1:$K$304,11,0),""))</f>
        <v/>
      </c>
      <c r="L467" s="50">
        <f>+(IFERROR(+VLOOKUP(B467,padron!$A$1:$K$304,8,0),""))</f>
        <v/>
      </c>
      <c r="M467" s="50">
        <f>+(IFERROR(+VLOOKUP(B467,padron!$A$1:$K$304,2,0),""))</f>
        <v/>
      </c>
      <c r="N467" s="50">
        <f>+IFERROR(VLOOKUP(C467,materiales!$A$1:$D$2000,2,0),IF(B467="","","99999"))</f>
        <v/>
      </c>
      <c r="O467">
        <f>IFERROR(IF(B467="","","001"),"")</f>
        <v/>
      </c>
      <c r="Q467" s="50">
        <f>IF(B467="","","ZTRA")</f>
        <v/>
      </c>
      <c r="R467" s="65">
        <f>IF(B467="","","ALMA")</f>
        <v/>
      </c>
      <c r="S467" s="50">
        <f>+IFERROR(VLOOKUP(B467,padron!A460:K762,4,0),"")</f>
        <v/>
      </c>
      <c r="T467" s="60">
        <f>+IF(L467="","",+DAY(TODAY())&amp;"."&amp;TEXT(+TODAY(),"MM")&amp;"."&amp;+YEAR(TODAY()))</f>
        <v/>
      </c>
      <c r="U467" s="65">
        <f>+IFERROR(VLOOKUP(B467,padron!$A$2:$K$304,6,0),"")</f>
        <v/>
      </c>
      <c r="V467" s="65">
        <f>+IFERROR(VLOOKUP(B467,padron!$A$2:$K$304,7,0),"")</f>
        <v/>
      </c>
      <c r="W467" s="50">
        <f>IFERROR(VLOOKUP(B467,padron!A459:M1228,12,0),"")</f>
        <v/>
      </c>
      <c r="X467" s="65">
        <f>IFERROR(VLOOKUP(B467,padron!A459:M1228,13,0),"")</f>
        <v/>
      </c>
    </row>
    <row r="468" ht="15" customHeight="1" s="70">
      <c r="F468" s="62">
        <f>IFERROR(IF(G468="Af. No Encontrado!","SI","NO"),"NO")</f>
        <v/>
      </c>
      <c r="G468" s="65">
        <f>+(IFERROR(+VLOOKUP(B468,padron!$A$1:$K$902,3,0),IF(B468="","","Af. No Encontrado!")))</f>
        <v/>
      </c>
      <c r="H468" s="65">
        <f>+IFERROR(VLOOKUP(C468,materiales!$A$1:$D$2000,4,0),IFERROR(A468,""))</f>
        <v/>
      </c>
      <c r="I468" s="65">
        <f>+(IFERROR(+VLOOKUP(B468,padron!$A$1:$K$304,9,0),""))</f>
        <v/>
      </c>
      <c r="J468" s="65">
        <f>+(IFERROR(+VLOOKUP(B468,padron!$A$1:$K$304,10,0),""))</f>
        <v/>
      </c>
      <c r="K468" s="65">
        <f>+(IFERROR(+VLOOKUP(B468,padron!$A$1:$K$304,11,0),""))</f>
        <v/>
      </c>
      <c r="L468" s="50">
        <f>+(IFERROR(+VLOOKUP(B468,padron!$A$1:$K$304,8,0),""))</f>
        <v/>
      </c>
      <c r="M468" s="50">
        <f>+(IFERROR(+VLOOKUP(B468,padron!$A$1:$K$304,2,0),""))</f>
        <v/>
      </c>
      <c r="N468" s="50">
        <f>+IFERROR(VLOOKUP(C468,materiales!$A$1:$D$2000,2,0),IF(B468="","","99999"))</f>
        <v/>
      </c>
      <c r="O468">
        <f>IFERROR(IF(B468="","","001"),"")</f>
        <v/>
      </c>
      <c r="Q468" s="50">
        <f>IF(B468="","","ZTRA")</f>
        <v/>
      </c>
      <c r="R468" s="65">
        <f>IF(B468="","","ALMA")</f>
        <v/>
      </c>
      <c r="S468" s="50">
        <f>+IFERROR(VLOOKUP(B468,padron!A461:K763,4,0),"")</f>
        <v/>
      </c>
      <c r="T468" s="60">
        <f>+IF(L468="","",+DAY(TODAY())&amp;"."&amp;TEXT(+TODAY(),"MM")&amp;"."&amp;+YEAR(TODAY()))</f>
        <v/>
      </c>
      <c r="U468" s="65">
        <f>+IFERROR(VLOOKUP(B468,padron!$A$2:$K$304,6,0),"")</f>
        <v/>
      </c>
      <c r="V468" s="65">
        <f>+IFERROR(VLOOKUP(B468,padron!$A$2:$K$304,7,0),"")</f>
        <v/>
      </c>
      <c r="W468" s="50">
        <f>IFERROR(VLOOKUP(B468,padron!A460:M1229,12,0),"")</f>
        <v/>
      </c>
      <c r="X468" s="65">
        <f>IFERROR(VLOOKUP(B468,padron!A460:M1229,13,0),"")</f>
        <v/>
      </c>
    </row>
    <row r="469" ht="15" customHeight="1" s="70">
      <c r="F469" s="62">
        <f>IFERROR(IF(G469="Af. No Encontrado!","SI","NO"),"NO")</f>
        <v/>
      </c>
      <c r="G469" s="65">
        <f>+(IFERROR(+VLOOKUP(B469,padron!$A$1:$K$902,3,0),IF(B469="","","Af. No Encontrado!")))</f>
        <v/>
      </c>
      <c r="H469" s="65">
        <f>+IFERROR(VLOOKUP(C469,materiales!$A$1:$D$2000,4,0),IFERROR(A469,""))</f>
        <v/>
      </c>
      <c r="I469" s="65">
        <f>+(IFERROR(+VLOOKUP(B469,padron!$A$1:$K$304,9,0),""))</f>
        <v/>
      </c>
      <c r="J469" s="65">
        <f>+(IFERROR(+VLOOKUP(B469,padron!$A$1:$K$304,10,0),""))</f>
        <v/>
      </c>
      <c r="K469" s="65">
        <f>+(IFERROR(+VLOOKUP(B469,padron!$A$1:$K$304,11,0),""))</f>
        <v/>
      </c>
      <c r="L469" s="50">
        <f>+(IFERROR(+VLOOKUP(B469,padron!$A$1:$K$304,8,0),""))</f>
        <v/>
      </c>
      <c r="M469" s="50">
        <f>+(IFERROR(+VLOOKUP(B469,padron!$A$1:$K$304,2,0),""))</f>
        <v/>
      </c>
      <c r="N469" s="50">
        <f>+IFERROR(VLOOKUP(C469,materiales!$A$1:$D$2000,2,0),IF(B469="","","99999"))</f>
        <v/>
      </c>
      <c r="O469">
        <f>IFERROR(IF(B469="","","001"),"")</f>
        <v/>
      </c>
      <c r="Q469" s="50">
        <f>IF(B469="","","ZTRA")</f>
        <v/>
      </c>
      <c r="R469" s="65">
        <f>IF(B469="","","ALMA")</f>
        <v/>
      </c>
      <c r="S469" s="50">
        <f>+IFERROR(VLOOKUP(B469,padron!A462:K764,4,0),"")</f>
        <v/>
      </c>
      <c r="T469" s="60">
        <f>+IF(L469="","",+DAY(TODAY())&amp;"."&amp;TEXT(+TODAY(),"MM")&amp;"."&amp;+YEAR(TODAY()))</f>
        <v/>
      </c>
      <c r="U469" s="65">
        <f>+IFERROR(VLOOKUP(B469,padron!$A$2:$K$304,6,0),"")</f>
        <v/>
      </c>
      <c r="V469" s="65">
        <f>+IFERROR(VLOOKUP(B469,padron!$A$2:$K$304,7,0),"")</f>
        <v/>
      </c>
      <c r="W469" s="50">
        <f>IFERROR(VLOOKUP(B469,padron!A461:M1230,12,0),"")</f>
        <v/>
      </c>
      <c r="X469" s="65">
        <f>IFERROR(VLOOKUP(B469,padron!A461:M1230,13,0),"")</f>
        <v/>
      </c>
    </row>
    <row r="470" ht="15" customHeight="1" s="70">
      <c r="F470" s="62">
        <f>IFERROR(IF(G470="Af. No Encontrado!","SI","NO"),"NO")</f>
        <v/>
      </c>
      <c r="G470" s="65">
        <f>+(IFERROR(+VLOOKUP(B470,padron!$A$1:$K$902,3,0),IF(B470="","","Af. No Encontrado!")))</f>
        <v/>
      </c>
      <c r="H470" s="65">
        <f>+IFERROR(VLOOKUP(C470,materiales!$A$1:$D$2000,4,0),IFERROR(A470,""))</f>
        <v/>
      </c>
      <c r="I470" s="65">
        <f>+(IFERROR(+VLOOKUP(B470,padron!$A$1:$K$304,9,0),""))</f>
        <v/>
      </c>
      <c r="J470" s="65">
        <f>+(IFERROR(+VLOOKUP(B470,padron!$A$1:$K$304,10,0),""))</f>
        <v/>
      </c>
      <c r="K470" s="65">
        <f>+(IFERROR(+VLOOKUP(B470,padron!$A$1:$K$304,11,0),""))</f>
        <v/>
      </c>
      <c r="L470" s="50">
        <f>+(IFERROR(+VLOOKUP(B470,padron!$A$1:$K$304,8,0),""))</f>
        <v/>
      </c>
      <c r="M470" s="50">
        <f>+(IFERROR(+VLOOKUP(B470,padron!$A$1:$K$304,2,0),""))</f>
        <v/>
      </c>
      <c r="N470" s="50">
        <f>+IFERROR(VLOOKUP(C470,materiales!$A$1:$D$2000,2,0),IF(B470="","","99999"))</f>
        <v/>
      </c>
      <c r="O470">
        <f>IFERROR(IF(B470="","","001"),"")</f>
        <v/>
      </c>
      <c r="Q470" s="50">
        <f>IF(B470="","","ZTRA")</f>
        <v/>
      </c>
      <c r="R470" s="65">
        <f>IF(B470="","","ALMA")</f>
        <v/>
      </c>
      <c r="S470" s="50">
        <f>+IFERROR(VLOOKUP(B470,padron!A463:K765,4,0),"")</f>
        <v/>
      </c>
      <c r="T470" s="60">
        <f>+IF(L470="","",+DAY(TODAY())&amp;"."&amp;TEXT(+TODAY(),"MM")&amp;"."&amp;+YEAR(TODAY()))</f>
        <v/>
      </c>
      <c r="U470" s="65">
        <f>+IFERROR(VLOOKUP(B470,padron!$A$2:$K$304,6,0),"")</f>
        <v/>
      </c>
      <c r="V470" s="65">
        <f>+IFERROR(VLOOKUP(B470,padron!$A$2:$K$304,7,0),"")</f>
        <v/>
      </c>
      <c r="W470" s="50">
        <f>IFERROR(VLOOKUP(B470,padron!A462:M1231,12,0),"")</f>
        <v/>
      </c>
      <c r="X470" s="65">
        <f>IFERROR(VLOOKUP(B470,padron!A462:M1231,13,0),"")</f>
        <v/>
      </c>
    </row>
    <row r="471" ht="15" customHeight="1" s="70">
      <c r="F471" s="62">
        <f>IFERROR(IF(G471="Af. No Encontrado!","SI","NO"),"NO")</f>
        <v/>
      </c>
      <c r="G471" s="65">
        <f>+(IFERROR(+VLOOKUP(B471,padron!$A$1:$K$902,3,0),IF(B471="","","Af. No Encontrado!")))</f>
        <v/>
      </c>
      <c r="H471" s="65">
        <f>+IFERROR(VLOOKUP(C471,materiales!$A$1:$D$2000,4,0),IFERROR(A471,""))</f>
        <v/>
      </c>
      <c r="I471" s="65">
        <f>+(IFERROR(+VLOOKUP(B471,padron!$A$1:$K$304,9,0),""))</f>
        <v/>
      </c>
      <c r="J471" s="65">
        <f>+(IFERROR(+VLOOKUP(B471,padron!$A$1:$K$304,10,0),""))</f>
        <v/>
      </c>
      <c r="K471" s="65">
        <f>+(IFERROR(+VLOOKUP(B471,padron!$A$1:$K$304,11,0),""))</f>
        <v/>
      </c>
      <c r="L471" s="50">
        <f>+(IFERROR(+VLOOKUP(B471,padron!$A$1:$K$304,8,0),""))</f>
        <v/>
      </c>
      <c r="M471" s="50">
        <f>+(IFERROR(+VLOOKUP(B471,padron!$A$1:$K$304,2,0),""))</f>
        <v/>
      </c>
      <c r="N471" s="50">
        <f>+IFERROR(VLOOKUP(C471,materiales!$A$1:$D$2000,2,0),IF(B471="","","99999"))</f>
        <v/>
      </c>
      <c r="O471">
        <f>IFERROR(IF(B471="","","001"),"")</f>
        <v/>
      </c>
      <c r="Q471" s="50">
        <f>IF(B471="","","ZTRA")</f>
        <v/>
      </c>
      <c r="R471" s="65">
        <f>IF(B471="","","ALMA")</f>
        <v/>
      </c>
      <c r="S471" s="50">
        <f>+IFERROR(VLOOKUP(B471,padron!A464:K766,4,0),"")</f>
        <v/>
      </c>
      <c r="T471" s="60">
        <f>+IF(L471="","",+DAY(TODAY())&amp;"."&amp;TEXT(+TODAY(),"MM")&amp;"."&amp;+YEAR(TODAY()))</f>
        <v/>
      </c>
      <c r="U471" s="65">
        <f>+IFERROR(VLOOKUP(B471,padron!$A$2:$K$304,6,0),"")</f>
        <v/>
      </c>
      <c r="V471" s="65">
        <f>+IFERROR(VLOOKUP(B471,padron!$A$2:$K$304,7,0),"")</f>
        <v/>
      </c>
      <c r="W471" s="50">
        <f>IFERROR(VLOOKUP(B471,padron!A463:M1232,12,0),"")</f>
        <v/>
      </c>
      <c r="X471" s="65">
        <f>IFERROR(VLOOKUP(B471,padron!A463:M1232,13,0),"")</f>
        <v/>
      </c>
    </row>
    <row r="472" ht="15" customHeight="1" s="70">
      <c r="F472" s="62">
        <f>IFERROR(IF(G472="Af. No Encontrado!","SI","NO"),"NO")</f>
        <v/>
      </c>
      <c r="G472" s="65">
        <f>+(IFERROR(+VLOOKUP(B472,padron!$A$1:$K$902,3,0),IF(B472="","","Af. No Encontrado!")))</f>
        <v/>
      </c>
      <c r="H472" s="65">
        <f>+IFERROR(VLOOKUP(C472,materiales!$A$1:$D$2000,4,0),IFERROR(A472,""))</f>
        <v/>
      </c>
      <c r="I472" s="65">
        <f>+(IFERROR(+VLOOKUP(B472,padron!$A$1:$K$304,9,0),""))</f>
        <v/>
      </c>
      <c r="J472" s="65">
        <f>+(IFERROR(+VLOOKUP(B472,padron!$A$1:$K$304,10,0),""))</f>
        <v/>
      </c>
      <c r="K472" s="65">
        <f>+(IFERROR(+VLOOKUP(B472,padron!$A$1:$K$304,11,0),""))</f>
        <v/>
      </c>
      <c r="L472" s="50">
        <f>+(IFERROR(+VLOOKUP(B472,padron!$A$1:$K$304,8,0),""))</f>
        <v/>
      </c>
      <c r="M472" s="50">
        <f>+(IFERROR(+VLOOKUP(B472,padron!$A$1:$K$304,2,0),""))</f>
        <v/>
      </c>
      <c r="N472" s="50">
        <f>+IFERROR(VLOOKUP(C472,materiales!$A$1:$D$2000,2,0),IF(B472="","","99999"))</f>
        <v/>
      </c>
      <c r="O472">
        <f>IFERROR(IF(B472="","","001"),"")</f>
        <v/>
      </c>
      <c r="Q472" s="50">
        <f>IF(B472="","","ZTRA")</f>
        <v/>
      </c>
      <c r="R472" s="65">
        <f>IF(B472="","","ALMA")</f>
        <v/>
      </c>
      <c r="S472" s="50">
        <f>+IFERROR(VLOOKUP(B472,padron!A465:K767,4,0),"")</f>
        <v/>
      </c>
      <c r="T472" s="60">
        <f>+IF(L472="","",+DAY(TODAY())&amp;"."&amp;TEXT(+TODAY(),"MM")&amp;"."&amp;+YEAR(TODAY()))</f>
        <v/>
      </c>
      <c r="U472" s="65">
        <f>+IFERROR(VLOOKUP(B472,padron!$A$2:$K$304,6,0),"")</f>
        <v/>
      </c>
      <c r="V472" s="65">
        <f>+IFERROR(VLOOKUP(B472,padron!$A$2:$K$304,7,0),"")</f>
        <v/>
      </c>
      <c r="W472" s="50">
        <f>IFERROR(VLOOKUP(B472,padron!A464:M1233,12,0),"")</f>
        <v/>
      </c>
      <c r="X472" s="65">
        <f>IFERROR(VLOOKUP(B472,padron!A464:M1233,13,0),"")</f>
        <v/>
      </c>
    </row>
    <row r="473" ht="15" customHeight="1" s="70">
      <c r="F473" s="62">
        <f>IFERROR(IF(G473="Af. No Encontrado!","SI","NO"),"NO")</f>
        <v/>
      </c>
      <c r="G473" s="65">
        <f>+(IFERROR(+VLOOKUP(B473,padron!$A$1:$K$902,3,0),IF(B473="","","Af. No Encontrado!")))</f>
        <v/>
      </c>
      <c r="H473" s="65">
        <f>+IFERROR(VLOOKUP(C473,materiales!$A$1:$D$2000,4,0),IFERROR(A473,""))</f>
        <v/>
      </c>
      <c r="I473" s="65">
        <f>+(IFERROR(+VLOOKUP(B473,padron!$A$1:$K$304,9,0),""))</f>
        <v/>
      </c>
      <c r="J473" s="65">
        <f>+(IFERROR(+VLOOKUP(B473,padron!$A$1:$K$304,10,0),""))</f>
        <v/>
      </c>
      <c r="K473" s="65">
        <f>+(IFERROR(+VLOOKUP(B473,padron!$A$1:$K$304,11,0),""))</f>
        <v/>
      </c>
      <c r="L473" s="50">
        <f>+(IFERROR(+VLOOKUP(B473,padron!$A$1:$K$304,8,0),""))</f>
        <v/>
      </c>
      <c r="M473" s="50">
        <f>+(IFERROR(+VLOOKUP(B473,padron!$A$1:$K$304,2,0),""))</f>
        <v/>
      </c>
      <c r="N473" s="50">
        <f>+IFERROR(VLOOKUP(C473,materiales!$A$1:$D$2000,2,0),IF(B473="","","99999"))</f>
        <v/>
      </c>
      <c r="O473">
        <f>IFERROR(IF(B473="","","001"),"")</f>
        <v/>
      </c>
      <c r="Q473" s="50">
        <f>IF(B473="","","ZTRA")</f>
        <v/>
      </c>
      <c r="R473" s="65">
        <f>IF(B473="","","ALMA")</f>
        <v/>
      </c>
      <c r="S473" s="50">
        <f>+IFERROR(VLOOKUP(B473,padron!A466:K768,4,0),"")</f>
        <v/>
      </c>
      <c r="T473" s="60">
        <f>+IF(L473="","",+DAY(TODAY())&amp;"."&amp;TEXT(+TODAY(),"MM")&amp;"."&amp;+YEAR(TODAY()))</f>
        <v/>
      </c>
      <c r="U473" s="65">
        <f>+IFERROR(VLOOKUP(B473,padron!$A$2:$K$304,6,0),"")</f>
        <v/>
      </c>
      <c r="V473" s="65">
        <f>+IFERROR(VLOOKUP(B473,padron!$A$2:$K$304,7,0),"")</f>
        <v/>
      </c>
      <c r="W473" s="50">
        <f>IFERROR(VLOOKUP(B473,padron!A465:M1234,12,0),"")</f>
        <v/>
      </c>
      <c r="X473" s="65">
        <f>IFERROR(VLOOKUP(B473,padron!A465:M1234,13,0),"")</f>
        <v/>
      </c>
    </row>
    <row r="474" ht="15" customHeight="1" s="70">
      <c r="F474" s="62">
        <f>IFERROR(IF(G474="Af. No Encontrado!","SI","NO"),"NO")</f>
        <v/>
      </c>
      <c r="G474" s="65">
        <f>+(IFERROR(+VLOOKUP(B474,padron!$A$1:$K$902,3,0),IF(B474="","","Af. No Encontrado!")))</f>
        <v/>
      </c>
      <c r="H474" s="65">
        <f>+IFERROR(VLOOKUP(C474,materiales!$A$1:$D$2000,4,0),IFERROR(A474,""))</f>
        <v/>
      </c>
      <c r="I474" s="65">
        <f>+(IFERROR(+VLOOKUP(B474,padron!$A$1:$K$304,9,0),""))</f>
        <v/>
      </c>
      <c r="J474" s="65">
        <f>+(IFERROR(+VLOOKUP(B474,padron!$A$1:$K$304,10,0),""))</f>
        <v/>
      </c>
      <c r="K474" s="65">
        <f>+(IFERROR(+VLOOKUP(B474,padron!$A$1:$K$304,11,0),""))</f>
        <v/>
      </c>
      <c r="L474" s="50">
        <f>+(IFERROR(+VLOOKUP(B474,padron!$A$1:$K$304,8,0),""))</f>
        <v/>
      </c>
      <c r="M474" s="50">
        <f>+(IFERROR(+VLOOKUP(B474,padron!$A$1:$K$304,2,0),""))</f>
        <v/>
      </c>
      <c r="N474" s="50">
        <f>+IFERROR(VLOOKUP(C474,materiales!$A$1:$D$2000,2,0),IF(B474="","","99999"))</f>
        <v/>
      </c>
      <c r="O474">
        <f>IFERROR(IF(B474="","","001"),"")</f>
        <v/>
      </c>
      <c r="Q474" s="50">
        <f>IF(B474="","","ZTRA")</f>
        <v/>
      </c>
      <c r="R474" s="65">
        <f>IF(B474="","","ALMA")</f>
        <v/>
      </c>
      <c r="S474" s="50">
        <f>+IFERROR(VLOOKUP(B474,padron!A467:K769,4,0),"")</f>
        <v/>
      </c>
      <c r="T474" s="60">
        <f>+IF(L474="","",+DAY(TODAY())&amp;"."&amp;TEXT(+TODAY(),"MM")&amp;"."&amp;+YEAR(TODAY()))</f>
        <v/>
      </c>
      <c r="U474" s="65">
        <f>+IFERROR(VLOOKUP(B474,padron!$A$2:$K$304,6,0),"")</f>
        <v/>
      </c>
      <c r="V474" s="65">
        <f>+IFERROR(VLOOKUP(B474,padron!$A$2:$K$304,7,0),"")</f>
        <v/>
      </c>
      <c r="W474" s="50">
        <f>IFERROR(VLOOKUP(B474,padron!A466:M1235,12,0),"")</f>
        <v/>
      </c>
      <c r="X474" s="65">
        <f>IFERROR(VLOOKUP(B474,padron!A466:M1235,13,0),"")</f>
        <v/>
      </c>
    </row>
    <row r="475" ht="15" customHeight="1" s="70">
      <c r="F475" s="62">
        <f>IFERROR(IF(G475="Af. No Encontrado!","SI","NO"),"NO")</f>
        <v/>
      </c>
      <c r="G475" s="65">
        <f>+(IFERROR(+VLOOKUP(B475,padron!$A$1:$K$902,3,0),IF(B475="","","Af. No Encontrado!")))</f>
        <v/>
      </c>
      <c r="H475" s="65">
        <f>+IFERROR(VLOOKUP(C475,materiales!$A$1:$D$2000,4,0),IFERROR(A475,""))</f>
        <v/>
      </c>
      <c r="I475" s="65">
        <f>+(IFERROR(+VLOOKUP(B475,padron!$A$1:$K$304,9,0),""))</f>
        <v/>
      </c>
      <c r="J475" s="65">
        <f>+(IFERROR(+VLOOKUP(B475,padron!$A$1:$K$304,10,0),""))</f>
        <v/>
      </c>
      <c r="K475" s="65">
        <f>+(IFERROR(+VLOOKUP(B475,padron!$A$1:$K$304,11,0),""))</f>
        <v/>
      </c>
      <c r="L475" s="50">
        <f>+(IFERROR(+VLOOKUP(B475,padron!$A$1:$K$304,8,0),""))</f>
        <v/>
      </c>
      <c r="M475" s="50">
        <f>+(IFERROR(+VLOOKUP(B475,padron!$A$1:$K$304,2,0),""))</f>
        <v/>
      </c>
      <c r="N475" s="50">
        <f>+IFERROR(VLOOKUP(C475,materiales!$A$1:$D$2000,2,0),IF(B475="","","99999"))</f>
        <v/>
      </c>
      <c r="O475">
        <f>IFERROR(IF(B475="","","001"),"")</f>
        <v/>
      </c>
      <c r="Q475" s="50">
        <f>IF(B475="","","ZTRA")</f>
        <v/>
      </c>
      <c r="R475" s="65">
        <f>IF(B475="","","ALMA")</f>
        <v/>
      </c>
      <c r="S475" s="50">
        <f>+IFERROR(VLOOKUP(B475,padron!A468:K770,4,0),"")</f>
        <v/>
      </c>
      <c r="T475" s="60">
        <f>+IF(L475="","",+DAY(TODAY())&amp;"."&amp;TEXT(+TODAY(),"MM")&amp;"."&amp;+YEAR(TODAY()))</f>
        <v/>
      </c>
      <c r="U475" s="65">
        <f>+IFERROR(VLOOKUP(B475,padron!$A$2:$K$304,6,0),"")</f>
        <v/>
      </c>
      <c r="V475" s="65">
        <f>+IFERROR(VLOOKUP(B475,padron!$A$2:$K$304,7,0),"")</f>
        <v/>
      </c>
      <c r="W475" s="50">
        <f>IFERROR(VLOOKUP(B475,padron!A467:M1236,12,0),"")</f>
        <v/>
      </c>
      <c r="X475" s="65">
        <f>IFERROR(VLOOKUP(B475,padron!A467:M1236,13,0),"")</f>
        <v/>
      </c>
    </row>
    <row r="476" ht="15" customHeight="1" s="70">
      <c r="F476" s="62">
        <f>IFERROR(IF(G476="Af. No Encontrado!","SI","NO"),"NO")</f>
        <v/>
      </c>
      <c r="G476" s="65">
        <f>+(IFERROR(+VLOOKUP(B476,padron!$A$1:$K$902,3,0),IF(B476="","","Af. No Encontrado!")))</f>
        <v/>
      </c>
      <c r="H476" s="65">
        <f>+IFERROR(VLOOKUP(C476,materiales!$A$1:$D$2000,4,0),IFERROR(A476,""))</f>
        <v/>
      </c>
      <c r="I476" s="65">
        <f>+(IFERROR(+VLOOKUP(B476,padron!$A$1:$K$304,9,0),""))</f>
        <v/>
      </c>
      <c r="J476" s="65">
        <f>+(IFERROR(+VLOOKUP(B476,padron!$A$1:$K$304,10,0),""))</f>
        <v/>
      </c>
      <c r="K476" s="65">
        <f>+(IFERROR(+VLOOKUP(B476,padron!$A$1:$K$304,11,0),""))</f>
        <v/>
      </c>
      <c r="L476" s="50">
        <f>+(IFERROR(+VLOOKUP(B476,padron!$A$1:$K$304,8,0),""))</f>
        <v/>
      </c>
      <c r="M476" s="50">
        <f>+(IFERROR(+VLOOKUP(B476,padron!$A$1:$K$304,2,0),""))</f>
        <v/>
      </c>
      <c r="N476" s="50">
        <f>+IFERROR(VLOOKUP(C476,materiales!$A$1:$D$2000,2,0),IF(B476="","","99999"))</f>
        <v/>
      </c>
      <c r="O476">
        <f>IFERROR(IF(B476="","","001"),"")</f>
        <v/>
      </c>
      <c r="Q476" s="50">
        <f>IF(B476="","","ZTRA")</f>
        <v/>
      </c>
      <c r="R476" s="65">
        <f>IF(B476="","","ALMA")</f>
        <v/>
      </c>
      <c r="S476" s="50">
        <f>+IFERROR(VLOOKUP(B476,padron!A469:K771,4,0),"")</f>
        <v/>
      </c>
      <c r="T476" s="60">
        <f>+IF(L476="","",+DAY(TODAY())&amp;"."&amp;TEXT(+TODAY(),"MM")&amp;"."&amp;+YEAR(TODAY()))</f>
        <v/>
      </c>
      <c r="U476" s="65">
        <f>+IFERROR(VLOOKUP(B476,padron!$A$2:$K$304,6,0),"")</f>
        <v/>
      </c>
      <c r="V476" s="65">
        <f>+IFERROR(VLOOKUP(B476,padron!$A$2:$K$304,7,0),"")</f>
        <v/>
      </c>
      <c r="W476" s="50">
        <f>IFERROR(VLOOKUP(B476,padron!A468:M1237,12,0),"")</f>
        <v/>
      </c>
      <c r="X476" s="65">
        <f>IFERROR(VLOOKUP(B476,padron!A468:M1237,13,0),"")</f>
        <v/>
      </c>
    </row>
    <row r="477" ht="15" customHeight="1" s="70">
      <c r="F477" s="62">
        <f>IFERROR(IF(G477="Af. No Encontrado!","SI","NO"),"NO")</f>
        <v/>
      </c>
      <c r="G477" s="65">
        <f>+(IFERROR(+VLOOKUP(B477,padron!$A$1:$K$902,3,0),IF(B477="","","Af. No Encontrado!")))</f>
        <v/>
      </c>
      <c r="H477" s="65">
        <f>+IFERROR(VLOOKUP(C477,materiales!$A$1:$D$2000,4,0),IFERROR(A477,""))</f>
        <v/>
      </c>
      <c r="I477" s="65">
        <f>+(IFERROR(+VLOOKUP(B477,padron!$A$1:$K$304,9,0),""))</f>
        <v/>
      </c>
      <c r="J477" s="65">
        <f>+(IFERROR(+VLOOKUP(B477,padron!$A$1:$K$304,10,0),""))</f>
        <v/>
      </c>
      <c r="K477" s="65">
        <f>+(IFERROR(+VLOOKUP(B477,padron!$A$1:$K$304,11,0),""))</f>
        <v/>
      </c>
      <c r="L477" s="50">
        <f>+(IFERROR(+VLOOKUP(B477,padron!$A$1:$K$304,8,0),""))</f>
        <v/>
      </c>
      <c r="M477" s="50">
        <f>+(IFERROR(+VLOOKUP(B477,padron!$A$1:$K$304,2,0),""))</f>
        <v/>
      </c>
      <c r="N477" s="50">
        <f>+IFERROR(VLOOKUP(C477,materiales!$A$1:$D$2000,2,0),IF(B477="","","99999"))</f>
        <v/>
      </c>
      <c r="O477">
        <f>IFERROR(IF(B477="","","001"),"")</f>
        <v/>
      </c>
      <c r="Q477" s="50">
        <f>IF(B477="","","ZTRA")</f>
        <v/>
      </c>
      <c r="R477" s="65">
        <f>IF(B477="","","ALMA")</f>
        <v/>
      </c>
      <c r="S477" s="50">
        <f>+IFERROR(VLOOKUP(B477,padron!A470:K772,4,0),"")</f>
        <v/>
      </c>
      <c r="T477" s="60">
        <f>+IF(L477="","",+DAY(TODAY())&amp;"."&amp;TEXT(+TODAY(),"MM")&amp;"."&amp;+YEAR(TODAY()))</f>
        <v/>
      </c>
      <c r="U477" s="65">
        <f>+IFERROR(VLOOKUP(B477,padron!$A$2:$K$304,6,0),"")</f>
        <v/>
      </c>
      <c r="V477" s="65">
        <f>+IFERROR(VLOOKUP(B477,padron!$A$2:$K$304,7,0),"")</f>
        <v/>
      </c>
      <c r="W477" s="50">
        <f>IFERROR(VLOOKUP(B477,padron!A469:M1238,12,0),"")</f>
        <v/>
      </c>
      <c r="X477" s="65">
        <f>IFERROR(VLOOKUP(B477,padron!A469:M1238,13,0),"")</f>
        <v/>
      </c>
    </row>
    <row r="478" ht="15" customHeight="1" s="70">
      <c r="F478" s="62">
        <f>IFERROR(IF(G478="Af. No Encontrado!","SI","NO"),"NO")</f>
        <v/>
      </c>
      <c r="G478" s="65">
        <f>+(IFERROR(+VLOOKUP(B478,padron!$A$1:$K$902,3,0),IF(B478="","","Af. No Encontrado!")))</f>
        <v/>
      </c>
      <c r="H478" s="65">
        <f>+IFERROR(VLOOKUP(C478,materiales!$A$1:$D$2000,4,0),IFERROR(A478,""))</f>
        <v/>
      </c>
      <c r="I478" s="65">
        <f>+(IFERROR(+VLOOKUP(B478,padron!$A$1:$K$304,9,0),""))</f>
        <v/>
      </c>
      <c r="J478" s="65">
        <f>+(IFERROR(+VLOOKUP(B478,padron!$A$1:$K$304,10,0),""))</f>
        <v/>
      </c>
      <c r="K478" s="65">
        <f>+(IFERROR(+VLOOKUP(B478,padron!$A$1:$K$304,11,0),""))</f>
        <v/>
      </c>
      <c r="L478" s="50">
        <f>+(IFERROR(+VLOOKUP(B478,padron!$A$1:$K$304,8,0),""))</f>
        <v/>
      </c>
      <c r="M478" s="50">
        <f>+(IFERROR(+VLOOKUP(B478,padron!$A$1:$K$304,2,0),""))</f>
        <v/>
      </c>
      <c r="N478" s="50">
        <f>+IFERROR(VLOOKUP(C478,materiales!$A$1:$D$2000,2,0),IF(B478="","","99999"))</f>
        <v/>
      </c>
      <c r="O478">
        <f>IFERROR(IF(B478="","","001"),"")</f>
        <v/>
      </c>
      <c r="Q478" s="50">
        <f>IF(B478="","","ZTRA")</f>
        <v/>
      </c>
      <c r="R478" s="65">
        <f>IF(B478="","","ALMA")</f>
        <v/>
      </c>
      <c r="S478" s="50">
        <f>+IFERROR(VLOOKUP(B478,padron!A471:K773,4,0),"")</f>
        <v/>
      </c>
      <c r="T478" s="60">
        <f>+IF(L478="","",+DAY(TODAY())&amp;"."&amp;TEXT(+TODAY(),"MM")&amp;"."&amp;+YEAR(TODAY()))</f>
        <v/>
      </c>
      <c r="U478" s="65">
        <f>+IFERROR(VLOOKUP(B478,padron!$A$2:$K$304,6,0),"")</f>
        <v/>
      </c>
      <c r="V478" s="65">
        <f>+IFERROR(VLOOKUP(B478,padron!$A$2:$K$304,7,0),"")</f>
        <v/>
      </c>
      <c r="W478" s="50">
        <f>IFERROR(VLOOKUP(B478,padron!A470:M1239,12,0),"")</f>
        <v/>
      </c>
      <c r="X478" s="65">
        <f>IFERROR(VLOOKUP(B478,padron!A470:M1239,13,0),"")</f>
        <v/>
      </c>
    </row>
    <row r="479" ht="15" customHeight="1" s="70">
      <c r="F479" s="62">
        <f>IFERROR(IF(G479="Af. No Encontrado!","SI","NO"),"NO")</f>
        <v/>
      </c>
      <c r="G479" s="65">
        <f>+(IFERROR(+VLOOKUP(B479,padron!$A$1:$K$902,3,0),IF(B479="","","Af. No Encontrado!")))</f>
        <v/>
      </c>
      <c r="H479" s="65">
        <f>+IFERROR(VLOOKUP(C479,materiales!$A$1:$D$2000,4,0),IFERROR(A479,""))</f>
        <v/>
      </c>
      <c r="I479" s="65">
        <f>+(IFERROR(+VLOOKUP(B479,padron!$A$1:$K$304,9,0),""))</f>
        <v/>
      </c>
      <c r="J479" s="65">
        <f>+(IFERROR(+VLOOKUP(B479,padron!$A$1:$K$304,10,0),""))</f>
        <v/>
      </c>
      <c r="K479" s="65">
        <f>+(IFERROR(+VLOOKUP(B479,padron!$A$1:$K$304,11,0),""))</f>
        <v/>
      </c>
      <c r="L479" s="50">
        <f>+(IFERROR(+VLOOKUP(B479,padron!$A$1:$K$304,8,0),""))</f>
        <v/>
      </c>
      <c r="M479" s="50">
        <f>+(IFERROR(+VLOOKUP(B479,padron!$A$1:$K$304,2,0),""))</f>
        <v/>
      </c>
      <c r="N479" s="50">
        <f>+IFERROR(VLOOKUP(C479,materiales!$A$1:$D$2000,2,0),IF(B479="","","99999"))</f>
        <v/>
      </c>
      <c r="O479">
        <f>IFERROR(IF(B479="","","001"),"")</f>
        <v/>
      </c>
      <c r="Q479" s="50">
        <f>IF(B479="","","ZTRA")</f>
        <v/>
      </c>
      <c r="R479" s="65">
        <f>IF(B479="","","ALMA")</f>
        <v/>
      </c>
      <c r="S479" s="50">
        <f>+IFERROR(VLOOKUP(B479,padron!A472:K774,4,0),"")</f>
        <v/>
      </c>
      <c r="T479" s="60">
        <f>+IF(L479="","",+DAY(TODAY())&amp;"."&amp;TEXT(+TODAY(),"MM")&amp;"."&amp;+YEAR(TODAY()))</f>
        <v/>
      </c>
      <c r="U479" s="65">
        <f>+IFERROR(VLOOKUP(B479,padron!$A$2:$K$304,6,0),"")</f>
        <v/>
      </c>
      <c r="V479" s="65">
        <f>+IFERROR(VLOOKUP(B479,padron!$A$2:$K$304,7,0),"")</f>
        <v/>
      </c>
      <c r="W479" s="50">
        <f>IFERROR(VLOOKUP(B479,padron!A471:M1240,12,0),"")</f>
        <v/>
      </c>
      <c r="X479" s="65">
        <f>IFERROR(VLOOKUP(B479,padron!A471:M1240,13,0),"")</f>
        <v/>
      </c>
    </row>
    <row r="480" ht="15" customHeight="1" s="70">
      <c r="F480" s="62">
        <f>IFERROR(IF(G480="Af. No Encontrado!","SI","NO"),"NO")</f>
        <v/>
      </c>
      <c r="G480" s="65">
        <f>+(IFERROR(+VLOOKUP(B480,padron!$A$1:$K$902,3,0),IF(B480="","","Af. No Encontrado!")))</f>
        <v/>
      </c>
      <c r="H480" s="65">
        <f>+IFERROR(VLOOKUP(C480,materiales!$A$1:$D$2000,4,0),IFERROR(A480,""))</f>
        <v/>
      </c>
      <c r="I480" s="65">
        <f>+(IFERROR(+VLOOKUP(B480,padron!$A$1:$K$304,9,0),""))</f>
        <v/>
      </c>
      <c r="J480" s="65">
        <f>+(IFERROR(+VLOOKUP(B480,padron!$A$1:$K$304,10,0),""))</f>
        <v/>
      </c>
      <c r="K480" s="65">
        <f>+(IFERROR(+VLOOKUP(B480,padron!$A$1:$K$304,11,0),""))</f>
        <v/>
      </c>
      <c r="L480" s="50">
        <f>+(IFERROR(+VLOOKUP(B480,padron!$A$1:$K$304,8,0),""))</f>
        <v/>
      </c>
      <c r="M480" s="50">
        <f>+(IFERROR(+VLOOKUP(B480,padron!$A$1:$K$304,2,0),""))</f>
        <v/>
      </c>
      <c r="N480" s="50">
        <f>+IFERROR(VLOOKUP(C480,materiales!$A$1:$D$2000,2,0),IF(B480="","","99999"))</f>
        <v/>
      </c>
      <c r="O480">
        <f>IFERROR(IF(B480="","","001"),"")</f>
        <v/>
      </c>
      <c r="Q480" s="50">
        <f>IF(B480="","","ZTRA")</f>
        <v/>
      </c>
      <c r="R480" s="65">
        <f>IF(B480="","","ALMA")</f>
        <v/>
      </c>
      <c r="S480" s="50">
        <f>+IFERROR(VLOOKUP(B480,padron!A473:K775,4,0),"")</f>
        <v/>
      </c>
      <c r="T480" s="60">
        <f>+IF(L480="","",+DAY(TODAY())&amp;"."&amp;TEXT(+TODAY(),"MM")&amp;"."&amp;+YEAR(TODAY()))</f>
        <v/>
      </c>
      <c r="U480" s="65">
        <f>+IFERROR(VLOOKUP(B480,padron!$A$2:$K$304,6,0),"")</f>
        <v/>
      </c>
      <c r="V480" s="65">
        <f>+IFERROR(VLOOKUP(B480,padron!$A$2:$K$304,7,0),"")</f>
        <v/>
      </c>
      <c r="W480" s="50">
        <f>IFERROR(VLOOKUP(B480,padron!A472:M1241,12,0),"")</f>
        <v/>
      </c>
      <c r="X480" s="65">
        <f>IFERROR(VLOOKUP(B480,padron!A472:M1241,13,0),"")</f>
        <v/>
      </c>
    </row>
    <row r="481" ht="15" customHeight="1" s="70">
      <c r="F481" s="62">
        <f>IFERROR(IF(G481="Af. No Encontrado!","SI","NO"),"NO")</f>
        <v/>
      </c>
      <c r="G481" s="65">
        <f>+(IFERROR(+VLOOKUP(B481,padron!$A$1:$K$902,3,0),IF(B481="","","Af. No Encontrado!")))</f>
        <v/>
      </c>
      <c r="H481" s="65">
        <f>+IFERROR(VLOOKUP(C481,materiales!$A$1:$D$2000,4,0),IFERROR(A481,""))</f>
        <v/>
      </c>
      <c r="I481" s="65">
        <f>+(IFERROR(+VLOOKUP(B481,padron!$A$1:$K$304,9,0),""))</f>
        <v/>
      </c>
      <c r="J481" s="65">
        <f>+(IFERROR(+VLOOKUP(B481,padron!$A$1:$K$304,10,0),""))</f>
        <v/>
      </c>
      <c r="K481" s="65">
        <f>+(IFERROR(+VLOOKUP(B481,padron!$A$1:$K$304,11,0),""))</f>
        <v/>
      </c>
      <c r="L481" s="50">
        <f>+(IFERROR(+VLOOKUP(B481,padron!$A$1:$K$304,8,0),""))</f>
        <v/>
      </c>
      <c r="M481" s="50">
        <f>+(IFERROR(+VLOOKUP(B481,padron!$A$1:$K$304,2,0),""))</f>
        <v/>
      </c>
      <c r="N481" s="50">
        <f>+IFERROR(VLOOKUP(C481,materiales!$A$1:$D$2000,2,0),IF(B481="","","99999"))</f>
        <v/>
      </c>
      <c r="O481">
        <f>IFERROR(IF(B481="","","001"),"")</f>
        <v/>
      </c>
      <c r="Q481" s="50">
        <f>IF(B481="","","ZTRA")</f>
        <v/>
      </c>
      <c r="R481" s="65">
        <f>IF(B481="","","ALMA")</f>
        <v/>
      </c>
      <c r="S481" s="50">
        <f>+IFERROR(VLOOKUP(B481,padron!A474:K776,4,0),"")</f>
        <v/>
      </c>
      <c r="T481" s="60">
        <f>+IF(L481="","",+DAY(TODAY())&amp;"."&amp;TEXT(+TODAY(),"MM")&amp;"."&amp;+YEAR(TODAY()))</f>
        <v/>
      </c>
      <c r="U481" s="65">
        <f>+IFERROR(VLOOKUP(B481,padron!$A$2:$K$304,6,0),"")</f>
        <v/>
      </c>
      <c r="V481" s="65">
        <f>+IFERROR(VLOOKUP(B481,padron!$A$2:$K$304,7,0),"")</f>
        <v/>
      </c>
      <c r="W481" s="50">
        <f>IFERROR(VLOOKUP(B481,padron!A473:M1242,12,0),"")</f>
        <v/>
      </c>
      <c r="X481" s="65">
        <f>IFERROR(VLOOKUP(B481,padron!A473:M1242,13,0),"")</f>
        <v/>
      </c>
    </row>
    <row r="482" ht="15" customHeight="1" s="70">
      <c r="F482" s="62">
        <f>IFERROR(IF(G482="Af. No Encontrado!","SI","NO"),"NO")</f>
        <v/>
      </c>
      <c r="G482" s="65">
        <f>+(IFERROR(+VLOOKUP(B482,padron!$A$1:$K$902,3,0),IF(B482="","","Af. No Encontrado!")))</f>
        <v/>
      </c>
      <c r="H482" s="65">
        <f>+IFERROR(VLOOKUP(C482,materiales!$A$1:$D$2000,4,0),IFERROR(A482,""))</f>
        <v/>
      </c>
      <c r="I482" s="65">
        <f>+(IFERROR(+VLOOKUP(B482,padron!$A$1:$K$304,9,0),""))</f>
        <v/>
      </c>
      <c r="J482" s="65">
        <f>+(IFERROR(+VLOOKUP(B482,padron!$A$1:$K$304,10,0),""))</f>
        <v/>
      </c>
      <c r="K482" s="65">
        <f>+(IFERROR(+VLOOKUP(B482,padron!$A$1:$K$304,11,0),""))</f>
        <v/>
      </c>
      <c r="L482" s="50">
        <f>+(IFERROR(+VLOOKUP(B482,padron!$A$1:$K$304,8,0),""))</f>
        <v/>
      </c>
      <c r="M482" s="50">
        <f>+(IFERROR(+VLOOKUP(B482,padron!$A$1:$K$304,2,0),""))</f>
        <v/>
      </c>
      <c r="N482" s="50">
        <f>+IFERROR(VLOOKUP(C482,materiales!$A$1:$D$2000,2,0),IF(B482="","","99999"))</f>
        <v/>
      </c>
      <c r="O482">
        <f>IFERROR(IF(B482="","","001"),"")</f>
        <v/>
      </c>
      <c r="Q482" s="50">
        <f>IF(B482="","","ZTRA")</f>
        <v/>
      </c>
      <c r="R482" s="65">
        <f>IF(B482="","","ALMA")</f>
        <v/>
      </c>
      <c r="S482" s="50">
        <f>+IFERROR(VLOOKUP(B482,padron!A475:K777,4,0),"")</f>
        <v/>
      </c>
      <c r="T482" s="60">
        <f>+IF(L482="","",+DAY(TODAY())&amp;"."&amp;TEXT(+TODAY(),"MM")&amp;"."&amp;+YEAR(TODAY()))</f>
        <v/>
      </c>
      <c r="U482" s="65">
        <f>+IFERROR(VLOOKUP(B482,padron!$A$2:$K$304,6,0),"")</f>
        <v/>
      </c>
      <c r="V482" s="65">
        <f>+IFERROR(VLOOKUP(B482,padron!$A$2:$K$304,7,0),"")</f>
        <v/>
      </c>
      <c r="W482" s="50">
        <f>IFERROR(VLOOKUP(B482,padron!A474:M1243,12,0),"")</f>
        <v/>
      </c>
      <c r="X482" s="65">
        <f>IFERROR(VLOOKUP(B482,padron!A474:M1243,13,0),"")</f>
        <v/>
      </c>
    </row>
    <row r="483" ht="15" customHeight="1" s="70">
      <c r="F483" s="62">
        <f>IFERROR(IF(G483="Af. No Encontrado!","SI","NO"),"NO")</f>
        <v/>
      </c>
      <c r="G483" s="65">
        <f>+(IFERROR(+VLOOKUP(B483,padron!$A$1:$K$902,3,0),IF(B483="","","Af. No Encontrado!")))</f>
        <v/>
      </c>
      <c r="H483" s="65">
        <f>+IFERROR(VLOOKUP(C483,materiales!$A$1:$D$2000,4,0),IFERROR(A483,""))</f>
        <v/>
      </c>
      <c r="I483" s="65">
        <f>+(IFERROR(+VLOOKUP(B483,padron!$A$1:$K$304,9,0),""))</f>
        <v/>
      </c>
      <c r="J483" s="65">
        <f>+(IFERROR(+VLOOKUP(B483,padron!$A$1:$K$304,10,0),""))</f>
        <v/>
      </c>
      <c r="K483" s="65">
        <f>+(IFERROR(+VLOOKUP(B483,padron!$A$1:$K$304,11,0),""))</f>
        <v/>
      </c>
      <c r="L483" s="50">
        <f>+(IFERROR(+VLOOKUP(B483,padron!$A$1:$K$304,8,0),""))</f>
        <v/>
      </c>
      <c r="M483" s="50">
        <f>+(IFERROR(+VLOOKUP(B483,padron!$A$1:$K$304,2,0),""))</f>
        <v/>
      </c>
      <c r="N483" s="50">
        <f>+IFERROR(VLOOKUP(C483,materiales!$A$1:$D$2000,2,0),IF(B483="","","99999"))</f>
        <v/>
      </c>
      <c r="O483">
        <f>IFERROR(IF(B483="","","001"),"")</f>
        <v/>
      </c>
      <c r="Q483" s="50">
        <f>IF(B483="","","ZTRA")</f>
        <v/>
      </c>
      <c r="R483" s="65">
        <f>IF(B483="","","ALMA")</f>
        <v/>
      </c>
      <c r="S483" s="50">
        <f>+IFERROR(VLOOKUP(B483,padron!A476:K778,4,0),"")</f>
        <v/>
      </c>
      <c r="T483" s="60">
        <f>+IF(L483="","",+DAY(TODAY())&amp;"."&amp;TEXT(+TODAY(),"MM")&amp;"."&amp;+YEAR(TODAY()))</f>
        <v/>
      </c>
      <c r="U483" s="65">
        <f>+IFERROR(VLOOKUP(B483,padron!$A$2:$K$304,6,0),"")</f>
        <v/>
      </c>
      <c r="V483" s="65">
        <f>+IFERROR(VLOOKUP(B483,padron!$A$2:$K$304,7,0),"")</f>
        <v/>
      </c>
      <c r="W483" s="50">
        <f>IFERROR(VLOOKUP(B483,padron!A475:M1244,12,0),"")</f>
        <v/>
      </c>
      <c r="X483" s="65">
        <f>IFERROR(VLOOKUP(B483,padron!A475:M1244,13,0),"")</f>
        <v/>
      </c>
    </row>
    <row r="484" ht="15" customHeight="1" s="70">
      <c r="F484" s="62">
        <f>IFERROR(IF(G484="Af. No Encontrado!","SI","NO"),"NO")</f>
        <v/>
      </c>
      <c r="G484" s="65">
        <f>+(IFERROR(+VLOOKUP(B484,padron!$A$1:$K$902,3,0),IF(B484="","","Af. No Encontrado!")))</f>
        <v/>
      </c>
      <c r="H484" s="65">
        <f>+IFERROR(VLOOKUP(C484,materiales!$A$1:$D$2000,4,0),IFERROR(A484,""))</f>
        <v/>
      </c>
      <c r="I484" s="65">
        <f>+(IFERROR(+VLOOKUP(B484,padron!$A$1:$K$304,9,0),""))</f>
        <v/>
      </c>
      <c r="J484" s="65">
        <f>+(IFERROR(+VLOOKUP(B484,padron!$A$1:$K$304,10,0),""))</f>
        <v/>
      </c>
      <c r="K484" s="65">
        <f>+(IFERROR(+VLOOKUP(B484,padron!$A$1:$K$304,11,0),""))</f>
        <v/>
      </c>
      <c r="L484" s="50">
        <f>+(IFERROR(+VLOOKUP(B484,padron!$A$1:$K$304,8,0),""))</f>
        <v/>
      </c>
      <c r="M484" s="50">
        <f>+(IFERROR(+VLOOKUP(B484,padron!$A$1:$K$304,2,0),""))</f>
        <v/>
      </c>
      <c r="N484" s="50">
        <f>+IFERROR(VLOOKUP(C484,materiales!$A$1:$D$2000,2,0),IF(B484="","","99999"))</f>
        <v/>
      </c>
      <c r="O484">
        <f>IFERROR(IF(B484="","","001"),"")</f>
        <v/>
      </c>
      <c r="Q484" s="50">
        <f>IF(B484="","","ZTRA")</f>
        <v/>
      </c>
      <c r="R484" s="65">
        <f>IF(B484="","","ALMA")</f>
        <v/>
      </c>
      <c r="S484" s="50">
        <f>+IFERROR(VLOOKUP(B484,padron!A477:K779,4,0),"")</f>
        <v/>
      </c>
      <c r="T484" s="60">
        <f>+IF(L484="","",+DAY(TODAY())&amp;"."&amp;TEXT(+TODAY(),"MM")&amp;"."&amp;+YEAR(TODAY()))</f>
        <v/>
      </c>
      <c r="U484" s="65">
        <f>+IFERROR(VLOOKUP(B484,padron!$A$2:$K$304,6,0),"")</f>
        <v/>
      </c>
      <c r="V484" s="65">
        <f>+IFERROR(VLOOKUP(B484,padron!$A$2:$K$304,7,0),"")</f>
        <v/>
      </c>
      <c r="W484" s="50">
        <f>IFERROR(VLOOKUP(B484,padron!A476:M1245,12,0),"")</f>
        <v/>
      </c>
      <c r="X484" s="65">
        <f>IFERROR(VLOOKUP(B484,padron!A476:M1245,13,0),"")</f>
        <v/>
      </c>
    </row>
    <row r="485" ht="15" customHeight="1" s="70">
      <c r="F485" s="62">
        <f>IFERROR(IF(G485="Af. No Encontrado!","SI","NO"),"NO")</f>
        <v/>
      </c>
      <c r="G485" s="65">
        <f>+(IFERROR(+VLOOKUP(B485,padron!$A$1:$K$902,3,0),IF(B485="","","Af. No Encontrado!")))</f>
        <v/>
      </c>
      <c r="H485" s="65">
        <f>+IFERROR(VLOOKUP(C485,materiales!$A$1:$D$2000,4,0),IFERROR(A485,""))</f>
        <v/>
      </c>
      <c r="I485" s="65">
        <f>+(IFERROR(+VLOOKUP(B485,padron!$A$1:$K$304,9,0),""))</f>
        <v/>
      </c>
      <c r="J485" s="65">
        <f>+(IFERROR(+VLOOKUP(B485,padron!$A$1:$K$304,10,0),""))</f>
        <v/>
      </c>
      <c r="K485" s="65">
        <f>+(IFERROR(+VLOOKUP(B485,padron!$A$1:$K$304,11,0),""))</f>
        <v/>
      </c>
      <c r="L485" s="50">
        <f>+(IFERROR(+VLOOKUP(B485,padron!$A$1:$K$304,8,0),""))</f>
        <v/>
      </c>
      <c r="M485" s="50">
        <f>+(IFERROR(+VLOOKUP(B485,padron!$A$1:$K$304,2,0),""))</f>
        <v/>
      </c>
      <c r="N485" s="50">
        <f>+IFERROR(VLOOKUP(C485,materiales!$A$1:$D$2000,2,0),IF(B485="","","99999"))</f>
        <v/>
      </c>
      <c r="O485">
        <f>IFERROR(IF(B485="","","001"),"")</f>
        <v/>
      </c>
      <c r="Q485" s="50">
        <f>IF(B485="","","ZTRA")</f>
        <v/>
      </c>
      <c r="R485" s="65">
        <f>IF(B485="","","ALMA")</f>
        <v/>
      </c>
      <c r="S485" s="50">
        <f>+IFERROR(VLOOKUP(B485,padron!A478:K780,4,0),"")</f>
        <v/>
      </c>
      <c r="T485" s="60">
        <f>+IF(L485="","",+DAY(TODAY())&amp;"."&amp;TEXT(+TODAY(),"MM")&amp;"."&amp;+YEAR(TODAY()))</f>
        <v/>
      </c>
      <c r="U485" s="65">
        <f>+IFERROR(VLOOKUP(B485,padron!$A$2:$K$304,6,0),"")</f>
        <v/>
      </c>
      <c r="V485" s="65">
        <f>+IFERROR(VLOOKUP(B485,padron!$A$2:$K$304,7,0),"")</f>
        <v/>
      </c>
      <c r="W485" s="50">
        <f>IFERROR(VLOOKUP(B485,padron!A477:M1246,12,0),"")</f>
        <v/>
      </c>
      <c r="X485" s="65">
        <f>IFERROR(VLOOKUP(B485,padron!A477:M1246,13,0),"")</f>
        <v/>
      </c>
    </row>
    <row r="486" ht="15" customHeight="1" s="70">
      <c r="F486" s="62">
        <f>IFERROR(IF(G486="Af. No Encontrado!","SI","NO"),"NO")</f>
        <v/>
      </c>
      <c r="G486" s="65">
        <f>+(IFERROR(+VLOOKUP(B486,padron!$A$1:$K$902,3,0),IF(B486="","","Af. No Encontrado!")))</f>
        <v/>
      </c>
      <c r="H486" s="65">
        <f>+IFERROR(VLOOKUP(C486,materiales!$A$1:$D$2000,4,0),IFERROR(A486,""))</f>
        <v/>
      </c>
      <c r="I486" s="65">
        <f>+(IFERROR(+VLOOKUP(B486,padron!$A$1:$K$304,9,0),""))</f>
        <v/>
      </c>
      <c r="J486" s="65">
        <f>+(IFERROR(+VLOOKUP(B486,padron!$A$1:$K$304,10,0),""))</f>
        <v/>
      </c>
      <c r="K486" s="65">
        <f>+(IFERROR(+VLOOKUP(B486,padron!$A$1:$K$304,11,0),""))</f>
        <v/>
      </c>
      <c r="L486" s="50">
        <f>+(IFERROR(+VLOOKUP(B486,padron!$A$1:$K$304,8,0),""))</f>
        <v/>
      </c>
      <c r="M486" s="50">
        <f>+(IFERROR(+VLOOKUP(B486,padron!$A$1:$K$304,2,0),""))</f>
        <v/>
      </c>
      <c r="N486" s="50">
        <f>+IFERROR(VLOOKUP(C486,materiales!$A$1:$D$2000,2,0),IF(B486="","","99999"))</f>
        <v/>
      </c>
      <c r="O486">
        <f>IFERROR(IF(B486="","","001"),"")</f>
        <v/>
      </c>
      <c r="Q486" s="50">
        <f>IF(B486="","","ZTRA")</f>
        <v/>
      </c>
      <c r="R486" s="65">
        <f>IF(B486="","","ALMA")</f>
        <v/>
      </c>
      <c r="S486" s="50">
        <f>+IFERROR(VLOOKUP(B486,padron!A479:K781,4,0),"")</f>
        <v/>
      </c>
      <c r="T486" s="60">
        <f>+IF(L486="","",+DAY(TODAY())&amp;"."&amp;TEXT(+TODAY(),"MM")&amp;"."&amp;+YEAR(TODAY()))</f>
        <v/>
      </c>
      <c r="U486" s="65">
        <f>+IFERROR(VLOOKUP(B486,padron!$A$2:$K$304,6,0),"")</f>
        <v/>
      </c>
      <c r="V486" s="65">
        <f>+IFERROR(VLOOKUP(B486,padron!$A$2:$K$304,7,0),"")</f>
        <v/>
      </c>
      <c r="W486" s="50">
        <f>IFERROR(VLOOKUP(B486,padron!A478:M1247,12,0),"")</f>
        <v/>
      </c>
      <c r="X486" s="65">
        <f>IFERROR(VLOOKUP(B486,padron!A478:M1247,13,0),"")</f>
        <v/>
      </c>
    </row>
    <row r="487" ht="15" customHeight="1" s="70">
      <c r="F487" s="62">
        <f>IFERROR(IF(G487="Af. No Encontrado!","SI","NO"),"NO")</f>
        <v/>
      </c>
      <c r="G487" s="65">
        <f>+(IFERROR(+VLOOKUP(B487,padron!$A$1:$K$902,3,0),IF(B487="","","Af. No Encontrado!")))</f>
        <v/>
      </c>
      <c r="H487" s="65">
        <f>+IFERROR(VLOOKUP(C487,materiales!$A$1:$D$2000,4,0),IFERROR(A487,""))</f>
        <v/>
      </c>
      <c r="I487" s="65">
        <f>+(IFERROR(+VLOOKUP(B487,padron!$A$1:$K$304,9,0),""))</f>
        <v/>
      </c>
      <c r="J487" s="65">
        <f>+(IFERROR(+VLOOKUP(B487,padron!$A$1:$K$304,10,0),""))</f>
        <v/>
      </c>
      <c r="K487" s="65">
        <f>+(IFERROR(+VLOOKUP(B487,padron!$A$1:$K$304,11,0),""))</f>
        <v/>
      </c>
      <c r="L487" s="50">
        <f>+(IFERROR(+VLOOKUP(B487,padron!$A$1:$K$304,8,0),""))</f>
        <v/>
      </c>
      <c r="M487" s="50">
        <f>+(IFERROR(+VLOOKUP(B487,padron!$A$1:$K$304,2,0),""))</f>
        <v/>
      </c>
      <c r="N487" s="50">
        <f>+IFERROR(VLOOKUP(C487,materiales!$A$1:$D$2000,2,0),IF(B487="","","99999"))</f>
        <v/>
      </c>
      <c r="O487">
        <f>IFERROR(IF(B487="","","001"),"")</f>
        <v/>
      </c>
      <c r="Q487" s="50">
        <f>IF(B487="","","ZTRA")</f>
        <v/>
      </c>
      <c r="R487" s="65">
        <f>IF(B487="","","ALMA")</f>
        <v/>
      </c>
      <c r="S487" s="50">
        <f>+IFERROR(VLOOKUP(B487,padron!A480:K782,4,0),"")</f>
        <v/>
      </c>
      <c r="T487" s="60">
        <f>+IF(L487="","",+DAY(TODAY())&amp;"."&amp;TEXT(+TODAY(),"MM")&amp;"."&amp;+YEAR(TODAY()))</f>
        <v/>
      </c>
      <c r="U487" s="65">
        <f>+IFERROR(VLOOKUP(B487,padron!$A$2:$K$304,6,0),"")</f>
        <v/>
      </c>
      <c r="V487" s="65">
        <f>+IFERROR(VLOOKUP(B487,padron!$A$2:$K$304,7,0),"")</f>
        <v/>
      </c>
      <c r="W487" s="50">
        <f>IFERROR(VLOOKUP(B487,padron!A479:M1248,12,0),"")</f>
        <v/>
      </c>
      <c r="X487" s="65">
        <f>IFERROR(VLOOKUP(B487,padron!A479:M1248,13,0),"")</f>
        <v/>
      </c>
    </row>
    <row r="488" ht="15" customHeight="1" s="70">
      <c r="F488" s="62">
        <f>IFERROR(IF(G488="Af. No Encontrado!","SI","NO"),"NO")</f>
        <v/>
      </c>
      <c r="G488" s="65">
        <f>+(IFERROR(+VLOOKUP(B488,padron!$A$1:$K$902,3,0),IF(B488="","","Af. No Encontrado!")))</f>
        <v/>
      </c>
      <c r="H488" s="65">
        <f>+IFERROR(VLOOKUP(C488,materiales!$A$1:$D$2000,4,0),IFERROR(A488,""))</f>
        <v/>
      </c>
      <c r="I488" s="65">
        <f>+(IFERROR(+VLOOKUP(B488,padron!$A$1:$K$304,9,0),""))</f>
        <v/>
      </c>
      <c r="J488" s="65">
        <f>+(IFERROR(+VLOOKUP(B488,padron!$A$1:$K$304,10,0),""))</f>
        <v/>
      </c>
      <c r="K488" s="65">
        <f>+(IFERROR(+VLOOKUP(B488,padron!$A$1:$K$304,11,0),""))</f>
        <v/>
      </c>
      <c r="L488" s="50">
        <f>+(IFERROR(+VLOOKUP(B488,padron!$A$1:$K$304,8,0),""))</f>
        <v/>
      </c>
      <c r="M488" s="50">
        <f>+(IFERROR(+VLOOKUP(B488,padron!$A$1:$K$304,2,0),""))</f>
        <v/>
      </c>
      <c r="N488" s="50">
        <f>+IFERROR(VLOOKUP(C488,materiales!$A$1:$D$2000,2,0),IF(B488="","","99999"))</f>
        <v/>
      </c>
      <c r="O488">
        <f>IFERROR(IF(B488="","","001"),"")</f>
        <v/>
      </c>
      <c r="Q488" s="50">
        <f>IF(B488="","","ZTRA")</f>
        <v/>
      </c>
      <c r="R488" s="65">
        <f>IF(B488="","","ALMA")</f>
        <v/>
      </c>
      <c r="S488" s="50">
        <f>+IFERROR(VLOOKUP(B488,padron!A481:K783,4,0),"")</f>
        <v/>
      </c>
      <c r="T488" s="60">
        <f>+IF(L488="","",+DAY(TODAY())&amp;"."&amp;TEXT(+TODAY(),"MM")&amp;"."&amp;+YEAR(TODAY()))</f>
        <v/>
      </c>
      <c r="U488" s="65">
        <f>+IFERROR(VLOOKUP(B488,padron!$A$2:$K$304,6,0),"")</f>
        <v/>
      </c>
      <c r="V488" s="65">
        <f>+IFERROR(VLOOKUP(B488,padron!$A$2:$K$304,7,0),"")</f>
        <v/>
      </c>
      <c r="W488" s="50">
        <f>IFERROR(VLOOKUP(B488,padron!A480:M1249,12,0),"")</f>
        <v/>
      </c>
      <c r="X488" s="65">
        <f>IFERROR(VLOOKUP(B488,padron!A480:M1249,13,0),"")</f>
        <v/>
      </c>
    </row>
    <row r="489" ht="15" customHeight="1" s="70">
      <c r="F489" s="62">
        <f>IFERROR(IF(G489="Af. No Encontrado!","SI","NO"),"NO")</f>
        <v/>
      </c>
      <c r="G489" s="65">
        <f>+(IFERROR(+VLOOKUP(B489,padron!$A$1:$K$902,3,0),IF(B489="","","Af. No Encontrado!")))</f>
        <v/>
      </c>
      <c r="H489" s="65">
        <f>+IFERROR(VLOOKUP(C489,materiales!$A$1:$D$2000,4,0),IFERROR(A489,""))</f>
        <v/>
      </c>
      <c r="I489" s="65">
        <f>+(IFERROR(+VLOOKUP(B489,padron!$A$1:$K$304,9,0),""))</f>
        <v/>
      </c>
      <c r="J489" s="65">
        <f>+(IFERROR(+VLOOKUP(B489,padron!$A$1:$K$304,10,0),""))</f>
        <v/>
      </c>
      <c r="K489" s="65">
        <f>+(IFERROR(+VLOOKUP(B489,padron!$A$1:$K$304,11,0),""))</f>
        <v/>
      </c>
      <c r="L489" s="50">
        <f>+(IFERROR(+VLOOKUP(B489,padron!$A$1:$K$304,8,0),""))</f>
        <v/>
      </c>
      <c r="M489" s="50">
        <f>+(IFERROR(+VLOOKUP(B489,padron!$A$1:$K$304,2,0),""))</f>
        <v/>
      </c>
      <c r="N489" s="50">
        <f>+IFERROR(VLOOKUP(C489,materiales!$A$1:$D$2000,2,0),IF(B489="","","99999"))</f>
        <v/>
      </c>
      <c r="O489">
        <f>IFERROR(IF(B489="","","001"),"")</f>
        <v/>
      </c>
      <c r="Q489" s="50">
        <f>IF(B489="","","ZTRA")</f>
        <v/>
      </c>
      <c r="R489" s="65">
        <f>IF(B489="","","ALMA")</f>
        <v/>
      </c>
      <c r="S489" s="50">
        <f>+IFERROR(VLOOKUP(B489,padron!A482:K784,4,0),"")</f>
        <v/>
      </c>
      <c r="T489" s="60">
        <f>+IF(L489="","",+DAY(TODAY())&amp;"."&amp;TEXT(+TODAY(),"MM")&amp;"."&amp;+YEAR(TODAY()))</f>
        <v/>
      </c>
      <c r="U489" s="65">
        <f>+IFERROR(VLOOKUP(B489,padron!$A$2:$K$304,6,0),"")</f>
        <v/>
      </c>
      <c r="V489" s="65">
        <f>+IFERROR(VLOOKUP(B489,padron!$A$2:$K$304,7,0),"")</f>
        <v/>
      </c>
      <c r="W489" s="50">
        <f>IFERROR(VLOOKUP(B489,padron!A481:M1250,12,0),"")</f>
        <v/>
      </c>
      <c r="X489" s="65">
        <f>IFERROR(VLOOKUP(B489,padron!A481:M1250,13,0),"")</f>
        <v/>
      </c>
    </row>
    <row r="490" ht="15" customHeight="1" s="70">
      <c r="F490" s="62">
        <f>IFERROR(IF(G490="Af. No Encontrado!","SI","NO"),"NO")</f>
        <v/>
      </c>
      <c r="G490" s="65">
        <f>+(IFERROR(+VLOOKUP(B490,padron!$A$1:$K$902,3,0),IF(B490="","","Af. No Encontrado!")))</f>
        <v/>
      </c>
      <c r="H490" s="65">
        <f>+IFERROR(VLOOKUP(C490,materiales!$A$1:$D$2000,4,0),IFERROR(A490,""))</f>
        <v/>
      </c>
      <c r="I490" s="65">
        <f>+(IFERROR(+VLOOKUP(B490,padron!$A$1:$K$304,9,0),""))</f>
        <v/>
      </c>
      <c r="J490" s="65">
        <f>+(IFERROR(+VLOOKUP(B490,padron!$A$1:$K$304,10,0),""))</f>
        <v/>
      </c>
      <c r="K490" s="65">
        <f>+(IFERROR(+VLOOKUP(B490,padron!$A$1:$K$304,11,0),""))</f>
        <v/>
      </c>
      <c r="L490" s="50">
        <f>+(IFERROR(+VLOOKUP(B490,padron!$A$1:$K$304,8,0),""))</f>
        <v/>
      </c>
      <c r="M490" s="50">
        <f>+(IFERROR(+VLOOKUP(B490,padron!$A$1:$K$304,2,0),""))</f>
        <v/>
      </c>
      <c r="N490" s="50">
        <f>+IFERROR(VLOOKUP(C490,materiales!$A$1:$D$2000,2,0),IF(B490="","","99999"))</f>
        <v/>
      </c>
      <c r="O490">
        <f>IFERROR(IF(B490="","","001"),"")</f>
        <v/>
      </c>
      <c r="Q490" s="50">
        <f>IF(B490="","","ZTRA")</f>
        <v/>
      </c>
      <c r="R490" s="65">
        <f>IF(B490="","","ALMA")</f>
        <v/>
      </c>
      <c r="S490" s="50">
        <f>+IFERROR(VLOOKUP(B490,padron!A483:K785,4,0),"")</f>
        <v/>
      </c>
      <c r="T490" s="60">
        <f>+IF(L490="","",+DAY(TODAY())&amp;"."&amp;TEXT(+TODAY(),"MM")&amp;"."&amp;+YEAR(TODAY()))</f>
        <v/>
      </c>
      <c r="U490" s="65">
        <f>+IFERROR(VLOOKUP(B490,padron!$A$2:$K$304,6,0),"")</f>
        <v/>
      </c>
      <c r="V490" s="65">
        <f>+IFERROR(VLOOKUP(B490,padron!$A$2:$K$304,7,0),"")</f>
        <v/>
      </c>
      <c r="W490" s="50">
        <f>IFERROR(VLOOKUP(B490,padron!A482:M1251,12,0),"")</f>
        <v/>
      </c>
      <c r="X490" s="65">
        <f>IFERROR(VLOOKUP(B490,padron!A482:M1251,13,0),"")</f>
        <v/>
      </c>
    </row>
    <row r="491" ht="15" customHeight="1" s="70">
      <c r="F491" s="62">
        <f>IFERROR(IF(G491="Af. No Encontrado!","SI","NO"),"NO")</f>
        <v/>
      </c>
      <c r="G491" s="65">
        <f>+(IFERROR(+VLOOKUP(B491,padron!$A$1:$K$902,3,0),IF(B491="","","Af. No Encontrado!")))</f>
        <v/>
      </c>
      <c r="H491" s="65">
        <f>+IFERROR(VLOOKUP(C491,materiales!$A$1:$D$2000,4,0),IFERROR(A491,""))</f>
        <v/>
      </c>
      <c r="I491" s="65">
        <f>+(IFERROR(+VLOOKUP(B491,padron!$A$1:$K$304,9,0),""))</f>
        <v/>
      </c>
      <c r="J491" s="65">
        <f>+(IFERROR(+VLOOKUP(B491,padron!$A$1:$K$304,10,0),""))</f>
        <v/>
      </c>
      <c r="K491" s="65">
        <f>+(IFERROR(+VLOOKUP(B491,padron!$A$1:$K$304,11,0),""))</f>
        <v/>
      </c>
      <c r="L491" s="50">
        <f>+(IFERROR(+VLOOKUP(B491,padron!$A$1:$K$304,8,0),""))</f>
        <v/>
      </c>
      <c r="M491" s="50">
        <f>+(IFERROR(+VLOOKUP(B491,padron!$A$1:$K$304,2,0),""))</f>
        <v/>
      </c>
      <c r="N491" s="50">
        <f>+IFERROR(VLOOKUP(C491,materiales!$A$1:$D$2000,2,0),IF(B491="","","99999"))</f>
        <v/>
      </c>
      <c r="O491">
        <f>IFERROR(IF(B491="","","001"),"")</f>
        <v/>
      </c>
      <c r="Q491" s="50">
        <f>IF(B491="","","ZTRA")</f>
        <v/>
      </c>
      <c r="R491" s="65">
        <f>IF(B491="","","ALMA")</f>
        <v/>
      </c>
      <c r="S491" s="50">
        <f>+IFERROR(VLOOKUP(B491,padron!A484:K786,4,0),"")</f>
        <v/>
      </c>
      <c r="T491" s="60">
        <f>+IF(L491="","",+DAY(TODAY())&amp;"."&amp;TEXT(+TODAY(),"MM")&amp;"."&amp;+YEAR(TODAY()))</f>
        <v/>
      </c>
      <c r="U491" s="65">
        <f>+IFERROR(VLOOKUP(B491,padron!$A$2:$K$304,6,0),"")</f>
        <v/>
      </c>
      <c r="V491" s="65">
        <f>+IFERROR(VLOOKUP(B491,padron!$A$2:$K$304,7,0),"")</f>
        <v/>
      </c>
      <c r="W491" s="50">
        <f>IFERROR(VLOOKUP(B491,padron!A483:M1252,12,0),"")</f>
        <v/>
      </c>
      <c r="X491" s="65">
        <f>IFERROR(VLOOKUP(B491,padron!A483:M1252,13,0),"")</f>
        <v/>
      </c>
    </row>
    <row r="492" ht="15" customHeight="1" s="70">
      <c r="F492" s="62">
        <f>IFERROR(IF(G492="Af. No Encontrado!","SI","NO"),"NO")</f>
        <v/>
      </c>
      <c r="G492" s="65">
        <f>+(IFERROR(+VLOOKUP(B492,padron!$A$1:$K$902,3,0),IF(B492="","","Af. No Encontrado!")))</f>
        <v/>
      </c>
      <c r="H492" s="65">
        <f>+IFERROR(VLOOKUP(C492,materiales!$A$1:$D$2000,4,0),IFERROR(A492,""))</f>
        <v/>
      </c>
      <c r="I492" s="65">
        <f>+(IFERROR(+VLOOKUP(B492,padron!$A$1:$K$304,9,0),""))</f>
        <v/>
      </c>
      <c r="J492" s="65">
        <f>+(IFERROR(+VLOOKUP(B492,padron!$A$1:$K$304,10,0),""))</f>
        <v/>
      </c>
      <c r="K492" s="65">
        <f>+(IFERROR(+VLOOKUP(B492,padron!$A$1:$K$304,11,0),""))</f>
        <v/>
      </c>
      <c r="L492" s="50">
        <f>+(IFERROR(+VLOOKUP(B492,padron!$A$1:$K$304,8,0),""))</f>
        <v/>
      </c>
      <c r="M492" s="50">
        <f>+(IFERROR(+VLOOKUP(B492,padron!$A$1:$K$304,2,0),""))</f>
        <v/>
      </c>
      <c r="N492" s="50">
        <f>+IFERROR(VLOOKUP(C492,materiales!$A$1:$D$2000,2,0),IF(B492="","","99999"))</f>
        <v/>
      </c>
      <c r="O492">
        <f>IFERROR(IF(B492="","","001"),"")</f>
        <v/>
      </c>
      <c r="Q492" s="50">
        <f>IF(B492="","","ZTRA")</f>
        <v/>
      </c>
      <c r="R492" s="65">
        <f>IF(B492="","","ALMA")</f>
        <v/>
      </c>
      <c r="S492" s="50">
        <f>+IFERROR(VLOOKUP(B492,padron!A485:K787,4,0),"")</f>
        <v/>
      </c>
      <c r="T492" s="60">
        <f>+IF(L492="","",+DAY(TODAY())&amp;"."&amp;TEXT(+TODAY(),"MM")&amp;"."&amp;+YEAR(TODAY()))</f>
        <v/>
      </c>
      <c r="U492" s="65">
        <f>+IFERROR(VLOOKUP(B492,padron!$A$2:$K$304,6,0),"")</f>
        <v/>
      </c>
      <c r="V492" s="65">
        <f>+IFERROR(VLOOKUP(B492,padron!$A$2:$K$304,7,0),"")</f>
        <v/>
      </c>
      <c r="W492" s="50">
        <f>IFERROR(VLOOKUP(B492,padron!A484:M1253,12,0),"")</f>
        <v/>
      </c>
      <c r="X492" s="65">
        <f>IFERROR(VLOOKUP(B492,padron!A484:M1253,13,0),"")</f>
        <v/>
      </c>
    </row>
    <row r="493" ht="15" customHeight="1" s="70">
      <c r="F493" s="62">
        <f>IFERROR(IF(G493="Af. No Encontrado!","SI","NO"),"NO")</f>
        <v/>
      </c>
      <c r="G493" s="65">
        <f>+(IFERROR(+VLOOKUP(B493,padron!$A$1:$K$902,3,0),IF(B493="","","Af. No Encontrado!")))</f>
        <v/>
      </c>
      <c r="H493" s="65">
        <f>+IFERROR(VLOOKUP(C493,materiales!$A$1:$D$2000,4,0),IFERROR(A493,""))</f>
        <v/>
      </c>
      <c r="I493" s="65">
        <f>+(IFERROR(+VLOOKUP(B493,padron!$A$1:$K$304,9,0),""))</f>
        <v/>
      </c>
      <c r="J493" s="65">
        <f>+(IFERROR(+VLOOKUP(B493,padron!$A$1:$K$304,10,0),""))</f>
        <v/>
      </c>
      <c r="K493" s="65">
        <f>+(IFERROR(+VLOOKUP(B493,padron!$A$1:$K$304,11,0),""))</f>
        <v/>
      </c>
      <c r="L493" s="50">
        <f>+(IFERROR(+VLOOKUP(B493,padron!$A$1:$K$304,8,0),""))</f>
        <v/>
      </c>
      <c r="M493" s="50">
        <f>+(IFERROR(+VLOOKUP(B493,padron!$A$1:$K$304,2,0),""))</f>
        <v/>
      </c>
      <c r="N493" s="50">
        <f>+IFERROR(VLOOKUP(C493,materiales!$A$1:$D$2000,2,0),IF(B493="","","99999"))</f>
        <v/>
      </c>
      <c r="O493">
        <f>IFERROR(IF(B493="","","001"),"")</f>
        <v/>
      </c>
      <c r="Q493" s="50">
        <f>IF(B493="","","ZTRA")</f>
        <v/>
      </c>
      <c r="R493" s="65">
        <f>IF(B493="","","ALMA")</f>
        <v/>
      </c>
      <c r="S493" s="50">
        <f>+IFERROR(VLOOKUP(B493,padron!A486:K788,4,0),"")</f>
        <v/>
      </c>
      <c r="T493" s="60">
        <f>+IF(L493="","",+DAY(TODAY())&amp;"."&amp;TEXT(+TODAY(),"MM")&amp;"."&amp;+YEAR(TODAY()))</f>
        <v/>
      </c>
      <c r="U493" s="65">
        <f>+IFERROR(VLOOKUP(B493,padron!$A$2:$K$304,6,0),"")</f>
        <v/>
      </c>
      <c r="V493" s="65">
        <f>+IFERROR(VLOOKUP(B493,padron!$A$2:$K$304,7,0),"")</f>
        <v/>
      </c>
      <c r="W493" s="50">
        <f>IFERROR(VLOOKUP(B493,padron!A485:M1254,12,0),"")</f>
        <v/>
      </c>
      <c r="X493" s="65">
        <f>IFERROR(VLOOKUP(B493,padron!A485:M1254,13,0),"")</f>
        <v/>
      </c>
    </row>
    <row r="494" ht="15" customHeight="1" s="70">
      <c r="F494" s="62">
        <f>IFERROR(IF(G494="Af. No Encontrado!","SI","NO"),"NO")</f>
        <v/>
      </c>
      <c r="G494" s="65">
        <f>+(IFERROR(+VLOOKUP(B494,padron!$A$1:$K$902,3,0),IF(B494="","","Af. No Encontrado!")))</f>
        <v/>
      </c>
      <c r="H494" s="65">
        <f>+IFERROR(VLOOKUP(C494,materiales!$A$1:$D$2000,4,0),IFERROR(A494,""))</f>
        <v/>
      </c>
      <c r="I494" s="65">
        <f>+(IFERROR(+VLOOKUP(B494,padron!$A$1:$K$304,9,0),""))</f>
        <v/>
      </c>
      <c r="J494" s="65">
        <f>+(IFERROR(+VLOOKUP(B494,padron!$A$1:$K$304,10,0),""))</f>
        <v/>
      </c>
      <c r="K494" s="65">
        <f>+(IFERROR(+VLOOKUP(B494,padron!$A$1:$K$304,11,0),""))</f>
        <v/>
      </c>
      <c r="L494" s="50">
        <f>+(IFERROR(+VLOOKUP(B494,padron!$A$1:$K$304,8,0),""))</f>
        <v/>
      </c>
      <c r="M494" s="50">
        <f>+(IFERROR(+VLOOKUP(B494,padron!$A$1:$K$304,2,0),""))</f>
        <v/>
      </c>
      <c r="N494" s="50">
        <f>+IFERROR(VLOOKUP(C494,materiales!$A$1:$D$2000,2,0),IF(B494="","","99999"))</f>
        <v/>
      </c>
      <c r="O494">
        <f>IFERROR(IF(B494="","","001"),"")</f>
        <v/>
      </c>
      <c r="Q494" s="50">
        <f>IF(B494="","","ZTRA")</f>
        <v/>
      </c>
      <c r="R494" s="65">
        <f>IF(B494="","","ALMA")</f>
        <v/>
      </c>
      <c r="S494" s="50">
        <f>+IFERROR(VLOOKUP(B494,padron!A487:K789,4,0),"")</f>
        <v/>
      </c>
      <c r="T494" s="60">
        <f>+IF(L494="","",+DAY(TODAY())&amp;"."&amp;TEXT(+TODAY(),"MM")&amp;"."&amp;+YEAR(TODAY()))</f>
        <v/>
      </c>
      <c r="U494" s="65">
        <f>+IFERROR(VLOOKUP(B494,padron!$A$2:$K$304,6,0),"")</f>
        <v/>
      </c>
      <c r="V494" s="65">
        <f>+IFERROR(VLOOKUP(B494,padron!$A$2:$K$304,7,0),"")</f>
        <v/>
      </c>
      <c r="W494" s="50">
        <f>IFERROR(VLOOKUP(B494,padron!A486:M1255,12,0),"")</f>
        <v/>
      </c>
      <c r="X494" s="65">
        <f>IFERROR(VLOOKUP(B494,padron!A486:M1255,13,0),"")</f>
        <v/>
      </c>
    </row>
    <row r="495" ht="15" customHeight="1" s="70">
      <c r="F495" s="62">
        <f>IFERROR(IF(G495="Af. No Encontrado!","SI","NO"),"NO")</f>
        <v/>
      </c>
      <c r="G495" s="65">
        <f>+(IFERROR(+VLOOKUP(B495,padron!$A$1:$K$902,3,0),IF(B495="","","Af. No Encontrado!")))</f>
        <v/>
      </c>
      <c r="H495" s="65">
        <f>+IFERROR(VLOOKUP(C495,materiales!$A$1:$D$2000,4,0),IFERROR(A495,""))</f>
        <v/>
      </c>
      <c r="I495" s="65">
        <f>+(IFERROR(+VLOOKUP(B495,padron!$A$1:$K$304,9,0),""))</f>
        <v/>
      </c>
      <c r="J495" s="65">
        <f>+(IFERROR(+VLOOKUP(B495,padron!$A$1:$K$304,10,0),""))</f>
        <v/>
      </c>
      <c r="K495" s="65">
        <f>+(IFERROR(+VLOOKUP(B495,padron!$A$1:$K$304,11,0),""))</f>
        <v/>
      </c>
      <c r="L495" s="50">
        <f>+(IFERROR(+VLOOKUP(B495,padron!$A$1:$K$304,8,0),""))</f>
        <v/>
      </c>
      <c r="M495" s="50">
        <f>+(IFERROR(+VLOOKUP(B495,padron!$A$1:$K$304,2,0),""))</f>
        <v/>
      </c>
      <c r="N495" s="50">
        <f>+IFERROR(VLOOKUP(C495,materiales!$A$1:$D$2000,2,0),IF(B495="","","99999"))</f>
        <v/>
      </c>
      <c r="O495">
        <f>IFERROR(IF(B495="","","001"),"")</f>
        <v/>
      </c>
      <c r="Q495" s="50">
        <f>IF(B495="","","ZTRA")</f>
        <v/>
      </c>
      <c r="R495" s="65">
        <f>IF(B495="","","ALMA")</f>
        <v/>
      </c>
      <c r="S495" s="50">
        <f>+IFERROR(VLOOKUP(B495,padron!A488:K790,4,0),"")</f>
        <v/>
      </c>
      <c r="T495" s="60">
        <f>+IF(L495="","",+DAY(TODAY())&amp;"."&amp;TEXT(+TODAY(),"MM")&amp;"."&amp;+YEAR(TODAY()))</f>
        <v/>
      </c>
      <c r="U495" s="65">
        <f>+IFERROR(VLOOKUP(B495,padron!$A$2:$K$304,6,0),"")</f>
        <v/>
      </c>
      <c r="V495" s="65">
        <f>+IFERROR(VLOOKUP(B495,padron!$A$2:$K$304,7,0),"")</f>
        <v/>
      </c>
      <c r="W495" s="50">
        <f>IFERROR(VLOOKUP(B495,padron!A487:M1256,12,0),"")</f>
        <v/>
      </c>
      <c r="X495" s="65">
        <f>IFERROR(VLOOKUP(B495,padron!A487:M1256,13,0),"")</f>
        <v/>
      </c>
    </row>
    <row r="496" ht="15" customHeight="1" s="70">
      <c r="F496" s="62">
        <f>IFERROR(IF(G496="Af. No Encontrado!","SI","NO"),"NO")</f>
        <v/>
      </c>
      <c r="G496" s="65">
        <f>+(IFERROR(+VLOOKUP(B496,padron!$A$1:$K$902,3,0),IF(B496="","","Af. No Encontrado!")))</f>
        <v/>
      </c>
      <c r="H496" s="65">
        <f>+IFERROR(VLOOKUP(C496,materiales!$A$1:$D$2000,4,0),IFERROR(A496,""))</f>
        <v/>
      </c>
      <c r="I496" s="65">
        <f>+(IFERROR(+VLOOKUP(B496,padron!$A$1:$K$304,9,0),""))</f>
        <v/>
      </c>
      <c r="J496" s="65">
        <f>+(IFERROR(+VLOOKUP(B496,padron!$A$1:$K$304,10,0),""))</f>
        <v/>
      </c>
      <c r="K496" s="65">
        <f>+(IFERROR(+VLOOKUP(B496,padron!$A$1:$K$304,11,0),""))</f>
        <v/>
      </c>
      <c r="L496" s="50">
        <f>+(IFERROR(+VLOOKUP(B496,padron!$A$1:$K$304,8,0),""))</f>
        <v/>
      </c>
      <c r="M496" s="50">
        <f>+(IFERROR(+VLOOKUP(B496,padron!$A$1:$K$304,2,0),""))</f>
        <v/>
      </c>
      <c r="N496" s="50">
        <f>+IFERROR(VLOOKUP(C496,materiales!$A$1:$D$2000,2,0),IF(B496="","","99999"))</f>
        <v/>
      </c>
      <c r="O496">
        <f>IFERROR(IF(B496="","","001"),"")</f>
        <v/>
      </c>
      <c r="Q496" s="50">
        <f>IF(B496="","","ZTRA")</f>
        <v/>
      </c>
      <c r="R496" s="65">
        <f>IF(B496="","","ALMA")</f>
        <v/>
      </c>
      <c r="S496" s="50">
        <f>+IFERROR(VLOOKUP(B496,padron!A489:K791,4,0),"")</f>
        <v/>
      </c>
      <c r="T496" s="60">
        <f>+IF(L496="","",+DAY(TODAY())&amp;"."&amp;TEXT(+TODAY(),"MM")&amp;"."&amp;+YEAR(TODAY()))</f>
        <v/>
      </c>
      <c r="U496" s="65">
        <f>+IFERROR(VLOOKUP(B496,padron!$A$2:$K$304,6,0),"")</f>
        <v/>
      </c>
      <c r="V496" s="65">
        <f>+IFERROR(VLOOKUP(B496,padron!$A$2:$K$304,7,0),"")</f>
        <v/>
      </c>
      <c r="W496" s="50">
        <f>IFERROR(VLOOKUP(B496,padron!A488:M1257,12,0),"")</f>
        <v/>
      </c>
      <c r="X496" s="65">
        <f>IFERROR(VLOOKUP(B496,padron!A488:M1257,13,0),"")</f>
        <v/>
      </c>
    </row>
    <row r="497" ht="15" customHeight="1" s="70">
      <c r="F497" s="62">
        <f>IFERROR(IF(G497="Af. No Encontrado!","SI","NO"),"NO")</f>
        <v/>
      </c>
      <c r="G497" s="65">
        <f>+(IFERROR(+VLOOKUP(B497,padron!$A$1:$K$902,3,0),IF(B497="","","Af. No Encontrado!")))</f>
        <v/>
      </c>
      <c r="H497" s="65">
        <f>+IFERROR(VLOOKUP(C497,materiales!$A$1:$D$2000,4,0),IFERROR(A497,""))</f>
        <v/>
      </c>
      <c r="I497" s="65">
        <f>+(IFERROR(+VLOOKUP(B497,padron!$A$1:$K$304,9,0),""))</f>
        <v/>
      </c>
      <c r="J497" s="65">
        <f>+(IFERROR(+VLOOKUP(B497,padron!$A$1:$K$304,10,0),""))</f>
        <v/>
      </c>
      <c r="K497" s="65">
        <f>+(IFERROR(+VLOOKUP(B497,padron!$A$1:$K$304,11,0),""))</f>
        <v/>
      </c>
      <c r="L497" s="50">
        <f>+(IFERROR(+VLOOKUP(B497,padron!$A$1:$K$304,8,0),""))</f>
        <v/>
      </c>
      <c r="M497" s="50">
        <f>+(IFERROR(+VLOOKUP(B497,padron!$A$1:$K$304,2,0),""))</f>
        <v/>
      </c>
      <c r="N497" s="50">
        <f>+IFERROR(VLOOKUP(C497,materiales!$A$1:$D$2000,2,0),IF(B497="","","99999"))</f>
        <v/>
      </c>
      <c r="O497">
        <f>IFERROR(IF(B497="","","001"),"")</f>
        <v/>
      </c>
      <c r="Q497" s="50">
        <f>IF(B497="","","ZTRA")</f>
        <v/>
      </c>
      <c r="R497" s="65">
        <f>IF(B497="","","ALMA")</f>
        <v/>
      </c>
      <c r="S497" s="50">
        <f>+IFERROR(VLOOKUP(B497,padron!A490:K792,4,0),"")</f>
        <v/>
      </c>
      <c r="T497" s="60">
        <f>+IF(L497="","",+DAY(TODAY())&amp;"."&amp;TEXT(+TODAY(),"MM")&amp;"."&amp;+YEAR(TODAY()))</f>
        <v/>
      </c>
      <c r="U497" s="65">
        <f>+IFERROR(VLOOKUP(B497,padron!$A$2:$K$304,6,0),"")</f>
        <v/>
      </c>
      <c r="V497" s="65">
        <f>+IFERROR(VLOOKUP(B497,padron!$A$2:$K$304,7,0),"")</f>
        <v/>
      </c>
      <c r="W497" s="50">
        <f>IFERROR(VLOOKUP(B497,padron!A489:M1258,12,0),"")</f>
        <v/>
      </c>
      <c r="X497" s="65">
        <f>IFERROR(VLOOKUP(B497,padron!A489:M1258,13,0),"")</f>
        <v/>
      </c>
    </row>
    <row r="498" ht="15" customHeight="1" s="70">
      <c r="F498" s="62">
        <f>IFERROR(IF(G498="Af. No Encontrado!","SI","NO"),"NO")</f>
        <v/>
      </c>
      <c r="G498" s="65">
        <f>+(IFERROR(+VLOOKUP(B498,padron!$A$1:$K$902,3,0),IF(B498="","","Af. No Encontrado!")))</f>
        <v/>
      </c>
      <c r="H498" s="65">
        <f>+IFERROR(VLOOKUP(C498,materiales!$A$1:$D$2000,4,0),IFERROR(A498,""))</f>
        <v/>
      </c>
      <c r="I498" s="65">
        <f>+(IFERROR(+VLOOKUP(B498,padron!$A$1:$K$304,9,0),""))</f>
        <v/>
      </c>
      <c r="J498" s="65">
        <f>+(IFERROR(+VLOOKUP(B498,padron!$A$1:$K$304,10,0),""))</f>
        <v/>
      </c>
      <c r="K498" s="65">
        <f>+(IFERROR(+VLOOKUP(B498,padron!$A$1:$K$304,11,0),""))</f>
        <v/>
      </c>
      <c r="L498" s="50">
        <f>+(IFERROR(+VLOOKUP(B498,padron!$A$1:$K$304,8,0),""))</f>
        <v/>
      </c>
      <c r="M498" s="50">
        <f>+(IFERROR(+VLOOKUP(B498,padron!$A$1:$K$304,2,0),""))</f>
        <v/>
      </c>
      <c r="N498" s="50">
        <f>+IFERROR(VLOOKUP(C498,materiales!$A$1:$D$2000,2,0),IF(B498="","","99999"))</f>
        <v/>
      </c>
      <c r="O498">
        <f>IFERROR(IF(B498="","","001"),"")</f>
        <v/>
      </c>
      <c r="Q498" s="50">
        <f>IF(B498="","","ZTRA")</f>
        <v/>
      </c>
      <c r="R498" s="65">
        <f>IF(B498="","","ALMA")</f>
        <v/>
      </c>
      <c r="S498" s="50">
        <f>+IFERROR(VLOOKUP(B498,padron!A491:K793,4,0),"")</f>
        <v/>
      </c>
      <c r="T498" s="60">
        <f>+IF(L498="","",+DAY(TODAY())&amp;"."&amp;TEXT(+TODAY(),"MM")&amp;"."&amp;+YEAR(TODAY()))</f>
        <v/>
      </c>
      <c r="U498" s="65">
        <f>+IFERROR(VLOOKUP(B498,padron!$A$2:$K$304,6,0),"")</f>
        <v/>
      </c>
      <c r="V498" s="65">
        <f>+IFERROR(VLOOKUP(B498,padron!$A$2:$K$304,7,0),"")</f>
        <v/>
      </c>
      <c r="W498" s="50">
        <f>IFERROR(VLOOKUP(B498,padron!A490:M1259,12,0),"")</f>
        <v/>
      </c>
      <c r="X498" s="65">
        <f>IFERROR(VLOOKUP(B498,padron!A490:M1259,13,0),"")</f>
        <v/>
      </c>
    </row>
    <row r="499" ht="15" customHeight="1" s="70">
      <c r="F499" s="62">
        <f>IFERROR(IF(G499="Af. No Encontrado!","SI","NO"),"NO")</f>
        <v/>
      </c>
      <c r="G499" s="65">
        <f>+(IFERROR(+VLOOKUP(B499,padron!$A$1:$K$902,3,0),IF(B499="","","Af. No Encontrado!")))</f>
        <v/>
      </c>
      <c r="H499" s="65">
        <f>+IFERROR(VLOOKUP(C499,materiales!$A$1:$D$2000,4,0),IFERROR(A499,""))</f>
        <v/>
      </c>
      <c r="I499" s="65">
        <f>+(IFERROR(+VLOOKUP(B499,padron!$A$1:$K$304,9,0),""))</f>
        <v/>
      </c>
      <c r="J499" s="65">
        <f>+(IFERROR(+VLOOKUP(B499,padron!$A$1:$K$304,10,0),""))</f>
        <v/>
      </c>
      <c r="K499" s="65">
        <f>+(IFERROR(+VLOOKUP(B499,padron!$A$1:$K$304,11,0),""))</f>
        <v/>
      </c>
      <c r="L499" s="50">
        <f>+(IFERROR(+VLOOKUP(B499,padron!$A$1:$K$304,8,0),""))</f>
        <v/>
      </c>
      <c r="M499" s="50">
        <f>+(IFERROR(+VLOOKUP(B499,padron!$A$1:$K$304,2,0),""))</f>
        <v/>
      </c>
      <c r="N499" s="50">
        <f>+IFERROR(VLOOKUP(C499,materiales!$A$1:$D$2000,2,0),IF(B499="","","99999"))</f>
        <v/>
      </c>
      <c r="O499">
        <f>IFERROR(IF(B499="","","001"),"")</f>
        <v/>
      </c>
      <c r="Q499" s="50">
        <f>IF(B499="","","ZTRA")</f>
        <v/>
      </c>
      <c r="R499" s="65">
        <f>IF(B499="","","ALMA")</f>
        <v/>
      </c>
      <c r="S499" s="50">
        <f>+IFERROR(VLOOKUP(B499,padron!A492:K794,4,0),"")</f>
        <v/>
      </c>
      <c r="T499" s="60">
        <f>+IF(L499="","",+DAY(TODAY())&amp;"."&amp;TEXT(+TODAY(),"MM")&amp;"."&amp;+YEAR(TODAY()))</f>
        <v/>
      </c>
      <c r="U499" s="65">
        <f>+IFERROR(VLOOKUP(B499,padron!$A$2:$K$304,6,0),"")</f>
        <v/>
      </c>
      <c r="V499" s="65">
        <f>+IFERROR(VLOOKUP(B499,padron!$A$2:$K$304,7,0),"")</f>
        <v/>
      </c>
      <c r="W499" s="50">
        <f>IFERROR(VLOOKUP(B499,padron!A491:M1260,12,0),"")</f>
        <v/>
      </c>
      <c r="X499" s="65">
        <f>IFERROR(VLOOKUP(B499,padron!A491:M1260,13,0),"")</f>
        <v/>
      </c>
    </row>
    <row r="500" ht="15" customHeight="1" s="70">
      <c r="F500" s="62">
        <f>IFERROR(IF(G500="Af. No Encontrado!","SI","NO"),"NO")</f>
        <v/>
      </c>
      <c r="G500" s="65">
        <f>+(IFERROR(+VLOOKUP(B500,padron!$A$1:$K$902,3,0),IF(B500="","","Af. No Encontrado!")))</f>
        <v/>
      </c>
      <c r="H500" s="65">
        <f>+IFERROR(VLOOKUP(C500,materiales!$A$1:$D$2000,4,0),IFERROR(A500,""))</f>
        <v/>
      </c>
      <c r="I500" s="65">
        <f>+(IFERROR(+VLOOKUP(B500,padron!$A$1:$K$304,9,0),""))</f>
        <v/>
      </c>
      <c r="J500" s="65">
        <f>+(IFERROR(+VLOOKUP(B500,padron!$A$1:$K$304,10,0),""))</f>
        <v/>
      </c>
      <c r="K500" s="65">
        <f>+(IFERROR(+VLOOKUP(B500,padron!$A$1:$K$304,11,0),""))</f>
        <v/>
      </c>
      <c r="L500" s="50">
        <f>+(IFERROR(+VLOOKUP(B500,padron!$A$1:$K$304,8,0),""))</f>
        <v/>
      </c>
      <c r="M500" s="50">
        <f>+(IFERROR(+VLOOKUP(B500,padron!$A$1:$K$304,2,0),""))</f>
        <v/>
      </c>
      <c r="N500" s="50">
        <f>+IFERROR(VLOOKUP(C500,materiales!$A$1:$D$2000,2,0),IF(B500="","","99999"))</f>
        <v/>
      </c>
      <c r="O500">
        <f>IFERROR(IF(B500="","","001"),"")</f>
        <v/>
      </c>
      <c r="Q500" s="50">
        <f>IF(B500="","","ZTRA")</f>
        <v/>
      </c>
      <c r="R500" s="65">
        <f>IF(B500="","","ALMA")</f>
        <v/>
      </c>
      <c r="S500" s="50">
        <f>+IFERROR(VLOOKUP(B500,padron!A493:K795,4,0),"")</f>
        <v/>
      </c>
      <c r="T500" s="60">
        <f>+IF(L500="","",+DAY(TODAY())&amp;"."&amp;TEXT(+TODAY(),"MM")&amp;"."&amp;+YEAR(TODAY()))</f>
        <v/>
      </c>
      <c r="U500" s="65">
        <f>+IFERROR(VLOOKUP(B500,padron!$A$2:$K$304,6,0),"")</f>
        <v/>
      </c>
      <c r="V500" s="65">
        <f>+IFERROR(VLOOKUP(B500,padron!$A$2:$K$304,7,0),"")</f>
        <v/>
      </c>
      <c r="W500" s="50">
        <f>IFERROR(VLOOKUP(B500,padron!A492:M1261,12,0),"")</f>
        <v/>
      </c>
      <c r="X500" s="65">
        <f>IFERROR(VLOOKUP(B500,padron!A492:M1261,13,0),"")</f>
        <v/>
      </c>
    </row>
    <row r="501" ht="15" customHeight="1" s="70">
      <c r="F501" s="62">
        <f>IFERROR(IF(G501="Af. No Encontrado!","SI","NO"),"NO")</f>
        <v/>
      </c>
      <c r="G501" s="65">
        <f>+(IFERROR(+VLOOKUP(B501,padron!$A$1:$K$902,3,0),IF(B501="","","Af. No Encontrado!")))</f>
        <v/>
      </c>
      <c r="H501" s="65">
        <f>+IFERROR(VLOOKUP(C501,materiales!$A$1:$D$2000,4,0),IFERROR(A501,""))</f>
        <v/>
      </c>
      <c r="I501" s="65">
        <f>+(IFERROR(+VLOOKUP(B501,padron!$A$1:$K$304,9,0),""))</f>
        <v/>
      </c>
      <c r="J501" s="65">
        <f>+(IFERROR(+VLOOKUP(B501,padron!$A$1:$K$304,10,0),""))</f>
        <v/>
      </c>
      <c r="K501" s="65">
        <f>+(IFERROR(+VLOOKUP(B501,padron!$A$1:$K$304,11,0),""))</f>
        <v/>
      </c>
      <c r="L501" s="50">
        <f>+(IFERROR(+VLOOKUP(B501,padron!$A$1:$K$304,8,0),""))</f>
        <v/>
      </c>
      <c r="M501" s="50">
        <f>+(IFERROR(+VLOOKUP(B501,padron!$A$1:$K$304,2,0),""))</f>
        <v/>
      </c>
      <c r="N501" s="50">
        <f>+IFERROR(VLOOKUP(C501,materiales!$A$1:$D$2000,2,0),IF(B501="","","99999"))</f>
        <v/>
      </c>
      <c r="O501">
        <f>IFERROR(IF(B501="","","001"),"")</f>
        <v/>
      </c>
      <c r="Q501" s="50">
        <f>IF(B501="","","ZTRA")</f>
        <v/>
      </c>
      <c r="R501" s="65">
        <f>IF(B501="","","ALMA")</f>
        <v/>
      </c>
      <c r="S501" s="50">
        <f>+IFERROR(VLOOKUP(B501,padron!A494:K796,4,0),"")</f>
        <v/>
      </c>
      <c r="T501" s="60">
        <f>+IF(L501="","",+DAY(TODAY())&amp;"."&amp;TEXT(+TODAY(),"MM")&amp;"."&amp;+YEAR(TODAY()))</f>
        <v/>
      </c>
      <c r="U501" s="65">
        <f>+IFERROR(VLOOKUP(B501,padron!$A$2:$K$304,6,0),"")</f>
        <v/>
      </c>
      <c r="V501" s="65">
        <f>+IFERROR(VLOOKUP(B501,padron!$A$2:$K$304,7,0),"")</f>
        <v/>
      </c>
      <c r="W501" s="50">
        <f>IFERROR(VLOOKUP(B501,padron!A493:M1262,12,0),"")</f>
        <v/>
      </c>
      <c r="X501" s="65">
        <f>IFERROR(VLOOKUP(B501,padron!A493:M1262,13,0),"")</f>
        <v/>
      </c>
    </row>
    <row r="502" ht="15" customHeight="1" s="70">
      <c r="F502" s="62">
        <f>IFERROR(IF(G502="Af. No Encontrado!","SI","NO"),"NO")</f>
        <v/>
      </c>
      <c r="G502" s="65">
        <f>+(IFERROR(+VLOOKUP(B502,padron!$A$1:$K$902,3,0),IF(B502="","","Af. No Encontrado!")))</f>
        <v/>
      </c>
      <c r="H502" s="65">
        <f>+IFERROR(VLOOKUP(C502,materiales!$A$1:$D$2000,4,0),IFERROR(A502,""))</f>
        <v/>
      </c>
      <c r="I502" s="65">
        <f>+(IFERROR(+VLOOKUP(B502,padron!$A$1:$K$304,9,0),""))</f>
        <v/>
      </c>
      <c r="J502" s="65">
        <f>+(IFERROR(+VLOOKUP(B502,padron!$A$1:$K$304,10,0),""))</f>
        <v/>
      </c>
      <c r="K502" s="65">
        <f>+(IFERROR(+VLOOKUP(B502,padron!$A$1:$K$304,11,0),""))</f>
        <v/>
      </c>
      <c r="L502" s="50">
        <f>+(IFERROR(+VLOOKUP(B502,padron!$A$1:$K$304,8,0),""))</f>
        <v/>
      </c>
      <c r="M502" s="50">
        <f>+(IFERROR(+VLOOKUP(B502,padron!$A$1:$K$304,2,0),""))</f>
        <v/>
      </c>
      <c r="N502" s="50">
        <f>+IFERROR(VLOOKUP(C502,materiales!$A$1:$D$2000,2,0),IF(B502="","","99999"))</f>
        <v/>
      </c>
      <c r="O502">
        <f>IFERROR(IF(B502="","","001"),"")</f>
        <v/>
      </c>
      <c r="Q502" s="50">
        <f>IF(B502="","","ZTRA")</f>
        <v/>
      </c>
      <c r="R502" s="65">
        <f>IF(B502="","","ALMA")</f>
        <v/>
      </c>
      <c r="S502" s="50">
        <f>+IFERROR(VLOOKUP(B502,padron!A495:K797,4,0),"")</f>
        <v/>
      </c>
      <c r="T502" s="60">
        <f>+IF(L502="","",+DAY(TODAY())&amp;"."&amp;TEXT(+TODAY(),"MM")&amp;"."&amp;+YEAR(TODAY()))</f>
        <v/>
      </c>
      <c r="U502" s="65">
        <f>+IFERROR(VLOOKUP(B502,padron!$A$2:$K$304,6,0),"")</f>
        <v/>
      </c>
      <c r="V502" s="65">
        <f>+IFERROR(VLOOKUP(B502,padron!$A$2:$K$304,7,0),"")</f>
        <v/>
      </c>
      <c r="W502" s="50">
        <f>IFERROR(VLOOKUP(B502,padron!A494:M1263,12,0),"")</f>
        <v/>
      </c>
      <c r="X502" s="65">
        <f>IFERROR(VLOOKUP(B502,padron!A494:M1263,13,0),"")</f>
        <v/>
      </c>
    </row>
    <row r="503" ht="15" customHeight="1" s="70">
      <c r="F503" s="62">
        <f>IFERROR(IF(G503="Af. No Encontrado!","SI","NO"),"NO")</f>
        <v/>
      </c>
      <c r="G503" s="65">
        <f>+(IFERROR(+VLOOKUP(B503,padron!$A$1:$K$902,3,0),IF(B503="","","Af. No Encontrado!")))</f>
        <v/>
      </c>
      <c r="H503" s="65">
        <f>+IFERROR(VLOOKUP(C503,materiales!$A$1:$D$2000,4,0),IFERROR(A503,""))</f>
        <v/>
      </c>
      <c r="I503" s="65">
        <f>+(IFERROR(+VLOOKUP(B503,padron!$A$1:$K$304,9,0),""))</f>
        <v/>
      </c>
      <c r="J503" s="65">
        <f>+(IFERROR(+VLOOKUP(B503,padron!$A$1:$K$304,10,0),""))</f>
        <v/>
      </c>
      <c r="K503" s="65">
        <f>+(IFERROR(+VLOOKUP(B503,padron!$A$1:$K$304,11,0),""))</f>
        <v/>
      </c>
      <c r="L503" s="50">
        <f>+(IFERROR(+VLOOKUP(B503,padron!$A$1:$K$304,8,0),""))</f>
        <v/>
      </c>
      <c r="M503" s="50">
        <f>+(IFERROR(+VLOOKUP(B503,padron!$A$1:$K$304,2,0),""))</f>
        <v/>
      </c>
      <c r="N503" s="50">
        <f>+IFERROR(VLOOKUP(C503,materiales!$A$1:$D$2000,2,0),IF(B503="","","99999"))</f>
        <v/>
      </c>
      <c r="O503">
        <f>IFERROR(IF(B503="","","001"),"")</f>
        <v/>
      </c>
      <c r="Q503" s="50">
        <f>IF(B503="","","ZTRA")</f>
        <v/>
      </c>
      <c r="R503" s="65">
        <f>IF(B503="","","ALMA")</f>
        <v/>
      </c>
      <c r="S503" s="50">
        <f>+IFERROR(VLOOKUP(B503,padron!A496:K798,4,0),"")</f>
        <v/>
      </c>
      <c r="T503" s="60">
        <f>+IF(L503="","",+DAY(TODAY())&amp;"."&amp;TEXT(+TODAY(),"MM")&amp;"."&amp;+YEAR(TODAY()))</f>
        <v/>
      </c>
      <c r="U503" s="65">
        <f>+IFERROR(VLOOKUP(B503,padron!$A$2:$K$304,6,0),"")</f>
        <v/>
      </c>
      <c r="V503" s="65">
        <f>+IFERROR(VLOOKUP(B503,padron!$A$2:$K$304,7,0),"")</f>
        <v/>
      </c>
      <c r="W503" s="50">
        <f>IFERROR(VLOOKUP(B503,padron!A495:M1264,12,0),"")</f>
        <v/>
      </c>
      <c r="X503" s="65">
        <f>IFERROR(VLOOKUP(B503,padron!A495:M1264,13,0),"")</f>
        <v/>
      </c>
    </row>
    <row r="504" ht="15" customHeight="1" s="70">
      <c r="F504" s="62">
        <f>IFERROR(IF(G504="Af. No Encontrado!","SI","NO"),"NO")</f>
        <v/>
      </c>
      <c r="G504" s="65">
        <f>+(IFERROR(+VLOOKUP(B504,padron!$A$1:$K$902,3,0),IF(B504="","","Af. No Encontrado!")))</f>
        <v/>
      </c>
      <c r="H504" s="65">
        <f>+IFERROR(VLOOKUP(C504,materiales!$A$1:$D$2000,4,0),IFERROR(A504,""))</f>
        <v/>
      </c>
      <c r="I504" s="65">
        <f>+(IFERROR(+VLOOKUP(B504,padron!$A$1:$K$304,9,0),""))</f>
        <v/>
      </c>
      <c r="J504" s="65">
        <f>+(IFERROR(+VLOOKUP(B504,padron!$A$1:$K$304,10,0),""))</f>
        <v/>
      </c>
      <c r="K504" s="65">
        <f>+(IFERROR(+VLOOKUP(B504,padron!$A$1:$K$304,11,0),""))</f>
        <v/>
      </c>
      <c r="L504" s="50">
        <f>+(IFERROR(+VLOOKUP(B504,padron!$A$1:$K$304,8,0),""))</f>
        <v/>
      </c>
      <c r="M504" s="50">
        <f>+(IFERROR(+VLOOKUP(B504,padron!$A$1:$K$304,2,0),""))</f>
        <v/>
      </c>
      <c r="N504" s="50">
        <f>+IFERROR(VLOOKUP(C504,materiales!$A$1:$D$2000,2,0),IF(B504="","","99999"))</f>
        <v/>
      </c>
      <c r="O504">
        <f>IFERROR(IF(B504="","","001"),"")</f>
        <v/>
      </c>
      <c r="Q504" s="50">
        <f>IF(B504="","","ZTRA")</f>
        <v/>
      </c>
      <c r="R504" s="65">
        <f>IF(B504="","","ALMA")</f>
        <v/>
      </c>
      <c r="S504" s="50">
        <f>+IFERROR(VLOOKUP(B504,padron!A497:K799,4,0),"")</f>
        <v/>
      </c>
      <c r="T504" s="60">
        <f>+IF(L504="","",+DAY(TODAY())&amp;"."&amp;TEXT(+TODAY(),"MM")&amp;"."&amp;+YEAR(TODAY()))</f>
        <v/>
      </c>
      <c r="U504" s="65">
        <f>+IFERROR(VLOOKUP(B504,padron!$A$2:$K$304,6,0),"")</f>
        <v/>
      </c>
      <c r="V504" s="65">
        <f>+IFERROR(VLOOKUP(B504,padron!$A$2:$K$304,7,0),"")</f>
        <v/>
      </c>
      <c r="W504" s="50">
        <f>IFERROR(VLOOKUP(B504,padron!A496:M1265,12,0),"")</f>
        <v/>
      </c>
      <c r="X504" s="65">
        <f>IFERROR(VLOOKUP(B504,padron!A496:M1265,13,0),"")</f>
        <v/>
      </c>
    </row>
    <row r="505" ht="15" customHeight="1" s="70">
      <c r="F505" s="62">
        <f>IFERROR(IF(G505="Af. No Encontrado!","SI","NO"),"NO")</f>
        <v/>
      </c>
      <c r="G505" s="65">
        <f>+(IFERROR(+VLOOKUP(B505,padron!$A$1:$K$902,3,0),IF(B505="","","Af. No Encontrado!")))</f>
        <v/>
      </c>
      <c r="H505" s="65">
        <f>+IFERROR(VLOOKUP(C505,materiales!$A$1:$D$2000,4,0),IFERROR(A505,""))</f>
        <v/>
      </c>
      <c r="I505" s="65">
        <f>+(IFERROR(+VLOOKUP(B505,padron!$A$1:$K$304,9,0),""))</f>
        <v/>
      </c>
      <c r="J505" s="65">
        <f>+(IFERROR(+VLOOKUP(B505,padron!$A$1:$K$304,10,0),""))</f>
        <v/>
      </c>
      <c r="K505" s="65">
        <f>+(IFERROR(+VLOOKUP(B505,padron!$A$1:$K$304,11,0),""))</f>
        <v/>
      </c>
      <c r="L505" s="50">
        <f>+(IFERROR(+VLOOKUP(B505,padron!$A$1:$K$304,8,0),""))</f>
        <v/>
      </c>
      <c r="M505" s="50">
        <f>+(IFERROR(+VLOOKUP(B505,padron!$A$1:$K$304,2,0),""))</f>
        <v/>
      </c>
      <c r="N505" s="50">
        <f>+IFERROR(VLOOKUP(C505,materiales!$A$1:$D$2000,2,0),IF(B505="","","99999"))</f>
        <v/>
      </c>
      <c r="O505">
        <f>IFERROR(IF(B505="","","001"),"")</f>
        <v/>
      </c>
      <c r="Q505" s="50">
        <f>IF(B505="","","ZTRA")</f>
        <v/>
      </c>
      <c r="R505" s="65">
        <f>IF(B505="","","ALMA")</f>
        <v/>
      </c>
      <c r="S505" s="50">
        <f>+IFERROR(VLOOKUP(B505,padron!A498:K800,4,0),"")</f>
        <v/>
      </c>
      <c r="T505" s="60">
        <f>+IF(L505="","",+DAY(TODAY())&amp;"."&amp;TEXT(+TODAY(),"MM")&amp;"."&amp;+YEAR(TODAY()))</f>
        <v/>
      </c>
      <c r="U505" s="65">
        <f>+IFERROR(VLOOKUP(B505,padron!$A$2:$K$304,6,0),"")</f>
        <v/>
      </c>
      <c r="V505" s="65">
        <f>+IFERROR(VLOOKUP(B505,padron!$A$2:$K$304,7,0),"")</f>
        <v/>
      </c>
      <c r="W505" s="50">
        <f>IFERROR(VLOOKUP(B505,padron!A497:M1266,12,0),"")</f>
        <v/>
      </c>
      <c r="X505" s="65">
        <f>IFERROR(VLOOKUP(B505,padron!A497:M1266,13,0),"")</f>
        <v/>
      </c>
    </row>
    <row r="506" ht="15" customHeight="1" s="70">
      <c r="F506" s="62">
        <f>IFERROR(IF(G506="Af. No Encontrado!","SI","NO"),"NO")</f>
        <v/>
      </c>
      <c r="G506" s="65">
        <f>+(IFERROR(+VLOOKUP(B506,padron!$A$1:$K$902,3,0),IF(B506="","","Af. No Encontrado!")))</f>
        <v/>
      </c>
      <c r="H506" s="65">
        <f>+IFERROR(VLOOKUP(C506,materiales!$A$1:$D$2000,4,0),IFERROR(A506,""))</f>
        <v/>
      </c>
      <c r="I506" s="65">
        <f>+(IFERROR(+VLOOKUP(B506,padron!$A$1:$K$304,9,0),""))</f>
        <v/>
      </c>
      <c r="J506" s="65">
        <f>+(IFERROR(+VLOOKUP(B506,padron!$A$1:$K$304,10,0),""))</f>
        <v/>
      </c>
      <c r="K506" s="65">
        <f>+(IFERROR(+VLOOKUP(B506,padron!$A$1:$K$304,11,0),""))</f>
        <v/>
      </c>
      <c r="L506" s="50">
        <f>+(IFERROR(+VLOOKUP(B506,padron!$A$1:$K$304,8,0),""))</f>
        <v/>
      </c>
      <c r="M506" s="50">
        <f>+(IFERROR(+VLOOKUP(B506,padron!$A$1:$K$304,2,0),""))</f>
        <v/>
      </c>
      <c r="N506" s="50">
        <f>+IFERROR(VLOOKUP(C506,materiales!$A$1:$D$2000,2,0),IF(B506="","","99999"))</f>
        <v/>
      </c>
      <c r="O506">
        <f>IFERROR(IF(B506="","","001"),"")</f>
        <v/>
      </c>
      <c r="Q506" s="50">
        <f>IF(B506="","","ZTRA")</f>
        <v/>
      </c>
      <c r="R506" s="65">
        <f>IF(B506="","","ALMA")</f>
        <v/>
      </c>
      <c r="S506" s="50">
        <f>+IFERROR(VLOOKUP(B506,padron!A499:K801,4,0),"")</f>
        <v/>
      </c>
      <c r="T506" s="60">
        <f>+IF(L506="","",+DAY(TODAY())&amp;"."&amp;TEXT(+TODAY(),"MM")&amp;"."&amp;+YEAR(TODAY()))</f>
        <v/>
      </c>
      <c r="U506" s="65">
        <f>+IFERROR(VLOOKUP(B506,padron!$A$2:$K$304,6,0),"")</f>
        <v/>
      </c>
      <c r="V506" s="65">
        <f>+IFERROR(VLOOKUP(B506,padron!$A$2:$K$304,7,0),"")</f>
        <v/>
      </c>
      <c r="W506" s="50">
        <f>IFERROR(VLOOKUP(B506,padron!A498:M1267,12,0),"")</f>
        <v/>
      </c>
      <c r="X506" s="65">
        <f>IFERROR(VLOOKUP(B506,padron!A498:M1267,13,0),"")</f>
        <v/>
      </c>
    </row>
    <row r="507" ht="15" customHeight="1" s="70">
      <c r="F507" s="62">
        <f>IFERROR(IF(G507="Af. No Encontrado!","SI","NO"),"NO")</f>
        <v/>
      </c>
      <c r="G507" s="65">
        <f>+(IFERROR(+VLOOKUP(B507,padron!$A$1:$K$902,3,0),IF(B507="","","Af. No Encontrado!")))</f>
        <v/>
      </c>
      <c r="H507" s="65">
        <f>+IFERROR(VLOOKUP(C507,materiales!$A$1:$D$2000,4,0),IFERROR(A507,""))</f>
        <v/>
      </c>
      <c r="I507" s="65">
        <f>+(IFERROR(+VLOOKUP(B507,padron!$A$1:$K$304,9,0),""))</f>
        <v/>
      </c>
      <c r="J507" s="65">
        <f>+(IFERROR(+VLOOKUP(B507,padron!$A$1:$K$304,10,0),""))</f>
        <v/>
      </c>
      <c r="K507" s="65">
        <f>+(IFERROR(+VLOOKUP(B507,padron!$A$1:$K$304,11,0),""))</f>
        <v/>
      </c>
      <c r="L507" s="50">
        <f>+(IFERROR(+VLOOKUP(B507,padron!$A$1:$K$304,8,0),""))</f>
        <v/>
      </c>
      <c r="M507" s="50">
        <f>+(IFERROR(+VLOOKUP(B507,padron!$A$1:$K$304,2,0),""))</f>
        <v/>
      </c>
      <c r="N507" s="50">
        <f>+IFERROR(VLOOKUP(C507,materiales!$A$1:$D$2000,2,0),IF(B507="","","99999"))</f>
        <v/>
      </c>
      <c r="O507">
        <f>IFERROR(IF(B507="","","001"),"")</f>
        <v/>
      </c>
      <c r="Q507" s="50">
        <f>IF(B507="","","ZTRA")</f>
        <v/>
      </c>
      <c r="R507" s="65">
        <f>IF(B507="","","ALMA")</f>
        <v/>
      </c>
      <c r="S507" s="50">
        <f>+IFERROR(VLOOKUP(B507,padron!A500:K802,4,0),"")</f>
        <v/>
      </c>
      <c r="T507" s="60">
        <f>+IF(L507="","",+DAY(TODAY())&amp;"."&amp;TEXT(+TODAY(),"MM")&amp;"."&amp;+YEAR(TODAY()))</f>
        <v/>
      </c>
      <c r="U507" s="65">
        <f>+IFERROR(VLOOKUP(B507,padron!$A$2:$K$304,6,0),"")</f>
        <v/>
      </c>
      <c r="V507" s="65">
        <f>+IFERROR(VLOOKUP(B507,padron!$A$2:$K$304,7,0),"")</f>
        <v/>
      </c>
      <c r="W507" s="50">
        <f>IFERROR(VLOOKUP(B507,padron!A499:M1268,12,0),"")</f>
        <v/>
      </c>
      <c r="X507" s="65">
        <f>IFERROR(VLOOKUP(B507,padron!A499:M1268,13,0),"")</f>
        <v/>
      </c>
    </row>
    <row r="508" ht="15" customHeight="1" s="70">
      <c r="F508" s="62">
        <f>IFERROR(IF(G508="Af. No Encontrado!","SI","NO"),"NO")</f>
        <v/>
      </c>
      <c r="G508" s="65">
        <f>+(IFERROR(+VLOOKUP(B508,padron!$A$1:$K$902,3,0),IF(B508="","","Af. No Encontrado!")))</f>
        <v/>
      </c>
      <c r="H508" s="65">
        <f>+IFERROR(VLOOKUP(C508,materiales!$A$1:$D$2000,4,0),IFERROR(A508,""))</f>
        <v/>
      </c>
      <c r="I508" s="65">
        <f>+(IFERROR(+VLOOKUP(B508,padron!$A$1:$K$304,9,0),""))</f>
        <v/>
      </c>
      <c r="J508" s="65">
        <f>+(IFERROR(+VLOOKUP(B508,padron!$A$1:$K$304,10,0),""))</f>
        <v/>
      </c>
      <c r="K508" s="65">
        <f>+(IFERROR(+VLOOKUP(B508,padron!$A$1:$K$304,11,0),""))</f>
        <v/>
      </c>
      <c r="L508" s="50">
        <f>+(IFERROR(+VLOOKUP(B508,padron!$A$1:$K$304,8,0),""))</f>
        <v/>
      </c>
      <c r="M508" s="50">
        <f>+(IFERROR(+VLOOKUP(B508,padron!$A$1:$K$304,2,0),""))</f>
        <v/>
      </c>
      <c r="N508" s="50">
        <f>+IFERROR(VLOOKUP(C508,materiales!$A$1:$D$2000,2,0),IF(B508="","","99999"))</f>
        <v/>
      </c>
      <c r="O508">
        <f>IFERROR(IF(B508="","","001"),"")</f>
        <v/>
      </c>
      <c r="Q508" s="50">
        <f>IF(B508="","","ZTRA")</f>
        <v/>
      </c>
      <c r="R508" s="65">
        <f>IF(B508="","","ALMA")</f>
        <v/>
      </c>
      <c r="S508" s="50">
        <f>+IFERROR(VLOOKUP(B508,padron!A501:K803,4,0),"")</f>
        <v/>
      </c>
      <c r="T508" s="60">
        <f>+IF(L508="","",+DAY(TODAY())&amp;"."&amp;TEXT(+TODAY(),"MM")&amp;"."&amp;+YEAR(TODAY()))</f>
        <v/>
      </c>
      <c r="U508" s="65">
        <f>+IFERROR(VLOOKUP(B508,padron!$A$2:$K$304,6,0),"")</f>
        <v/>
      </c>
      <c r="V508" s="65">
        <f>+IFERROR(VLOOKUP(B508,padron!$A$2:$K$304,7,0),"")</f>
        <v/>
      </c>
      <c r="W508" s="50">
        <f>IFERROR(VLOOKUP(B508,padron!A500:M1269,12,0),"")</f>
        <v/>
      </c>
      <c r="X508" s="65">
        <f>IFERROR(VLOOKUP(B508,padron!A500:M1269,13,0),"")</f>
        <v/>
      </c>
    </row>
    <row r="509" ht="15" customHeight="1" s="70">
      <c r="F509" s="62">
        <f>IFERROR(IF(G509="Af. No Encontrado!","SI","NO"),"NO")</f>
        <v/>
      </c>
      <c r="G509" s="65">
        <f>+(IFERROR(+VLOOKUP(B509,padron!$A$1:$K$902,3,0),IF(B509="","","Af. No Encontrado!")))</f>
        <v/>
      </c>
      <c r="H509" s="65">
        <f>+IFERROR(VLOOKUP(C509,materiales!$A$1:$D$2000,4,0),IFERROR(A509,""))</f>
        <v/>
      </c>
      <c r="I509" s="65">
        <f>+(IFERROR(+VLOOKUP(B509,padron!$A$1:$K$304,9,0),""))</f>
        <v/>
      </c>
      <c r="J509" s="65">
        <f>+(IFERROR(+VLOOKUP(B509,padron!$A$1:$K$304,10,0),""))</f>
        <v/>
      </c>
      <c r="K509" s="65">
        <f>+(IFERROR(+VLOOKUP(B509,padron!$A$1:$K$304,11,0),""))</f>
        <v/>
      </c>
      <c r="L509" s="50">
        <f>+(IFERROR(+VLOOKUP(B509,padron!$A$1:$K$304,8,0),""))</f>
        <v/>
      </c>
      <c r="M509" s="50">
        <f>+(IFERROR(+VLOOKUP(B509,padron!$A$1:$K$304,2,0),""))</f>
        <v/>
      </c>
      <c r="N509" s="50">
        <f>+IFERROR(VLOOKUP(C509,materiales!$A$1:$D$2000,2,0),IF(B509="","","99999"))</f>
        <v/>
      </c>
      <c r="O509">
        <f>IFERROR(IF(B509="","","001"),"")</f>
        <v/>
      </c>
      <c r="Q509" s="50">
        <f>IF(B509="","","ZTRA")</f>
        <v/>
      </c>
      <c r="R509" s="65">
        <f>IF(B509="","","ALMA")</f>
        <v/>
      </c>
      <c r="S509" s="50">
        <f>+IFERROR(VLOOKUP(B509,padron!A502:K804,4,0),"")</f>
        <v/>
      </c>
      <c r="T509" s="60">
        <f>+IF(L509="","",+DAY(TODAY())&amp;"."&amp;TEXT(+TODAY(),"MM")&amp;"."&amp;+YEAR(TODAY()))</f>
        <v/>
      </c>
      <c r="U509" s="65">
        <f>+IFERROR(VLOOKUP(B509,padron!$A$2:$K$304,6,0),"")</f>
        <v/>
      </c>
      <c r="V509" s="65">
        <f>+IFERROR(VLOOKUP(B509,padron!$A$2:$K$304,7,0),"")</f>
        <v/>
      </c>
      <c r="W509" s="50">
        <f>IFERROR(VLOOKUP(B509,padron!A501:M1270,12,0),"")</f>
        <v/>
      </c>
      <c r="X509" s="65">
        <f>IFERROR(VLOOKUP(B509,padron!A501:M1270,13,0),"")</f>
        <v/>
      </c>
    </row>
    <row r="510" ht="15" customHeight="1" s="70">
      <c r="F510" s="62">
        <f>IFERROR(IF(G510="Af. No Encontrado!","SI","NO"),"NO")</f>
        <v/>
      </c>
      <c r="G510" s="65">
        <f>+(IFERROR(+VLOOKUP(B510,padron!$A$1:$K$902,3,0),IF(B510="","","Af. No Encontrado!")))</f>
        <v/>
      </c>
      <c r="H510" s="65">
        <f>+IFERROR(VLOOKUP(C510,materiales!$A$1:$D$2000,4,0),IFERROR(A510,""))</f>
        <v/>
      </c>
      <c r="I510" s="65">
        <f>+(IFERROR(+VLOOKUP(B510,padron!$A$1:$K$304,9,0),""))</f>
        <v/>
      </c>
      <c r="J510" s="65">
        <f>+(IFERROR(+VLOOKUP(B510,padron!$A$1:$K$304,10,0),""))</f>
        <v/>
      </c>
      <c r="K510" s="65">
        <f>+(IFERROR(+VLOOKUP(B510,padron!$A$1:$K$304,11,0),""))</f>
        <v/>
      </c>
      <c r="L510" s="50">
        <f>+(IFERROR(+VLOOKUP(B510,padron!$A$1:$K$304,8,0),""))</f>
        <v/>
      </c>
      <c r="M510" s="50">
        <f>+(IFERROR(+VLOOKUP(B510,padron!$A$1:$K$304,2,0),""))</f>
        <v/>
      </c>
      <c r="N510" s="50">
        <f>+IFERROR(VLOOKUP(C510,materiales!$A$1:$D$2000,2,0),IF(B510="","","99999"))</f>
        <v/>
      </c>
      <c r="O510">
        <f>IFERROR(IF(B510="","","001"),"")</f>
        <v/>
      </c>
      <c r="Q510" s="50">
        <f>IF(B510="","","ZTRA")</f>
        <v/>
      </c>
      <c r="R510" s="65">
        <f>IF(B510="","","ALMA")</f>
        <v/>
      </c>
      <c r="S510" s="50">
        <f>+IFERROR(VLOOKUP(B510,padron!A503:K805,4,0),"")</f>
        <v/>
      </c>
      <c r="T510" s="60">
        <f>+IF(L510="","",+DAY(TODAY())&amp;"."&amp;TEXT(+TODAY(),"MM")&amp;"."&amp;+YEAR(TODAY()))</f>
        <v/>
      </c>
      <c r="U510" s="65">
        <f>+IFERROR(VLOOKUP(B510,padron!$A$2:$K$304,6,0),"")</f>
        <v/>
      </c>
      <c r="V510" s="65">
        <f>+IFERROR(VLOOKUP(B510,padron!$A$2:$K$304,7,0),"")</f>
        <v/>
      </c>
      <c r="W510" s="50">
        <f>IFERROR(VLOOKUP(B510,padron!A502:M1271,12,0),"")</f>
        <v/>
      </c>
      <c r="X510" s="65">
        <f>IFERROR(VLOOKUP(B510,padron!A502:M1271,13,0),"")</f>
        <v/>
      </c>
    </row>
    <row r="511" ht="15" customHeight="1" s="70">
      <c r="F511" s="62">
        <f>IFERROR(IF(G511="Af. No Encontrado!","SI","NO"),"NO")</f>
        <v/>
      </c>
      <c r="G511" s="65">
        <f>+(IFERROR(+VLOOKUP(B511,padron!$A$1:$K$902,3,0),IF(B511="","","Af. No Encontrado!")))</f>
        <v/>
      </c>
      <c r="H511" s="65">
        <f>+IFERROR(VLOOKUP(C511,materiales!$A$1:$D$2000,4,0),IFERROR(A511,""))</f>
        <v/>
      </c>
      <c r="I511" s="65">
        <f>+(IFERROR(+VLOOKUP(B511,padron!$A$1:$K$304,9,0),""))</f>
        <v/>
      </c>
      <c r="J511" s="65">
        <f>+(IFERROR(+VLOOKUP(B511,padron!$A$1:$K$304,10,0),""))</f>
        <v/>
      </c>
      <c r="K511" s="65">
        <f>+(IFERROR(+VLOOKUP(B511,padron!$A$1:$K$304,11,0),""))</f>
        <v/>
      </c>
      <c r="L511" s="50">
        <f>+(IFERROR(+VLOOKUP(B511,padron!$A$1:$K$304,8,0),""))</f>
        <v/>
      </c>
      <c r="M511" s="50">
        <f>+(IFERROR(+VLOOKUP(B511,padron!$A$1:$K$304,2,0),""))</f>
        <v/>
      </c>
      <c r="N511" s="50">
        <f>+IFERROR(VLOOKUP(C511,materiales!$A$1:$D$2000,2,0),IF(B511="","","99999"))</f>
        <v/>
      </c>
      <c r="O511">
        <f>IFERROR(IF(B511="","","001"),"")</f>
        <v/>
      </c>
      <c r="Q511" s="50">
        <f>IF(B511="","","ZTRA")</f>
        <v/>
      </c>
      <c r="R511" s="65">
        <f>IF(B511="","","ALMA")</f>
        <v/>
      </c>
      <c r="S511" s="50">
        <f>+IFERROR(VLOOKUP(B511,padron!A504:K806,4,0),"")</f>
        <v/>
      </c>
      <c r="T511" s="60">
        <f>+IF(L511="","",+DAY(TODAY())&amp;"."&amp;TEXT(+TODAY(),"MM")&amp;"."&amp;+YEAR(TODAY()))</f>
        <v/>
      </c>
      <c r="U511" s="65">
        <f>+IFERROR(VLOOKUP(B511,padron!$A$2:$K$304,6,0),"")</f>
        <v/>
      </c>
      <c r="V511" s="65">
        <f>+IFERROR(VLOOKUP(B511,padron!$A$2:$K$304,7,0),"")</f>
        <v/>
      </c>
      <c r="W511" s="50">
        <f>IFERROR(VLOOKUP(B511,padron!A503:M1272,12,0),"")</f>
        <v/>
      </c>
      <c r="X511" s="65">
        <f>IFERROR(VLOOKUP(B511,padron!A503:M1272,13,0),"")</f>
        <v/>
      </c>
    </row>
    <row r="512" ht="15" customHeight="1" s="70">
      <c r="F512" s="62">
        <f>IFERROR(IF(G512="Af. No Encontrado!","SI","NO"),"NO")</f>
        <v/>
      </c>
      <c r="G512" s="65">
        <f>+(IFERROR(+VLOOKUP(B512,padron!$A$1:$K$902,3,0),IF(B512="","","Af. No Encontrado!")))</f>
        <v/>
      </c>
      <c r="H512" s="65">
        <f>+IFERROR(VLOOKUP(C512,materiales!$A$1:$D$2000,4,0),IFERROR(A512,""))</f>
        <v/>
      </c>
      <c r="I512" s="65">
        <f>+(IFERROR(+VLOOKUP(B512,padron!$A$1:$K$304,9,0),""))</f>
        <v/>
      </c>
      <c r="J512" s="65">
        <f>+(IFERROR(+VLOOKUP(B512,padron!$A$1:$K$304,10,0),""))</f>
        <v/>
      </c>
      <c r="K512" s="65">
        <f>+(IFERROR(+VLOOKUP(B512,padron!$A$1:$K$304,11,0),""))</f>
        <v/>
      </c>
      <c r="L512" s="50">
        <f>+(IFERROR(+VLOOKUP(B512,padron!$A$1:$K$304,8,0),""))</f>
        <v/>
      </c>
      <c r="M512" s="50">
        <f>+(IFERROR(+VLOOKUP(B512,padron!$A$1:$K$304,2,0),""))</f>
        <v/>
      </c>
      <c r="N512" s="50">
        <f>+IFERROR(VLOOKUP(C512,materiales!$A$1:$D$2000,2,0),IF(B512="","","99999"))</f>
        <v/>
      </c>
      <c r="O512">
        <f>IFERROR(IF(B512="","","001"),"")</f>
        <v/>
      </c>
      <c r="Q512" s="50">
        <f>IF(B512="","","ZTRA")</f>
        <v/>
      </c>
      <c r="R512" s="65">
        <f>IF(B512="","","ALMA")</f>
        <v/>
      </c>
      <c r="S512" s="50">
        <f>+IFERROR(VLOOKUP(B512,padron!A505:K807,4,0),"")</f>
        <v/>
      </c>
      <c r="T512" s="60">
        <f>+IF(L512="","",+DAY(TODAY())&amp;"."&amp;TEXT(+TODAY(),"MM")&amp;"."&amp;+YEAR(TODAY()))</f>
        <v/>
      </c>
      <c r="U512" s="65">
        <f>+IFERROR(VLOOKUP(B512,padron!$A$2:$K$304,6,0),"")</f>
        <v/>
      </c>
      <c r="V512" s="65">
        <f>+IFERROR(VLOOKUP(B512,padron!$A$2:$K$304,7,0),"")</f>
        <v/>
      </c>
      <c r="W512" s="50">
        <f>IFERROR(VLOOKUP(B512,padron!A504:M1273,12,0),"")</f>
        <v/>
      </c>
      <c r="X512" s="65">
        <f>IFERROR(VLOOKUP(B512,padron!A504:M1273,13,0),"")</f>
        <v/>
      </c>
    </row>
    <row r="513" ht="15" customHeight="1" s="70">
      <c r="F513" s="62">
        <f>IFERROR(IF(G513="Af. No Encontrado!","SI","NO"),"NO")</f>
        <v/>
      </c>
      <c r="G513" s="65">
        <f>+(IFERROR(+VLOOKUP(B513,padron!$A$1:$K$902,3,0),IF(B513="","","Af. No Encontrado!")))</f>
        <v/>
      </c>
      <c r="H513" s="65">
        <f>+IFERROR(VLOOKUP(C513,materiales!$A$1:$D$2000,4,0),IFERROR(A513,""))</f>
        <v/>
      </c>
      <c r="I513" s="65">
        <f>+(IFERROR(+VLOOKUP(B513,padron!$A$1:$K$304,9,0),""))</f>
        <v/>
      </c>
      <c r="J513" s="65">
        <f>+(IFERROR(+VLOOKUP(B513,padron!$A$1:$K$304,10,0),""))</f>
        <v/>
      </c>
      <c r="K513" s="65">
        <f>+(IFERROR(+VLOOKUP(B513,padron!$A$1:$K$304,11,0),""))</f>
        <v/>
      </c>
      <c r="L513" s="50">
        <f>+(IFERROR(+VLOOKUP(B513,padron!$A$1:$K$304,8,0),""))</f>
        <v/>
      </c>
      <c r="M513" s="50">
        <f>+(IFERROR(+VLOOKUP(B513,padron!$A$1:$K$304,2,0),""))</f>
        <v/>
      </c>
      <c r="N513" s="50">
        <f>+IFERROR(VLOOKUP(C513,materiales!$A$1:$D$2000,2,0),IF(B513="","","99999"))</f>
        <v/>
      </c>
      <c r="O513">
        <f>IFERROR(IF(B513="","","001"),"")</f>
        <v/>
      </c>
      <c r="Q513" s="50">
        <f>IF(B513="","","ZTRA")</f>
        <v/>
      </c>
      <c r="R513" s="65">
        <f>IF(B513="","","ALMA")</f>
        <v/>
      </c>
      <c r="S513" s="50">
        <f>+IFERROR(VLOOKUP(B513,padron!A506:K808,4,0),"")</f>
        <v/>
      </c>
      <c r="T513" s="60">
        <f>+IF(L513="","",+DAY(TODAY())&amp;"."&amp;TEXT(+TODAY(),"MM")&amp;"."&amp;+YEAR(TODAY()))</f>
        <v/>
      </c>
      <c r="U513" s="65">
        <f>+IFERROR(VLOOKUP(B513,padron!$A$2:$K$304,6,0),"")</f>
        <v/>
      </c>
      <c r="V513" s="65">
        <f>+IFERROR(VLOOKUP(B513,padron!$A$2:$K$304,7,0),"")</f>
        <v/>
      </c>
      <c r="W513" s="50">
        <f>IFERROR(VLOOKUP(B513,padron!A505:M1274,12,0),"")</f>
        <v/>
      </c>
      <c r="X513" s="65">
        <f>IFERROR(VLOOKUP(B513,padron!A505:M1274,13,0),"")</f>
        <v/>
      </c>
    </row>
    <row r="514" ht="15" customHeight="1" s="70">
      <c r="F514" s="62">
        <f>IFERROR(IF(G514="Af. No Encontrado!","SI","NO"),"NO")</f>
        <v/>
      </c>
      <c r="G514" s="65">
        <f>+(IFERROR(+VLOOKUP(B514,padron!$A$1:$K$902,3,0),IF(B514="","","Af. No Encontrado!")))</f>
        <v/>
      </c>
      <c r="H514" s="65">
        <f>+IFERROR(VLOOKUP(C514,materiales!$A$1:$D$2000,4,0),IFERROR(A514,""))</f>
        <v/>
      </c>
      <c r="I514" s="65">
        <f>+(IFERROR(+VLOOKUP(B514,padron!$A$1:$K$304,9,0),""))</f>
        <v/>
      </c>
      <c r="J514" s="65">
        <f>+(IFERROR(+VLOOKUP(B514,padron!$A$1:$K$304,10,0),""))</f>
        <v/>
      </c>
      <c r="K514" s="65">
        <f>+(IFERROR(+VLOOKUP(B514,padron!$A$1:$K$304,11,0),""))</f>
        <v/>
      </c>
      <c r="L514" s="50">
        <f>+(IFERROR(+VLOOKUP(B514,padron!$A$1:$K$304,8,0),""))</f>
        <v/>
      </c>
      <c r="M514" s="50">
        <f>+(IFERROR(+VLOOKUP(B514,padron!$A$1:$K$304,2,0),""))</f>
        <v/>
      </c>
      <c r="N514" s="50">
        <f>+IFERROR(VLOOKUP(C514,materiales!$A$1:$D$2000,2,0),IF(B514="","","99999"))</f>
        <v/>
      </c>
      <c r="O514">
        <f>IFERROR(IF(B514="","","001"),"")</f>
        <v/>
      </c>
      <c r="Q514" s="50">
        <f>IF(B514="","","ZTRA")</f>
        <v/>
      </c>
      <c r="R514" s="65">
        <f>IF(B514="","","ALMA")</f>
        <v/>
      </c>
      <c r="S514" s="50">
        <f>+IFERROR(VLOOKUP(B514,padron!A507:K809,4,0),"")</f>
        <v/>
      </c>
      <c r="T514" s="60">
        <f>+IF(L514="","",+DAY(TODAY())&amp;"."&amp;TEXT(+TODAY(),"MM")&amp;"."&amp;+YEAR(TODAY()))</f>
        <v/>
      </c>
      <c r="U514" s="65">
        <f>+IFERROR(VLOOKUP(B514,padron!$A$2:$K$304,6,0),"")</f>
        <v/>
      </c>
      <c r="V514" s="65">
        <f>+IFERROR(VLOOKUP(B514,padron!$A$2:$K$304,7,0),"")</f>
        <v/>
      </c>
      <c r="W514" s="50">
        <f>IFERROR(VLOOKUP(B514,padron!A506:M1275,12,0),"")</f>
        <v/>
      </c>
      <c r="X514" s="65">
        <f>IFERROR(VLOOKUP(B514,padron!A506:M1275,13,0),"")</f>
        <v/>
      </c>
    </row>
    <row r="515" ht="15" customHeight="1" s="70">
      <c r="F515" s="62">
        <f>IFERROR(IF(G515="Af. No Encontrado!","SI","NO"),"NO")</f>
        <v/>
      </c>
      <c r="G515" s="65">
        <f>+(IFERROR(+VLOOKUP(B515,padron!$A$1:$K$902,3,0),IF(B515="","","Af. No Encontrado!")))</f>
        <v/>
      </c>
      <c r="H515" s="65">
        <f>+IFERROR(VLOOKUP(C515,materiales!$A$1:$D$2000,4,0),IFERROR(A515,""))</f>
        <v/>
      </c>
      <c r="I515" s="65">
        <f>+(IFERROR(+VLOOKUP(B515,padron!$A$1:$K$304,9,0),""))</f>
        <v/>
      </c>
      <c r="J515" s="65">
        <f>+(IFERROR(+VLOOKUP(B515,padron!$A$1:$K$304,10,0),""))</f>
        <v/>
      </c>
      <c r="K515" s="65">
        <f>+(IFERROR(+VLOOKUP(B515,padron!$A$1:$K$304,11,0),""))</f>
        <v/>
      </c>
      <c r="L515" s="50">
        <f>+(IFERROR(+VLOOKUP(B515,padron!$A$1:$K$304,8,0),""))</f>
        <v/>
      </c>
      <c r="M515" s="50">
        <f>+(IFERROR(+VLOOKUP(B515,padron!$A$1:$K$304,2,0),""))</f>
        <v/>
      </c>
      <c r="N515" s="50">
        <f>+IFERROR(VLOOKUP(C515,materiales!$A$1:$D$2000,2,0),IF(B515="","","99999"))</f>
        <v/>
      </c>
      <c r="O515">
        <f>IFERROR(IF(B515="","","001"),"")</f>
        <v/>
      </c>
      <c r="Q515" s="50">
        <f>IF(B515="","","ZTRA")</f>
        <v/>
      </c>
      <c r="R515" s="65">
        <f>IF(B515="","","ALMA")</f>
        <v/>
      </c>
      <c r="S515" s="50">
        <f>+IFERROR(VLOOKUP(B515,padron!A508:K810,4,0),"")</f>
        <v/>
      </c>
      <c r="T515" s="60">
        <f>+IF(L515="","",+DAY(TODAY())&amp;"."&amp;TEXT(+TODAY(),"MM")&amp;"."&amp;+YEAR(TODAY()))</f>
        <v/>
      </c>
      <c r="U515" s="65">
        <f>+IFERROR(VLOOKUP(B515,padron!$A$2:$K$304,6,0),"")</f>
        <v/>
      </c>
      <c r="V515" s="65">
        <f>+IFERROR(VLOOKUP(B515,padron!$A$2:$K$304,7,0),"")</f>
        <v/>
      </c>
      <c r="W515" s="50">
        <f>IFERROR(VLOOKUP(B515,padron!A507:M1276,12,0),"")</f>
        <v/>
      </c>
      <c r="X515" s="65">
        <f>IFERROR(VLOOKUP(B515,padron!A507:M1276,13,0),"")</f>
        <v/>
      </c>
    </row>
    <row r="516" ht="15" customHeight="1" s="70">
      <c r="F516" s="62">
        <f>IFERROR(IF(G516="Af. No Encontrado!","SI","NO"),"NO")</f>
        <v/>
      </c>
      <c r="G516" s="65">
        <f>+(IFERROR(+VLOOKUP(B516,padron!$A$1:$K$902,3,0),IF(B516="","","Af. No Encontrado!")))</f>
        <v/>
      </c>
      <c r="H516" s="65">
        <f>+IFERROR(VLOOKUP(C516,materiales!$A$1:$D$2000,4,0),IFERROR(A516,""))</f>
        <v/>
      </c>
      <c r="I516" s="65">
        <f>+(IFERROR(+VLOOKUP(B516,padron!$A$1:$K$304,9,0),""))</f>
        <v/>
      </c>
      <c r="J516" s="65">
        <f>+(IFERROR(+VLOOKUP(B516,padron!$A$1:$K$304,10,0),""))</f>
        <v/>
      </c>
      <c r="K516" s="65">
        <f>+(IFERROR(+VLOOKUP(B516,padron!$A$1:$K$304,11,0),""))</f>
        <v/>
      </c>
      <c r="L516" s="50">
        <f>+(IFERROR(+VLOOKUP(B516,padron!$A$1:$K$304,8,0),""))</f>
        <v/>
      </c>
      <c r="M516" s="50">
        <f>+(IFERROR(+VLOOKUP(B516,padron!$A$1:$K$304,2,0),""))</f>
        <v/>
      </c>
      <c r="N516" s="50">
        <f>+IFERROR(VLOOKUP(C516,materiales!$A$1:$D$2000,2,0),IF(B516="","","99999"))</f>
        <v/>
      </c>
      <c r="O516">
        <f>IFERROR(IF(B516="","","001"),"")</f>
        <v/>
      </c>
      <c r="Q516" s="50">
        <f>IF(B516="","","ZTRA")</f>
        <v/>
      </c>
      <c r="R516" s="65">
        <f>IF(B516="","","ALMA")</f>
        <v/>
      </c>
      <c r="S516" s="50">
        <f>+IFERROR(VLOOKUP(B516,padron!A509:K811,4,0),"")</f>
        <v/>
      </c>
      <c r="T516" s="60">
        <f>+IF(L516="","",+DAY(TODAY())&amp;"."&amp;TEXT(+TODAY(),"MM")&amp;"."&amp;+YEAR(TODAY()))</f>
        <v/>
      </c>
      <c r="U516" s="65">
        <f>+IFERROR(VLOOKUP(B516,padron!$A$2:$K$304,6,0),"")</f>
        <v/>
      </c>
      <c r="V516" s="65">
        <f>+IFERROR(VLOOKUP(B516,padron!$A$2:$K$304,7,0),"")</f>
        <v/>
      </c>
      <c r="W516" s="50">
        <f>IFERROR(VLOOKUP(B516,padron!A508:M1277,12,0),"")</f>
        <v/>
      </c>
      <c r="X516" s="65">
        <f>IFERROR(VLOOKUP(B516,padron!A508:M1277,13,0),"")</f>
        <v/>
      </c>
    </row>
    <row r="517" ht="15" customHeight="1" s="70">
      <c r="F517" s="62">
        <f>IFERROR(IF(G517="Af. No Encontrado!","SI","NO"),"NO")</f>
        <v/>
      </c>
      <c r="G517" s="65">
        <f>+(IFERROR(+VLOOKUP(B517,padron!$A$1:$K$902,3,0),IF(B517="","","Af. No Encontrado!")))</f>
        <v/>
      </c>
      <c r="H517" s="65">
        <f>+IFERROR(VLOOKUP(C517,materiales!$A$1:$D$2000,4,0),IFERROR(A517,""))</f>
        <v/>
      </c>
      <c r="I517" s="65">
        <f>+(IFERROR(+VLOOKUP(B517,padron!$A$1:$K$304,9,0),""))</f>
        <v/>
      </c>
      <c r="J517" s="65">
        <f>+(IFERROR(+VLOOKUP(B517,padron!$A$1:$K$304,10,0),""))</f>
        <v/>
      </c>
      <c r="K517" s="65">
        <f>+(IFERROR(+VLOOKUP(B517,padron!$A$1:$K$304,11,0),""))</f>
        <v/>
      </c>
      <c r="L517" s="50">
        <f>+(IFERROR(+VLOOKUP(B517,padron!$A$1:$K$304,8,0),""))</f>
        <v/>
      </c>
      <c r="M517" s="50">
        <f>+(IFERROR(+VLOOKUP(B517,padron!$A$1:$K$304,2,0),""))</f>
        <v/>
      </c>
      <c r="N517" s="50">
        <f>+IFERROR(VLOOKUP(C517,materiales!$A$1:$D$2000,2,0),IF(B517="","","99999"))</f>
        <v/>
      </c>
      <c r="O517">
        <f>IFERROR(IF(B517="","","001"),"")</f>
        <v/>
      </c>
      <c r="Q517" s="50">
        <f>IF(B517="","","ZTRA")</f>
        <v/>
      </c>
      <c r="R517" s="65">
        <f>IF(B517="","","ALMA")</f>
        <v/>
      </c>
      <c r="S517" s="50">
        <f>+IFERROR(VLOOKUP(B517,padron!A510:K812,4,0),"")</f>
        <v/>
      </c>
      <c r="T517" s="60">
        <f>+IF(L517="","",+DAY(TODAY())&amp;"."&amp;TEXT(+TODAY(),"MM")&amp;"."&amp;+YEAR(TODAY()))</f>
        <v/>
      </c>
      <c r="U517" s="65">
        <f>+IFERROR(VLOOKUP(B517,padron!$A$2:$K$304,6,0),"")</f>
        <v/>
      </c>
      <c r="V517" s="65">
        <f>+IFERROR(VLOOKUP(B517,padron!$A$2:$K$304,7,0),"")</f>
        <v/>
      </c>
      <c r="W517" s="50">
        <f>IFERROR(VLOOKUP(B517,padron!A509:M1278,12,0),"")</f>
        <v/>
      </c>
      <c r="X517" s="65">
        <f>IFERROR(VLOOKUP(B517,padron!A509:M1278,13,0),"")</f>
        <v/>
      </c>
    </row>
    <row r="518" ht="15" customHeight="1" s="70">
      <c r="F518" s="62">
        <f>IFERROR(IF(G518="Af. No Encontrado!","SI","NO"),"NO")</f>
        <v/>
      </c>
      <c r="G518" s="65">
        <f>+(IFERROR(+VLOOKUP(B518,padron!$A$1:$K$902,3,0),IF(B518="","","Af. No Encontrado!")))</f>
        <v/>
      </c>
      <c r="H518" s="65">
        <f>+IFERROR(VLOOKUP(C518,materiales!$A$1:$D$2000,4,0),IFERROR(A518,""))</f>
        <v/>
      </c>
      <c r="I518" s="65">
        <f>+(IFERROR(+VLOOKUP(B518,padron!$A$1:$K$304,9,0),""))</f>
        <v/>
      </c>
      <c r="J518" s="65">
        <f>+(IFERROR(+VLOOKUP(B518,padron!$A$1:$K$304,10,0),""))</f>
        <v/>
      </c>
      <c r="K518" s="65">
        <f>+(IFERROR(+VLOOKUP(B518,padron!$A$1:$K$304,11,0),""))</f>
        <v/>
      </c>
      <c r="L518" s="50">
        <f>+(IFERROR(+VLOOKUP(B518,padron!$A$1:$K$304,8,0),""))</f>
        <v/>
      </c>
      <c r="M518" s="50">
        <f>+(IFERROR(+VLOOKUP(B518,padron!$A$1:$K$304,2,0),""))</f>
        <v/>
      </c>
      <c r="N518" s="50">
        <f>+IFERROR(VLOOKUP(C518,materiales!$A$1:$D$2000,2,0),IF(B518="","","99999"))</f>
        <v/>
      </c>
      <c r="O518">
        <f>IFERROR(IF(B518="","","001"),"")</f>
        <v/>
      </c>
      <c r="Q518" s="50">
        <f>IF(B518="","","ZTRA")</f>
        <v/>
      </c>
      <c r="R518" s="65">
        <f>IF(B518="","","ALMA")</f>
        <v/>
      </c>
      <c r="S518" s="50">
        <f>+IFERROR(VLOOKUP(B518,padron!A511:K813,4,0),"")</f>
        <v/>
      </c>
      <c r="T518" s="60">
        <f>+IF(L518="","",+DAY(TODAY())&amp;"."&amp;TEXT(+TODAY(),"MM")&amp;"."&amp;+YEAR(TODAY()))</f>
        <v/>
      </c>
      <c r="U518" s="65">
        <f>+IFERROR(VLOOKUP(B518,padron!$A$2:$K$304,6,0),"")</f>
        <v/>
      </c>
      <c r="V518" s="65">
        <f>+IFERROR(VLOOKUP(B518,padron!$A$2:$K$304,7,0),"")</f>
        <v/>
      </c>
      <c r="W518" s="50">
        <f>IFERROR(VLOOKUP(B518,padron!A510:M1279,12,0),"")</f>
        <v/>
      </c>
      <c r="X518" s="65">
        <f>IFERROR(VLOOKUP(B518,padron!A510:M1279,13,0),"")</f>
        <v/>
      </c>
    </row>
    <row r="519" ht="15" customHeight="1" s="70">
      <c r="F519" s="62">
        <f>IFERROR(IF(G519="Af. No Encontrado!","SI","NO"),"NO")</f>
        <v/>
      </c>
      <c r="G519" s="65">
        <f>+(IFERROR(+VLOOKUP(B519,padron!$A$1:$K$902,3,0),IF(B519="","","Af. No Encontrado!")))</f>
        <v/>
      </c>
      <c r="H519" s="65">
        <f>+IFERROR(VLOOKUP(C519,materiales!$A$1:$D$2000,4,0),IFERROR(A519,""))</f>
        <v/>
      </c>
      <c r="I519" s="65">
        <f>+(IFERROR(+VLOOKUP(B519,padron!$A$1:$K$304,9,0),""))</f>
        <v/>
      </c>
      <c r="J519" s="65">
        <f>+(IFERROR(+VLOOKUP(B519,padron!$A$1:$K$304,10,0),""))</f>
        <v/>
      </c>
      <c r="K519" s="65">
        <f>+(IFERROR(+VLOOKUP(B519,padron!$A$1:$K$304,11,0),""))</f>
        <v/>
      </c>
      <c r="L519" s="50">
        <f>+(IFERROR(+VLOOKUP(B519,padron!$A$1:$K$304,8,0),""))</f>
        <v/>
      </c>
      <c r="M519" s="50">
        <f>+(IFERROR(+VLOOKUP(B519,padron!$A$1:$K$304,2,0),""))</f>
        <v/>
      </c>
      <c r="N519" s="50">
        <f>+IFERROR(VLOOKUP(C519,materiales!$A$1:$D$2000,2,0),IF(B519="","","99999"))</f>
        <v/>
      </c>
      <c r="O519">
        <f>IFERROR(IF(B519="","","001"),"")</f>
        <v/>
      </c>
      <c r="Q519" s="50">
        <f>IF(B519="","","ZTRA")</f>
        <v/>
      </c>
      <c r="R519" s="65">
        <f>IF(B519="","","ALMA")</f>
        <v/>
      </c>
      <c r="S519" s="50">
        <f>+IFERROR(VLOOKUP(B519,padron!A512:K814,4,0),"")</f>
        <v/>
      </c>
      <c r="T519" s="60">
        <f>+IF(L519="","",+DAY(TODAY())&amp;"."&amp;TEXT(+TODAY(),"MM")&amp;"."&amp;+YEAR(TODAY()))</f>
        <v/>
      </c>
      <c r="U519" s="65">
        <f>+IFERROR(VLOOKUP(B519,padron!$A$2:$K$304,6,0),"")</f>
        <v/>
      </c>
      <c r="V519" s="65">
        <f>+IFERROR(VLOOKUP(B519,padron!$A$2:$K$304,7,0),"")</f>
        <v/>
      </c>
      <c r="W519" s="50">
        <f>IFERROR(VLOOKUP(B519,padron!A511:M1280,12,0),"")</f>
        <v/>
      </c>
      <c r="X519" s="65">
        <f>IFERROR(VLOOKUP(B519,padron!A511:M1280,13,0),"")</f>
        <v/>
      </c>
    </row>
    <row r="520" ht="15" customHeight="1" s="70">
      <c r="F520" s="62">
        <f>IFERROR(IF(G520="Af. No Encontrado!","SI","NO"),"NO")</f>
        <v/>
      </c>
      <c r="G520" s="65">
        <f>+(IFERROR(+VLOOKUP(B520,padron!$A$1:$K$902,3,0),IF(B520="","","Af. No Encontrado!")))</f>
        <v/>
      </c>
      <c r="H520" s="65">
        <f>+IFERROR(VLOOKUP(C520,materiales!$A$1:$D$2000,4,0),IFERROR(A520,""))</f>
        <v/>
      </c>
      <c r="I520" s="65">
        <f>+(IFERROR(+VLOOKUP(B520,padron!$A$1:$K$304,9,0),""))</f>
        <v/>
      </c>
      <c r="J520" s="65">
        <f>+(IFERROR(+VLOOKUP(B520,padron!$A$1:$K$304,10,0),""))</f>
        <v/>
      </c>
      <c r="K520" s="65">
        <f>+(IFERROR(+VLOOKUP(B520,padron!$A$1:$K$304,11,0),""))</f>
        <v/>
      </c>
      <c r="L520" s="50">
        <f>+(IFERROR(+VLOOKUP(B520,padron!$A$1:$K$304,8,0),""))</f>
        <v/>
      </c>
      <c r="M520" s="50">
        <f>+(IFERROR(+VLOOKUP(B520,padron!$A$1:$K$304,2,0),""))</f>
        <v/>
      </c>
      <c r="N520" s="50">
        <f>+IFERROR(VLOOKUP(C520,materiales!$A$1:$D$2000,2,0),IF(B520="","","99999"))</f>
        <v/>
      </c>
      <c r="O520">
        <f>IFERROR(IF(B520="","","001"),"")</f>
        <v/>
      </c>
      <c r="Q520" s="50">
        <f>IF(B520="","","ZTRA")</f>
        <v/>
      </c>
      <c r="R520" s="65">
        <f>IF(B520="","","ALMA")</f>
        <v/>
      </c>
      <c r="S520" s="50">
        <f>+IFERROR(VLOOKUP(B520,padron!A513:K815,4,0),"")</f>
        <v/>
      </c>
      <c r="T520" s="60">
        <f>+IF(L520="","",+DAY(TODAY())&amp;"."&amp;TEXT(+TODAY(),"MM")&amp;"."&amp;+YEAR(TODAY()))</f>
        <v/>
      </c>
      <c r="U520" s="65">
        <f>+IFERROR(VLOOKUP(B520,padron!$A$2:$K$304,6,0),"")</f>
        <v/>
      </c>
      <c r="V520" s="65">
        <f>+IFERROR(VLOOKUP(B520,padron!$A$2:$K$304,7,0),"")</f>
        <v/>
      </c>
      <c r="W520" s="50">
        <f>IFERROR(VLOOKUP(B520,padron!A512:M1281,12,0),"")</f>
        <v/>
      </c>
      <c r="X520" s="65">
        <f>IFERROR(VLOOKUP(B520,padron!A512:M1281,13,0),"")</f>
        <v/>
      </c>
    </row>
    <row r="521" ht="15" customHeight="1" s="70">
      <c r="F521" s="62">
        <f>IFERROR(IF(G521="Af. No Encontrado!","SI","NO"),"NO")</f>
        <v/>
      </c>
      <c r="G521" s="65">
        <f>+(IFERROR(+VLOOKUP(B521,padron!$A$1:$K$902,3,0),IF(B521="","","Af. No Encontrado!")))</f>
        <v/>
      </c>
      <c r="H521" s="65">
        <f>+IFERROR(VLOOKUP(C521,materiales!$A$1:$D$2000,4,0),IFERROR(A521,""))</f>
        <v/>
      </c>
      <c r="I521" s="65">
        <f>+(IFERROR(+VLOOKUP(B521,padron!$A$1:$K$304,9,0),""))</f>
        <v/>
      </c>
      <c r="J521" s="65">
        <f>+(IFERROR(+VLOOKUP(B521,padron!$A$1:$K$304,10,0),""))</f>
        <v/>
      </c>
      <c r="K521" s="65">
        <f>+(IFERROR(+VLOOKUP(B521,padron!$A$1:$K$304,11,0),""))</f>
        <v/>
      </c>
      <c r="L521" s="50">
        <f>+(IFERROR(+VLOOKUP(B521,padron!$A$1:$K$304,8,0),""))</f>
        <v/>
      </c>
      <c r="M521" s="50">
        <f>+(IFERROR(+VLOOKUP(B521,padron!$A$1:$K$304,2,0),""))</f>
        <v/>
      </c>
      <c r="N521" s="50">
        <f>+IFERROR(VLOOKUP(C521,materiales!$A$1:$D$2000,2,0),IF(B521="","","99999"))</f>
        <v/>
      </c>
      <c r="O521">
        <f>IFERROR(IF(B521="","","001"),"")</f>
        <v/>
      </c>
      <c r="Q521" s="50">
        <f>IF(B521="","","ZTRA")</f>
        <v/>
      </c>
      <c r="R521" s="65">
        <f>IF(B521="","","ALMA")</f>
        <v/>
      </c>
      <c r="S521" s="50">
        <f>+IFERROR(VLOOKUP(B521,padron!A514:K816,4,0),"")</f>
        <v/>
      </c>
      <c r="T521" s="60">
        <f>+IF(L521="","",+DAY(TODAY())&amp;"."&amp;TEXT(+TODAY(),"MM")&amp;"."&amp;+YEAR(TODAY()))</f>
        <v/>
      </c>
      <c r="U521" s="65">
        <f>+IFERROR(VLOOKUP(B521,padron!$A$2:$K$304,6,0),"")</f>
        <v/>
      </c>
      <c r="V521" s="65">
        <f>+IFERROR(VLOOKUP(B521,padron!$A$2:$K$304,7,0),"")</f>
        <v/>
      </c>
      <c r="W521" s="50">
        <f>IFERROR(VLOOKUP(B521,padron!A513:M1282,12,0),"")</f>
        <v/>
      </c>
      <c r="X521" s="65">
        <f>IFERROR(VLOOKUP(B521,padron!A513:M1282,13,0),"")</f>
        <v/>
      </c>
    </row>
    <row r="522" ht="15" customHeight="1" s="70">
      <c r="F522" s="62">
        <f>IFERROR(IF(G522="Af. No Encontrado!","SI","NO"),"NO")</f>
        <v/>
      </c>
      <c r="G522" s="65">
        <f>+(IFERROR(+VLOOKUP(B522,padron!$A$1:$K$902,3,0),IF(B522="","","Af. No Encontrado!")))</f>
        <v/>
      </c>
      <c r="H522" s="65">
        <f>+IFERROR(VLOOKUP(C522,materiales!$A$1:$D$2000,4,0),IFERROR(A522,""))</f>
        <v/>
      </c>
      <c r="I522" s="65">
        <f>+(IFERROR(+VLOOKUP(B522,padron!$A$1:$K$304,9,0),""))</f>
        <v/>
      </c>
      <c r="J522" s="65">
        <f>+(IFERROR(+VLOOKUP(B522,padron!$A$1:$K$304,10,0),""))</f>
        <v/>
      </c>
      <c r="K522" s="65">
        <f>+(IFERROR(+VLOOKUP(B522,padron!$A$1:$K$304,11,0),""))</f>
        <v/>
      </c>
      <c r="L522" s="50">
        <f>+(IFERROR(+VLOOKUP(B522,padron!$A$1:$K$304,8,0),""))</f>
        <v/>
      </c>
      <c r="M522" s="50">
        <f>+(IFERROR(+VLOOKUP(B522,padron!$A$1:$K$304,2,0),""))</f>
        <v/>
      </c>
      <c r="N522" s="50">
        <f>+IFERROR(VLOOKUP(C522,materiales!$A$1:$D$2000,2,0),IF(B522="","","99999"))</f>
        <v/>
      </c>
      <c r="O522">
        <f>IFERROR(IF(B522="","","001"),"")</f>
        <v/>
      </c>
      <c r="Q522" s="50">
        <f>IF(B522="","","ZTRA")</f>
        <v/>
      </c>
      <c r="R522" s="65">
        <f>IF(B522="","","ALMA")</f>
        <v/>
      </c>
      <c r="S522" s="50">
        <f>+IFERROR(VLOOKUP(B522,padron!A515:K817,4,0),"")</f>
        <v/>
      </c>
      <c r="T522" s="60">
        <f>+IF(L522="","",+DAY(TODAY())&amp;"."&amp;TEXT(+TODAY(),"MM")&amp;"."&amp;+YEAR(TODAY()))</f>
        <v/>
      </c>
      <c r="U522" s="65">
        <f>+IFERROR(VLOOKUP(B522,padron!$A$2:$K$304,6,0),"")</f>
        <v/>
      </c>
      <c r="V522" s="65">
        <f>+IFERROR(VLOOKUP(B522,padron!$A$2:$K$304,7,0),"")</f>
        <v/>
      </c>
      <c r="W522" s="50">
        <f>IFERROR(VLOOKUP(B522,padron!A514:M1283,12,0),"")</f>
        <v/>
      </c>
      <c r="X522" s="65">
        <f>IFERROR(VLOOKUP(B522,padron!A514:M1283,13,0),"")</f>
        <v/>
      </c>
    </row>
    <row r="523" ht="15" customHeight="1" s="70">
      <c r="F523" s="62">
        <f>IFERROR(IF(G523="Af. No Encontrado!","SI","NO"),"NO")</f>
        <v/>
      </c>
      <c r="G523" s="65">
        <f>+(IFERROR(+VLOOKUP(B523,padron!$A$1:$K$902,3,0),IF(B523="","","Af. No Encontrado!")))</f>
        <v/>
      </c>
      <c r="H523" s="65">
        <f>+IFERROR(VLOOKUP(C523,materiales!$A$1:$D$2000,4,0),IFERROR(A523,""))</f>
        <v/>
      </c>
      <c r="I523" s="65">
        <f>+(IFERROR(+VLOOKUP(B523,padron!$A$1:$K$304,9,0),""))</f>
        <v/>
      </c>
      <c r="J523" s="65">
        <f>+(IFERROR(+VLOOKUP(B523,padron!$A$1:$K$304,10,0),""))</f>
        <v/>
      </c>
      <c r="K523" s="65">
        <f>+(IFERROR(+VLOOKUP(B523,padron!$A$1:$K$304,11,0),""))</f>
        <v/>
      </c>
      <c r="L523" s="50">
        <f>+(IFERROR(+VLOOKUP(B523,padron!$A$1:$K$304,8,0),""))</f>
        <v/>
      </c>
      <c r="M523" s="50">
        <f>+(IFERROR(+VLOOKUP(B523,padron!$A$1:$K$304,2,0),""))</f>
        <v/>
      </c>
      <c r="N523" s="50">
        <f>+IFERROR(VLOOKUP(C523,materiales!$A$1:$D$2000,2,0),IF(B523="","","99999"))</f>
        <v/>
      </c>
      <c r="O523">
        <f>IFERROR(IF(B523="","","001"),"")</f>
        <v/>
      </c>
      <c r="Q523" s="50">
        <f>IF(B523="","","ZTRA")</f>
        <v/>
      </c>
      <c r="R523" s="65">
        <f>IF(B523="","","ALMA")</f>
        <v/>
      </c>
      <c r="S523" s="50">
        <f>+IFERROR(VLOOKUP(B523,padron!A516:K818,4,0),"")</f>
        <v/>
      </c>
      <c r="T523" s="60">
        <f>+IF(L523="","",+DAY(TODAY())&amp;"."&amp;TEXT(+TODAY(),"MM")&amp;"."&amp;+YEAR(TODAY()))</f>
        <v/>
      </c>
      <c r="U523" s="65">
        <f>+IFERROR(VLOOKUP(B523,padron!$A$2:$K$304,6,0),"")</f>
        <v/>
      </c>
      <c r="V523" s="65">
        <f>+IFERROR(VLOOKUP(B523,padron!$A$2:$K$304,7,0),"")</f>
        <v/>
      </c>
      <c r="W523" s="50">
        <f>IFERROR(VLOOKUP(B523,padron!A515:M1284,12,0),"")</f>
        <v/>
      </c>
      <c r="X523" s="65">
        <f>IFERROR(VLOOKUP(B523,padron!A515:M1284,13,0),"")</f>
        <v/>
      </c>
    </row>
    <row r="524" ht="15" customHeight="1" s="70">
      <c r="F524" s="62">
        <f>IFERROR(IF(G524="Af. No Encontrado!","SI","NO"),"NO")</f>
        <v/>
      </c>
      <c r="G524" s="65">
        <f>+(IFERROR(+VLOOKUP(B524,padron!$A$1:$K$902,3,0),IF(B524="","","Af. No Encontrado!")))</f>
        <v/>
      </c>
      <c r="H524" s="65">
        <f>+IFERROR(VLOOKUP(C524,materiales!$A$1:$D$2000,4,0),IFERROR(A524,""))</f>
        <v/>
      </c>
      <c r="I524" s="65">
        <f>+(IFERROR(+VLOOKUP(B524,padron!$A$1:$K$304,9,0),""))</f>
        <v/>
      </c>
      <c r="J524" s="65">
        <f>+(IFERROR(+VLOOKUP(B524,padron!$A$1:$K$304,10,0),""))</f>
        <v/>
      </c>
      <c r="K524" s="65">
        <f>+(IFERROR(+VLOOKUP(B524,padron!$A$1:$K$304,11,0),""))</f>
        <v/>
      </c>
      <c r="L524" s="50">
        <f>+(IFERROR(+VLOOKUP(B524,padron!$A$1:$K$304,8,0),""))</f>
        <v/>
      </c>
      <c r="M524" s="50">
        <f>+(IFERROR(+VLOOKUP(B524,padron!$A$1:$K$304,2,0),""))</f>
        <v/>
      </c>
      <c r="N524" s="50">
        <f>+IFERROR(VLOOKUP(C524,materiales!$A$1:$D$2000,2,0),IF(B524="","","99999"))</f>
        <v/>
      </c>
      <c r="O524">
        <f>IFERROR(IF(B524="","","001"),"")</f>
        <v/>
      </c>
      <c r="Q524" s="50">
        <f>IF(B524="","","ZTRA")</f>
        <v/>
      </c>
      <c r="R524" s="65">
        <f>IF(B524="","","ALMA")</f>
        <v/>
      </c>
      <c r="S524" s="50">
        <f>+IFERROR(VLOOKUP(B524,padron!A517:K819,4,0),"")</f>
        <v/>
      </c>
      <c r="T524" s="60">
        <f>+IF(L524="","",+DAY(TODAY())&amp;"."&amp;TEXT(+TODAY(),"MM")&amp;"."&amp;+YEAR(TODAY()))</f>
        <v/>
      </c>
      <c r="U524" s="65">
        <f>+IFERROR(VLOOKUP(B524,padron!$A$2:$K$304,6,0),"")</f>
        <v/>
      </c>
      <c r="V524" s="65">
        <f>+IFERROR(VLOOKUP(B524,padron!$A$2:$K$304,7,0),"")</f>
        <v/>
      </c>
      <c r="W524" s="50">
        <f>IFERROR(VLOOKUP(B524,padron!A516:M1285,12,0),"")</f>
        <v/>
      </c>
      <c r="X524" s="65">
        <f>IFERROR(VLOOKUP(B524,padron!A516:M1285,13,0),"")</f>
        <v/>
      </c>
    </row>
    <row r="525" ht="15" customHeight="1" s="70">
      <c r="F525" s="62">
        <f>IFERROR(IF(G525="Af. No Encontrado!","SI","NO"),"NO")</f>
        <v/>
      </c>
      <c r="G525" s="65">
        <f>+(IFERROR(+VLOOKUP(B525,padron!$A$1:$K$902,3,0),IF(B525="","","Af. No Encontrado!")))</f>
        <v/>
      </c>
      <c r="H525" s="65">
        <f>+IFERROR(VLOOKUP(C525,materiales!$A$1:$D$2000,4,0),IFERROR(A525,""))</f>
        <v/>
      </c>
      <c r="I525" s="65">
        <f>+(IFERROR(+VLOOKUP(B525,padron!$A$1:$K$304,9,0),""))</f>
        <v/>
      </c>
      <c r="J525" s="65">
        <f>+(IFERROR(+VLOOKUP(B525,padron!$A$1:$K$304,10,0),""))</f>
        <v/>
      </c>
      <c r="K525" s="65">
        <f>+(IFERROR(+VLOOKUP(B525,padron!$A$1:$K$304,11,0),""))</f>
        <v/>
      </c>
      <c r="L525" s="50">
        <f>+(IFERROR(+VLOOKUP(B525,padron!$A$1:$K$304,8,0),""))</f>
        <v/>
      </c>
      <c r="M525" s="50">
        <f>+(IFERROR(+VLOOKUP(B525,padron!$A$1:$K$304,2,0),""))</f>
        <v/>
      </c>
      <c r="N525" s="50">
        <f>+IFERROR(VLOOKUP(C525,materiales!$A$1:$D$2000,2,0),IF(B525="","","99999"))</f>
        <v/>
      </c>
      <c r="O525">
        <f>IFERROR(IF(B525="","","001"),"")</f>
        <v/>
      </c>
      <c r="Q525" s="50">
        <f>IF(B525="","","ZTRA")</f>
        <v/>
      </c>
      <c r="R525" s="65">
        <f>IF(B525="","","ALMA")</f>
        <v/>
      </c>
      <c r="S525" s="50">
        <f>+IFERROR(VLOOKUP(B525,padron!A518:K820,4,0),"")</f>
        <v/>
      </c>
      <c r="T525" s="60">
        <f>+IF(L525="","",+DAY(TODAY())&amp;"."&amp;TEXT(+TODAY(),"MM")&amp;"."&amp;+YEAR(TODAY()))</f>
        <v/>
      </c>
      <c r="U525" s="65">
        <f>+IFERROR(VLOOKUP(B525,padron!$A$2:$K$304,6,0),"")</f>
        <v/>
      </c>
      <c r="V525" s="65">
        <f>+IFERROR(VLOOKUP(B525,padron!$A$2:$K$304,7,0),"")</f>
        <v/>
      </c>
      <c r="W525" s="50">
        <f>IFERROR(VLOOKUP(B525,padron!A517:M1286,12,0),"")</f>
        <v/>
      </c>
      <c r="X525" s="65">
        <f>IFERROR(VLOOKUP(B525,padron!A517:M1286,13,0),"")</f>
        <v/>
      </c>
    </row>
    <row r="526" ht="15" customHeight="1" s="70">
      <c r="F526" s="62">
        <f>IFERROR(IF(G526="Af. No Encontrado!","SI","NO"),"NO")</f>
        <v/>
      </c>
      <c r="G526" s="65">
        <f>+(IFERROR(+VLOOKUP(B526,padron!$A$1:$K$902,3,0),IF(B526="","","Af. No Encontrado!")))</f>
        <v/>
      </c>
      <c r="H526" s="65">
        <f>+IFERROR(VLOOKUP(C526,materiales!$A$1:$D$2000,4,0),IFERROR(A526,""))</f>
        <v/>
      </c>
      <c r="I526" s="65">
        <f>+(IFERROR(+VLOOKUP(B526,padron!$A$1:$K$304,9,0),""))</f>
        <v/>
      </c>
      <c r="J526" s="65">
        <f>+(IFERROR(+VLOOKUP(B526,padron!$A$1:$K$304,10,0),""))</f>
        <v/>
      </c>
      <c r="K526" s="65">
        <f>+(IFERROR(+VLOOKUP(B526,padron!$A$1:$K$304,11,0),""))</f>
        <v/>
      </c>
      <c r="L526" s="50">
        <f>+(IFERROR(+VLOOKUP(B526,padron!$A$1:$K$304,8,0),""))</f>
        <v/>
      </c>
      <c r="M526" s="50">
        <f>+(IFERROR(+VLOOKUP(B526,padron!$A$1:$K$304,2,0),""))</f>
        <v/>
      </c>
      <c r="N526" s="50">
        <f>+IFERROR(VLOOKUP(C526,materiales!$A$1:$D$2000,2,0),IF(B526="","","99999"))</f>
        <v/>
      </c>
      <c r="O526">
        <f>IFERROR(IF(B526="","","001"),"")</f>
        <v/>
      </c>
      <c r="Q526" s="50">
        <f>IF(B526="","","ZTRA")</f>
        <v/>
      </c>
      <c r="R526" s="65">
        <f>IF(B526="","","ALMA")</f>
        <v/>
      </c>
      <c r="S526" s="50">
        <f>+IFERROR(VLOOKUP(B526,padron!A519:K821,4,0),"")</f>
        <v/>
      </c>
      <c r="T526" s="60">
        <f>+IF(L526="","",+DAY(TODAY())&amp;"."&amp;TEXT(+TODAY(),"MM")&amp;"."&amp;+YEAR(TODAY()))</f>
        <v/>
      </c>
      <c r="U526" s="65">
        <f>+IFERROR(VLOOKUP(B526,padron!$A$2:$K$304,6,0),"")</f>
        <v/>
      </c>
      <c r="V526" s="65">
        <f>+IFERROR(VLOOKUP(B526,padron!$A$2:$K$304,7,0),"")</f>
        <v/>
      </c>
      <c r="W526" s="50">
        <f>IFERROR(VLOOKUP(B526,padron!A518:M1287,12,0),"")</f>
        <v/>
      </c>
      <c r="X526" s="65">
        <f>IFERROR(VLOOKUP(B526,padron!A518:M1287,13,0),"")</f>
        <v/>
      </c>
    </row>
    <row r="527" ht="15" customHeight="1" s="70">
      <c r="F527" s="62">
        <f>IFERROR(IF(G527="Af. No Encontrado!","SI","NO"),"NO")</f>
        <v/>
      </c>
      <c r="G527" s="65">
        <f>+(IFERROR(+VLOOKUP(B527,padron!$A$1:$K$902,3,0),IF(B527="","","Af. No Encontrado!")))</f>
        <v/>
      </c>
      <c r="H527" s="65">
        <f>+IFERROR(VLOOKUP(C527,materiales!$A$1:$D$2000,4,0),IFERROR(A527,""))</f>
        <v/>
      </c>
      <c r="I527" s="65">
        <f>+(IFERROR(+VLOOKUP(B527,padron!$A$1:$K$304,9,0),""))</f>
        <v/>
      </c>
      <c r="J527" s="65">
        <f>+(IFERROR(+VLOOKUP(B527,padron!$A$1:$K$304,10,0),""))</f>
        <v/>
      </c>
      <c r="K527" s="65">
        <f>+(IFERROR(+VLOOKUP(B527,padron!$A$1:$K$304,11,0),""))</f>
        <v/>
      </c>
      <c r="L527" s="50">
        <f>+(IFERROR(+VLOOKUP(B527,padron!$A$1:$K$304,8,0),""))</f>
        <v/>
      </c>
      <c r="M527" s="50">
        <f>+(IFERROR(+VLOOKUP(B527,padron!$A$1:$K$304,2,0),""))</f>
        <v/>
      </c>
      <c r="N527" s="50">
        <f>+IFERROR(VLOOKUP(C527,materiales!$A$1:$D$2000,2,0),IF(B527="","","99999"))</f>
        <v/>
      </c>
      <c r="O527">
        <f>IFERROR(IF(B527="","","001"),"")</f>
        <v/>
      </c>
      <c r="Q527" s="50">
        <f>IF(B527="","","ZTRA")</f>
        <v/>
      </c>
      <c r="R527" s="65">
        <f>IF(B527="","","ALMA")</f>
        <v/>
      </c>
      <c r="S527" s="50">
        <f>+IFERROR(VLOOKUP(B527,padron!A520:K822,4,0),"")</f>
        <v/>
      </c>
      <c r="T527" s="60">
        <f>+IF(L527="","",+DAY(TODAY())&amp;"."&amp;TEXT(+TODAY(),"MM")&amp;"."&amp;+YEAR(TODAY()))</f>
        <v/>
      </c>
      <c r="U527" s="65">
        <f>+IFERROR(VLOOKUP(B527,padron!$A$2:$K$304,6,0),"")</f>
        <v/>
      </c>
      <c r="V527" s="65">
        <f>+IFERROR(VLOOKUP(B527,padron!$A$2:$K$304,7,0),"")</f>
        <v/>
      </c>
      <c r="W527" s="50">
        <f>IFERROR(VLOOKUP(B527,padron!A519:M1288,12,0),"")</f>
        <v/>
      </c>
      <c r="X527" s="65">
        <f>IFERROR(VLOOKUP(B527,padron!A519:M1288,13,0),"")</f>
        <v/>
      </c>
    </row>
    <row r="528" ht="15" customHeight="1" s="70">
      <c r="F528" s="62">
        <f>IFERROR(IF(G528="Af. No Encontrado!","SI","NO"),"NO")</f>
        <v/>
      </c>
      <c r="G528" s="65">
        <f>+(IFERROR(+VLOOKUP(B528,padron!$A$1:$K$902,3,0),IF(B528="","","Af. No Encontrado!")))</f>
        <v/>
      </c>
      <c r="H528" s="65">
        <f>+IFERROR(VLOOKUP(C528,materiales!$A$1:$D$2000,4,0),IFERROR(A528,""))</f>
        <v/>
      </c>
      <c r="I528" s="65">
        <f>+(IFERROR(+VLOOKUP(B528,padron!$A$1:$K$304,9,0),""))</f>
        <v/>
      </c>
      <c r="J528" s="65">
        <f>+(IFERROR(+VLOOKUP(B528,padron!$A$1:$K$304,10,0),""))</f>
        <v/>
      </c>
      <c r="K528" s="65">
        <f>+(IFERROR(+VLOOKUP(B528,padron!$A$1:$K$304,11,0),""))</f>
        <v/>
      </c>
      <c r="L528" s="50">
        <f>+(IFERROR(+VLOOKUP(B528,padron!$A$1:$K$304,8,0),""))</f>
        <v/>
      </c>
      <c r="M528" s="50">
        <f>+(IFERROR(+VLOOKUP(B528,padron!$A$1:$K$304,2,0),""))</f>
        <v/>
      </c>
      <c r="N528" s="50">
        <f>+IFERROR(VLOOKUP(C528,materiales!$A$1:$D$2000,2,0),IF(B528="","","99999"))</f>
        <v/>
      </c>
      <c r="O528">
        <f>IFERROR(IF(B528="","","001"),"")</f>
        <v/>
      </c>
      <c r="Q528" s="50">
        <f>IF(B528="","","ZTRA")</f>
        <v/>
      </c>
      <c r="R528" s="65">
        <f>IF(B528="","","ALMA")</f>
        <v/>
      </c>
      <c r="S528" s="50">
        <f>+IFERROR(VLOOKUP(B528,padron!A521:K823,4,0),"")</f>
        <v/>
      </c>
      <c r="T528" s="60">
        <f>+IF(L528="","",+DAY(TODAY())&amp;"."&amp;TEXT(+TODAY(),"MM")&amp;"."&amp;+YEAR(TODAY()))</f>
        <v/>
      </c>
      <c r="U528" s="65">
        <f>+IFERROR(VLOOKUP(B528,padron!$A$2:$K$304,6,0),"")</f>
        <v/>
      </c>
      <c r="V528" s="65">
        <f>+IFERROR(VLOOKUP(B528,padron!$A$2:$K$304,7,0),"")</f>
        <v/>
      </c>
      <c r="W528" s="50">
        <f>IFERROR(VLOOKUP(B528,padron!A520:M1289,12,0),"")</f>
        <v/>
      </c>
      <c r="X528" s="65">
        <f>IFERROR(VLOOKUP(B528,padron!A520:M1289,13,0),"")</f>
        <v/>
      </c>
    </row>
    <row r="529" ht="15" customHeight="1" s="70">
      <c r="F529" s="62">
        <f>IFERROR(IF(G529="Af. No Encontrado!","SI","NO"),"NO")</f>
        <v/>
      </c>
      <c r="G529" s="65">
        <f>+(IFERROR(+VLOOKUP(B529,padron!$A$1:$K$902,3,0),IF(B529="","","Af. No Encontrado!")))</f>
        <v/>
      </c>
      <c r="H529" s="65">
        <f>+IFERROR(VLOOKUP(C529,materiales!$A$1:$D$2000,4,0),IFERROR(A529,""))</f>
        <v/>
      </c>
      <c r="I529" s="65">
        <f>+(IFERROR(+VLOOKUP(B529,padron!$A$1:$K$304,9,0),""))</f>
        <v/>
      </c>
      <c r="J529" s="65">
        <f>+(IFERROR(+VLOOKUP(B529,padron!$A$1:$K$304,10,0),""))</f>
        <v/>
      </c>
      <c r="K529" s="65">
        <f>+(IFERROR(+VLOOKUP(B529,padron!$A$1:$K$304,11,0),""))</f>
        <v/>
      </c>
      <c r="L529" s="50">
        <f>+(IFERROR(+VLOOKUP(B529,padron!$A$1:$K$304,8,0),""))</f>
        <v/>
      </c>
      <c r="M529" s="50">
        <f>+(IFERROR(+VLOOKUP(B529,padron!$A$1:$K$304,2,0),""))</f>
        <v/>
      </c>
      <c r="N529" s="50">
        <f>+IFERROR(VLOOKUP(C529,materiales!$A$1:$D$2000,2,0),IF(B529="","","99999"))</f>
        <v/>
      </c>
      <c r="O529">
        <f>IFERROR(IF(B529="","","001"),"")</f>
        <v/>
      </c>
      <c r="Q529" s="50">
        <f>IF(B529="","","ZTRA")</f>
        <v/>
      </c>
      <c r="R529" s="65">
        <f>IF(B529="","","ALMA")</f>
        <v/>
      </c>
      <c r="S529" s="50">
        <f>+IFERROR(VLOOKUP(B529,padron!A522:K824,4,0),"")</f>
        <v/>
      </c>
      <c r="T529" s="60">
        <f>+IF(L529="","",+DAY(TODAY())&amp;"."&amp;TEXT(+TODAY(),"MM")&amp;"."&amp;+YEAR(TODAY()))</f>
        <v/>
      </c>
      <c r="U529" s="65">
        <f>+IFERROR(VLOOKUP(B529,padron!$A$2:$K$304,6,0),"")</f>
        <v/>
      </c>
      <c r="V529" s="65">
        <f>+IFERROR(VLOOKUP(B529,padron!$A$2:$K$304,7,0),"")</f>
        <v/>
      </c>
      <c r="W529" s="50">
        <f>IFERROR(VLOOKUP(B529,padron!A521:M1290,12,0),"")</f>
        <v/>
      </c>
      <c r="X529" s="65">
        <f>IFERROR(VLOOKUP(B529,padron!A521:M1290,13,0),"")</f>
        <v/>
      </c>
    </row>
    <row r="530" ht="15" customHeight="1" s="70">
      <c r="F530" s="62">
        <f>IFERROR(IF(G530="Af. No Encontrado!","SI","NO"),"NO")</f>
        <v/>
      </c>
      <c r="G530" s="65">
        <f>+(IFERROR(+VLOOKUP(B530,padron!$A$1:$K$902,3,0),IF(B530="","","Af. No Encontrado!")))</f>
        <v/>
      </c>
      <c r="H530" s="65">
        <f>+IFERROR(VLOOKUP(C530,materiales!$A$1:$D$2000,4,0),IFERROR(A530,""))</f>
        <v/>
      </c>
      <c r="I530" s="65">
        <f>+(IFERROR(+VLOOKUP(B530,padron!$A$1:$K$304,9,0),""))</f>
        <v/>
      </c>
      <c r="J530" s="65">
        <f>+(IFERROR(+VLOOKUP(B530,padron!$A$1:$K$304,10,0),""))</f>
        <v/>
      </c>
      <c r="K530" s="65">
        <f>+(IFERROR(+VLOOKUP(B530,padron!$A$1:$K$304,11,0),""))</f>
        <v/>
      </c>
      <c r="L530" s="50">
        <f>+(IFERROR(+VLOOKUP(B530,padron!$A$1:$K$304,8,0),""))</f>
        <v/>
      </c>
      <c r="M530" s="50">
        <f>+(IFERROR(+VLOOKUP(B530,padron!$A$1:$K$304,2,0),""))</f>
        <v/>
      </c>
      <c r="N530" s="50">
        <f>+IFERROR(VLOOKUP(C530,materiales!$A$1:$D$2000,2,0),IF(B530="","","99999"))</f>
        <v/>
      </c>
      <c r="O530">
        <f>IFERROR(IF(B530="","","001"),"")</f>
        <v/>
      </c>
      <c r="Q530" s="50">
        <f>IF(B530="","","ZTRA")</f>
        <v/>
      </c>
      <c r="R530" s="65">
        <f>IF(B530="","","ALMA")</f>
        <v/>
      </c>
      <c r="S530" s="50">
        <f>+IFERROR(VLOOKUP(B530,padron!A523:K825,4,0),"")</f>
        <v/>
      </c>
      <c r="T530" s="60">
        <f>+IF(L530="","",+DAY(TODAY())&amp;"."&amp;TEXT(+TODAY(),"MM")&amp;"."&amp;+YEAR(TODAY()))</f>
        <v/>
      </c>
      <c r="U530" s="65">
        <f>+IFERROR(VLOOKUP(B530,padron!$A$2:$K$304,6,0),"")</f>
        <v/>
      </c>
      <c r="V530" s="65">
        <f>+IFERROR(VLOOKUP(B530,padron!$A$2:$K$304,7,0),"")</f>
        <v/>
      </c>
      <c r="W530" s="50">
        <f>IFERROR(VLOOKUP(B530,padron!A522:M1291,12,0),"")</f>
        <v/>
      </c>
      <c r="X530" s="65">
        <f>IFERROR(VLOOKUP(B530,padron!A522:M1291,13,0),"")</f>
        <v/>
      </c>
    </row>
    <row r="531" ht="15" customHeight="1" s="70">
      <c r="F531" s="62">
        <f>IFERROR(IF(G531="Af. No Encontrado!","SI","NO"),"NO")</f>
        <v/>
      </c>
      <c r="G531" s="65">
        <f>+(IFERROR(+VLOOKUP(B531,padron!$A$1:$K$902,3,0),IF(B531="","","Af. No Encontrado!")))</f>
        <v/>
      </c>
      <c r="H531" s="65">
        <f>+IFERROR(VLOOKUP(C531,materiales!$A$1:$D$2000,4,0),IFERROR(A531,""))</f>
        <v/>
      </c>
      <c r="I531" s="65">
        <f>+(IFERROR(+VLOOKUP(B531,padron!$A$1:$K$304,9,0),""))</f>
        <v/>
      </c>
      <c r="J531" s="65">
        <f>+(IFERROR(+VLOOKUP(B531,padron!$A$1:$K$304,10,0),""))</f>
        <v/>
      </c>
      <c r="K531" s="65">
        <f>+(IFERROR(+VLOOKUP(B531,padron!$A$1:$K$304,11,0),""))</f>
        <v/>
      </c>
      <c r="L531" s="50">
        <f>+(IFERROR(+VLOOKUP(B531,padron!$A$1:$K$304,8,0),""))</f>
        <v/>
      </c>
      <c r="M531" s="50">
        <f>+(IFERROR(+VLOOKUP(B531,padron!$A$1:$K$304,2,0),""))</f>
        <v/>
      </c>
      <c r="N531" s="50">
        <f>+IFERROR(VLOOKUP(C531,materiales!$A$1:$D$2000,2,0),IF(B531="","","99999"))</f>
        <v/>
      </c>
      <c r="O531">
        <f>IFERROR(IF(B531="","","001"),"")</f>
        <v/>
      </c>
      <c r="Q531" s="50">
        <f>IF(B531="","","ZTRA")</f>
        <v/>
      </c>
      <c r="R531" s="65">
        <f>IF(B531="","","ALMA")</f>
        <v/>
      </c>
      <c r="S531" s="50">
        <f>+IFERROR(VLOOKUP(B531,padron!A524:K826,4,0),"")</f>
        <v/>
      </c>
      <c r="T531" s="60">
        <f>+IF(L531="","",+DAY(TODAY())&amp;"."&amp;TEXT(+TODAY(),"MM")&amp;"."&amp;+YEAR(TODAY()))</f>
        <v/>
      </c>
      <c r="U531" s="65">
        <f>+IFERROR(VLOOKUP(B531,padron!$A$2:$K$304,6,0),"")</f>
        <v/>
      </c>
      <c r="V531" s="65">
        <f>+IFERROR(VLOOKUP(B531,padron!$A$2:$K$304,7,0),"")</f>
        <v/>
      </c>
      <c r="W531" s="50">
        <f>IFERROR(VLOOKUP(B531,padron!A523:M1292,12,0),"")</f>
        <v/>
      </c>
      <c r="X531" s="65">
        <f>IFERROR(VLOOKUP(B531,padron!A523:M1292,13,0),"")</f>
        <v/>
      </c>
    </row>
    <row r="532" ht="15" customHeight="1" s="70">
      <c r="F532" s="62">
        <f>IFERROR(IF(G532="Af. No Encontrado!","SI","NO"),"NO")</f>
        <v/>
      </c>
      <c r="G532" s="65">
        <f>+(IFERROR(+VLOOKUP(B532,padron!$A$1:$K$902,3,0),IF(B532="","","Af. No Encontrado!")))</f>
        <v/>
      </c>
      <c r="H532" s="65">
        <f>+IFERROR(VLOOKUP(C532,materiales!$A$1:$D$2000,4,0),IFERROR(A532,""))</f>
        <v/>
      </c>
      <c r="I532" s="65">
        <f>+(IFERROR(+VLOOKUP(B532,padron!$A$1:$K$304,9,0),""))</f>
        <v/>
      </c>
      <c r="J532" s="65">
        <f>+(IFERROR(+VLOOKUP(B532,padron!$A$1:$K$304,10,0),""))</f>
        <v/>
      </c>
      <c r="K532" s="65">
        <f>+(IFERROR(+VLOOKUP(B532,padron!$A$1:$K$304,11,0),""))</f>
        <v/>
      </c>
      <c r="L532" s="50">
        <f>+(IFERROR(+VLOOKUP(B532,padron!$A$1:$K$304,8,0),""))</f>
        <v/>
      </c>
      <c r="M532" s="50">
        <f>+(IFERROR(+VLOOKUP(B532,padron!$A$1:$K$304,2,0),""))</f>
        <v/>
      </c>
      <c r="N532" s="50">
        <f>+IFERROR(VLOOKUP(C532,materiales!$A$1:$D$2000,2,0),IF(B532="","","99999"))</f>
        <v/>
      </c>
      <c r="O532">
        <f>IFERROR(IF(B532="","","001"),"")</f>
        <v/>
      </c>
      <c r="Q532" s="50">
        <f>IF(B532="","","ZTRA")</f>
        <v/>
      </c>
      <c r="R532" s="65">
        <f>IF(B532="","","ALMA")</f>
        <v/>
      </c>
      <c r="S532" s="50">
        <f>+IFERROR(VLOOKUP(B532,padron!A525:K827,4,0),"")</f>
        <v/>
      </c>
      <c r="T532" s="60">
        <f>+IF(L532="","",+DAY(TODAY())&amp;"."&amp;TEXT(+TODAY(),"MM")&amp;"."&amp;+YEAR(TODAY()))</f>
        <v/>
      </c>
      <c r="U532" s="65">
        <f>+IFERROR(VLOOKUP(B532,padron!$A$2:$K$304,6,0),"")</f>
        <v/>
      </c>
      <c r="V532" s="65">
        <f>+IFERROR(VLOOKUP(B532,padron!$A$2:$K$304,7,0),"")</f>
        <v/>
      </c>
      <c r="W532" s="50">
        <f>IFERROR(VLOOKUP(B532,padron!A524:M1293,12,0),"")</f>
        <v/>
      </c>
      <c r="X532" s="65">
        <f>IFERROR(VLOOKUP(B532,padron!A524:M1293,13,0),"")</f>
        <v/>
      </c>
    </row>
    <row r="533" ht="15" customHeight="1" s="70">
      <c r="F533" s="62">
        <f>IFERROR(IF(G533="Af. No Encontrado!","SI","NO"),"NO")</f>
        <v/>
      </c>
      <c r="G533" s="65">
        <f>+(IFERROR(+VLOOKUP(B533,padron!$A$1:$K$902,3,0),IF(B533="","","Af. No Encontrado!")))</f>
        <v/>
      </c>
      <c r="H533" s="65">
        <f>+IFERROR(VLOOKUP(C533,materiales!$A$1:$D$2000,4,0),IFERROR(A533,""))</f>
        <v/>
      </c>
      <c r="I533" s="65">
        <f>+(IFERROR(+VLOOKUP(B533,padron!$A$1:$K$304,9,0),""))</f>
        <v/>
      </c>
      <c r="J533" s="65">
        <f>+(IFERROR(+VLOOKUP(B533,padron!$A$1:$K$304,10,0),""))</f>
        <v/>
      </c>
      <c r="K533" s="65">
        <f>+(IFERROR(+VLOOKUP(B533,padron!$A$1:$K$304,11,0),""))</f>
        <v/>
      </c>
      <c r="L533" s="50">
        <f>+(IFERROR(+VLOOKUP(B533,padron!$A$1:$K$304,8,0),""))</f>
        <v/>
      </c>
      <c r="M533" s="50">
        <f>+(IFERROR(+VLOOKUP(B533,padron!$A$1:$K$304,2,0),""))</f>
        <v/>
      </c>
      <c r="N533" s="50">
        <f>+IFERROR(VLOOKUP(C533,materiales!$A$1:$D$2000,2,0),IF(B533="","","99999"))</f>
        <v/>
      </c>
      <c r="O533">
        <f>IFERROR(IF(B533="","","001"),"")</f>
        <v/>
      </c>
      <c r="Q533" s="50">
        <f>IF(B533="","","ZTRA")</f>
        <v/>
      </c>
      <c r="R533" s="65">
        <f>IF(B533="","","ALMA")</f>
        <v/>
      </c>
      <c r="S533" s="50">
        <f>+IFERROR(VLOOKUP(B533,padron!A526:K828,4,0),"")</f>
        <v/>
      </c>
      <c r="T533" s="60">
        <f>+IF(L533="","",+DAY(TODAY())&amp;"."&amp;TEXT(+TODAY(),"MM")&amp;"."&amp;+YEAR(TODAY()))</f>
        <v/>
      </c>
      <c r="U533" s="65">
        <f>+IFERROR(VLOOKUP(B533,padron!$A$2:$K$304,6,0),"")</f>
        <v/>
      </c>
      <c r="V533" s="65">
        <f>+IFERROR(VLOOKUP(B533,padron!$A$2:$K$304,7,0),"")</f>
        <v/>
      </c>
      <c r="W533" s="50">
        <f>IFERROR(VLOOKUP(B533,padron!A525:M1294,12,0),"")</f>
        <v/>
      </c>
      <c r="X533" s="65">
        <f>IFERROR(VLOOKUP(B533,padron!A525:M1294,13,0),"")</f>
        <v/>
      </c>
    </row>
    <row r="534" ht="15" customHeight="1" s="70">
      <c r="F534" s="62">
        <f>IFERROR(IF(G534="Af. No Encontrado!","SI","NO"),"NO")</f>
        <v/>
      </c>
      <c r="G534" s="65">
        <f>+(IFERROR(+VLOOKUP(B534,padron!$A$1:$K$902,3,0),IF(B534="","","Af. No Encontrado!")))</f>
        <v/>
      </c>
      <c r="H534" s="65">
        <f>+IFERROR(VLOOKUP(C534,materiales!$A$1:$D$2000,4,0),IFERROR(A534,""))</f>
        <v/>
      </c>
      <c r="I534" s="65">
        <f>+(IFERROR(+VLOOKUP(B534,padron!$A$1:$K$304,9,0),""))</f>
        <v/>
      </c>
      <c r="J534" s="65">
        <f>+(IFERROR(+VLOOKUP(B534,padron!$A$1:$K$304,10,0),""))</f>
        <v/>
      </c>
      <c r="K534" s="65">
        <f>+(IFERROR(+VLOOKUP(B534,padron!$A$1:$K$304,11,0),""))</f>
        <v/>
      </c>
      <c r="L534" s="50">
        <f>+(IFERROR(+VLOOKUP(B534,padron!$A$1:$K$304,8,0),""))</f>
        <v/>
      </c>
      <c r="M534" s="50">
        <f>+(IFERROR(+VLOOKUP(B534,padron!$A$1:$K$304,2,0),""))</f>
        <v/>
      </c>
      <c r="N534" s="50">
        <f>+IFERROR(VLOOKUP(C534,materiales!$A$1:$D$2000,2,0),IF(B534="","","99999"))</f>
        <v/>
      </c>
      <c r="O534">
        <f>IFERROR(IF(B534="","","001"),"")</f>
        <v/>
      </c>
      <c r="Q534" s="50">
        <f>IF(B534="","","ZTRA")</f>
        <v/>
      </c>
      <c r="R534" s="65">
        <f>IF(B534="","","ALMA")</f>
        <v/>
      </c>
      <c r="S534" s="50">
        <f>+IFERROR(VLOOKUP(B534,padron!A527:K829,4,0),"")</f>
        <v/>
      </c>
      <c r="T534" s="60">
        <f>+IF(L534="","",+DAY(TODAY())&amp;"."&amp;TEXT(+TODAY(),"MM")&amp;"."&amp;+YEAR(TODAY()))</f>
        <v/>
      </c>
      <c r="U534" s="65">
        <f>+IFERROR(VLOOKUP(B534,padron!$A$2:$K$304,6,0),"")</f>
        <v/>
      </c>
      <c r="V534" s="65">
        <f>+IFERROR(VLOOKUP(B534,padron!$A$2:$K$304,7,0),"")</f>
        <v/>
      </c>
      <c r="W534" s="50">
        <f>IFERROR(VLOOKUP(B534,padron!A526:M1295,12,0),"")</f>
        <v/>
      </c>
      <c r="X534" s="65">
        <f>IFERROR(VLOOKUP(B534,padron!A526:M1295,13,0),"")</f>
        <v/>
      </c>
    </row>
    <row r="535" ht="15" customHeight="1" s="70">
      <c r="F535" s="62">
        <f>IFERROR(IF(G535="Af. No Encontrado!","SI","NO"),"NO")</f>
        <v/>
      </c>
      <c r="G535" s="65">
        <f>+(IFERROR(+VLOOKUP(B535,padron!$A$1:$K$902,3,0),IF(B535="","","Af. No Encontrado!")))</f>
        <v/>
      </c>
      <c r="H535" s="65">
        <f>+IFERROR(VLOOKUP(C535,materiales!$A$1:$D$2000,4,0),IFERROR(A535,""))</f>
        <v/>
      </c>
      <c r="I535" s="65">
        <f>+(IFERROR(+VLOOKUP(B535,padron!$A$1:$K$304,9,0),""))</f>
        <v/>
      </c>
      <c r="J535" s="65">
        <f>+(IFERROR(+VLOOKUP(B535,padron!$A$1:$K$304,10,0),""))</f>
        <v/>
      </c>
      <c r="K535" s="65">
        <f>+(IFERROR(+VLOOKUP(B535,padron!$A$1:$K$304,11,0),""))</f>
        <v/>
      </c>
      <c r="L535" s="50">
        <f>+(IFERROR(+VLOOKUP(B535,padron!$A$1:$K$304,8,0),""))</f>
        <v/>
      </c>
      <c r="M535" s="50">
        <f>+(IFERROR(+VLOOKUP(B535,padron!$A$1:$K$304,2,0),""))</f>
        <v/>
      </c>
      <c r="N535" s="50">
        <f>+IFERROR(VLOOKUP(C535,materiales!$A$1:$D$2000,2,0),IF(B535="","","99999"))</f>
        <v/>
      </c>
      <c r="O535">
        <f>IFERROR(IF(B535="","","001"),"")</f>
        <v/>
      </c>
      <c r="Q535" s="50">
        <f>IF(B535="","","ZTRA")</f>
        <v/>
      </c>
      <c r="R535" s="65">
        <f>IF(B535="","","ALMA")</f>
        <v/>
      </c>
      <c r="S535" s="50">
        <f>+IFERROR(VLOOKUP(B535,padron!A528:K830,4,0),"")</f>
        <v/>
      </c>
      <c r="T535" s="60">
        <f>+IF(L535="","",+DAY(TODAY())&amp;"."&amp;TEXT(+TODAY(),"MM")&amp;"."&amp;+YEAR(TODAY()))</f>
        <v/>
      </c>
      <c r="U535" s="65">
        <f>+IFERROR(VLOOKUP(B535,padron!$A$2:$K$304,6,0),"")</f>
        <v/>
      </c>
      <c r="V535" s="65">
        <f>+IFERROR(VLOOKUP(B535,padron!$A$2:$K$304,7,0),"")</f>
        <v/>
      </c>
      <c r="W535" s="50">
        <f>IFERROR(VLOOKUP(B535,padron!A527:M1296,12,0),"")</f>
        <v/>
      </c>
      <c r="X535" s="65">
        <f>IFERROR(VLOOKUP(B535,padron!A527:M1296,13,0),"")</f>
        <v/>
      </c>
    </row>
    <row r="536" ht="15" customHeight="1" s="70">
      <c r="F536" s="62">
        <f>IFERROR(IF(G536="Af. No Encontrado!","SI","NO"),"NO")</f>
        <v/>
      </c>
      <c r="G536" s="65">
        <f>+(IFERROR(+VLOOKUP(B536,padron!$A$1:$K$902,3,0),IF(B536="","","Af. No Encontrado!")))</f>
        <v/>
      </c>
      <c r="H536" s="65">
        <f>+IFERROR(VLOOKUP(C536,materiales!$A$1:$D$2000,4,0),IFERROR(A536,""))</f>
        <v/>
      </c>
      <c r="I536" s="65">
        <f>+(IFERROR(+VLOOKUP(B536,padron!$A$1:$K$304,9,0),""))</f>
        <v/>
      </c>
      <c r="J536" s="65">
        <f>+(IFERROR(+VLOOKUP(B536,padron!$A$1:$K$304,10,0),""))</f>
        <v/>
      </c>
      <c r="K536" s="65">
        <f>+(IFERROR(+VLOOKUP(B536,padron!$A$1:$K$304,11,0),""))</f>
        <v/>
      </c>
      <c r="L536" s="50">
        <f>+(IFERROR(+VLOOKUP(B536,padron!$A$1:$K$304,8,0),""))</f>
        <v/>
      </c>
      <c r="M536" s="50">
        <f>+(IFERROR(+VLOOKUP(B536,padron!$A$1:$K$304,2,0),""))</f>
        <v/>
      </c>
      <c r="N536" s="50">
        <f>+IFERROR(VLOOKUP(C536,materiales!$A$1:$D$2000,2,0),IF(B536="","","99999"))</f>
        <v/>
      </c>
      <c r="O536">
        <f>IFERROR(IF(B536="","","001"),"")</f>
        <v/>
      </c>
      <c r="Q536" s="50">
        <f>IF(B536="","","ZTRA")</f>
        <v/>
      </c>
      <c r="R536" s="65">
        <f>IF(B536="","","ALMA")</f>
        <v/>
      </c>
      <c r="S536" s="50">
        <f>+IFERROR(VLOOKUP(B536,padron!A529:K831,4,0),"")</f>
        <v/>
      </c>
      <c r="T536" s="60">
        <f>+IF(L536="","",+DAY(TODAY())&amp;"."&amp;TEXT(+TODAY(),"MM")&amp;"."&amp;+YEAR(TODAY()))</f>
        <v/>
      </c>
      <c r="U536" s="65">
        <f>+IFERROR(VLOOKUP(B536,padron!$A$2:$K$304,6,0),"")</f>
        <v/>
      </c>
      <c r="V536" s="65">
        <f>+IFERROR(VLOOKUP(B536,padron!$A$2:$K$304,7,0),"")</f>
        <v/>
      </c>
      <c r="W536" s="50">
        <f>IFERROR(VLOOKUP(B536,padron!A528:M1297,12,0),"")</f>
        <v/>
      </c>
      <c r="X536" s="65">
        <f>IFERROR(VLOOKUP(B536,padron!A528:M1297,13,0),"")</f>
        <v/>
      </c>
    </row>
    <row r="537" ht="15" customHeight="1" s="70">
      <c r="F537" s="62">
        <f>IFERROR(IF(G537="Af. No Encontrado!","SI","NO"),"NO")</f>
        <v/>
      </c>
      <c r="G537" s="65">
        <f>+(IFERROR(+VLOOKUP(B537,padron!$A$1:$K$902,3,0),IF(B537="","","Af. No Encontrado!")))</f>
        <v/>
      </c>
      <c r="H537" s="65">
        <f>+IFERROR(VLOOKUP(C537,materiales!$A$1:$D$2000,4,0),IFERROR(A537,""))</f>
        <v/>
      </c>
      <c r="I537" s="65">
        <f>+(IFERROR(+VLOOKUP(B537,padron!$A$1:$K$304,9,0),""))</f>
        <v/>
      </c>
      <c r="J537" s="65">
        <f>+(IFERROR(+VLOOKUP(B537,padron!$A$1:$K$304,10,0),""))</f>
        <v/>
      </c>
      <c r="K537" s="65">
        <f>+(IFERROR(+VLOOKUP(B537,padron!$A$1:$K$304,11,0),""))</f>
        <v/>
      </c>
      <c r="L537" s="50">
        <f>+(IFERROR(+VLOOKUP(B537,padron!$A$1:$K$304,8,0),""))</f>
        <v/>
      </c>
      <c r="M537" s="50">
        <f>+(IFERROR(+VLOOKUP(B537,padron!$A$1:$K$304,2,0),""))</f>
        <v/>
      </c>
      <c r="N537" s="50">
        <f>+IFERROR(VLOOKUP(C537,materiales!$A$1:$D$2000,2,0),IF(B537="","","99999"))</f>
        <v/>
      </c>
      <c r="O537">
        <f>IFERROR(IF(B537="","","001"),"")</f>
        <v/>
      </c>
      <c r="Q537" s="50">
        <f>IF(B537="","","ZTRA")</f>
        <v/>
      </c>
      <c r="R537" s="65">
        <f>IF(B537="","","ALMA")</f>
        <v/>
      </c>
      <c r="S537" s="50">
        <f>+IFERROR(VLOOKUP(B537,padron!A530:K832,4,0),"")</f>
        <v/>
      </c>
      <c r="T537" s="60">
        <f>+IF(L537="","",+DAY(TODAY())&amp;"."&amp;TEXT(+TODAY(),"MM")&amp;"."&amp;+YEAR(TODAY()))</f>
        <v/>
      </c>
      <c r="U537" s="65">
        <f>+IFERROR(VLOOKUP(B537,padron!$A$2:$K$304,6,0),"")</f>
        <v/>
      </c>
      <c r="V537" s="65">
        <f>+IFERROR(VLOOKUP(B537,padron!$A$2:$K$304,7,0),"")</f>
        <v/>
      </c>
      <c r="W537" s="50">
        <f>IFERROR(VLOOKUP(B537,padron!A529:M1298,12,0),"")</f>
        <v/>
      </c>
      <c r="X537" s="65">
        <f>IFERROR(VLOOKUP(B537,padron!A529:M1298,13,0),"")</f>
        <v/>
      </c>
    </row>
    <row r="538" ht="15" customHeight="1" s="70">
      <c r="F538" s="62">
        <f>IFERROR(IF(G538="Af. No Encontrado!","SI","NO"),"NO")</f>
        <v/>
      </c>
      <c r="G538" s="65">
        <f>+(IFERROR(+VLOOKUP(B538,padron!$A$1:$K$902,3,0),IF(B538="","","Af. No Encontrado!")))</f>
        <v/>
      </c>
      <c r="H538" s="65">
        <f>+IFERROR(VLOOKUP(C538,materiales!$A$1:$D$2000,4,0),IFERROR(A538,""))</f>
        <v/>
      </c>
      <c r="I538" s="65">
        <f>+(IFERROR(+VLOOKUP(B538,padron!$A$1:$K$304,9,0),""))</f>
        <v/>
      </c>
      <c r="J538" s="65">
        <f>+(IFERROR(+VLOOKUP(B538,padron!$A$1:$K$304,10,0),""))</f>
        <v/>
      </c>
      <c r="K538" s="65">
        <f>+(IFERROR(+VLOOKUP(B538,padron!$A$1:$K$304,11,0),""))</f>
        <v/>
      </c>
      <c r="L538" s="50">
        <f>+(IFERROR(+VLOOKUP(B538,padron!$A$1:$K$304,8,0),""))</f>
        <v/>
      </c>
      <c r="M538" s="50">
        <f>+(IFERROR(+VLOOKUP(B538,padron!$A$1:$K$304,2,0),""))</f>
        <v/>
      </c>
      <c r="N538" s="50">
        <f>+IFERROR(VLOOKUP(C538,materiales!$A$1:$D$2000,2,0),IF(B538="","","99999"))</f>
        <v/>
      </c>
      <c r="O538">
        <f>IFERROR(IF(B538="","","001"),"")</f>
        <v/>
      </c>
      <c r="Q538" s="50">
        <f>IF(B538="","","ZTRA")</f>
        <v/>
      </c>
      <c r="R538" s="65">
        <f>IF(B538="","","ALMA")</f>
        <v/>
      </c>
      <c r="S538" s="50">
        <f>+IFERROR(VLOOKUP(B538,padron!A531:K833,4,0),"")</f>
        <v/>
      </c>
      <c r="T538" s="60">
        <f>+IF(L538="","",+DAY(TODAY())&amp;"."&amp;TEXT(+TODAY(),"MM")&amp;"."&amp;+YEAR(TODAY()))</f>
        <v/>
      </c>
      <c r="U538" s="65">
        <f>+IFERROR(VLOOKUP(B538,padron!$A$2:$K$304,6,0),"")</f>
        <v/>
      </c>
      <c r="V538" s="65">
        <f>+IFERROR(VLOOKUP(B538,padron!$A$2:$K$304,7,0),"")</f>
        <v/>
      </c>
      <c r="W538" s="50">
        <f>IFERROR(VLOOKUP(B538,padron!A530:M1299,12,0),"")</f>
        <v/>
      </c>
      <c r="X538" s="65">
        <f>IFERROR(VLOOKUP(B538,padron!A530:M1299,13,0),"")</f>
        <v/>
      </c>
    </row>
    <row r="539" ht="15" customHeight="1" s="70">
      <c r="F539" s="62">
        <f>IFERROR(IF(G539="Af. No Encontrado!","SI","NO"),"NO")</f>
        <v/>
      </c>
      <c r="G539" s="65">
        <f>+(IFERROR(+VLOOKUP(B539,padron!$A$1:$K$902,3,0),IF(B539="","","Af. No Encontrado!")))</f>
        <v/>
      </c>
      <c r="H539" s="65">
        <f>+IFERROR(VLOOKUP(C539,materiales!$A$1:$D$2000,4,0),IFERROR(A539,""))</f>
        <v/>
      </c>
      <c r="I539" s="65">
        <f>+(IFERROR(+VLOOKUP(B539,padron!$A$1:$K$304,9,0),""))</f>
        <v/>
      </c>
      <c r="J539" s="65">
        <f>+(IFERROR(+VLOOKUP(B539,padron!$A$1:$K$304,10,0),""))</f>
        <v/>
      </c>
      <c r="K539" s="65">
        <f>+(IFERROR(+VLOOKUP(B539,padron!$A$1:$K$304,11,0),""))</f>
        <v/>
      </c>
      <c r="L539" s="50">
        <f>+(IFERROR(+VLOOKUP(B539,padron!$A$1:$K$304,8,0),""))</f>
        <v/>
      </c>
      <c r="M539" s="50">
        <f>+(IFERROR(+VLOOKUP(B539,padron!$A$1:$K$304,2,0),""))</f>
        <v/>
      </c>
      <c r="N539" s="50">
        <f>+IFERROR(VLOOKUP(C539,materiales!$A$1:$D$2000,2,0),IF(B539="","","99999"))</f>
        <v/>
      </c>
      <c r="O539">
        <f>IFERROR(IF(B539="","","001"),"")</f>
        <v/>
      </c>
      <c r="Q539" s="50">
        <f>IF(B539="","","ZTRA")</f>
        <v/>
      </c>
      <c r="R539" s="65">
        <f>IF(B539="","","ALMA")</f>
        <v/>
      </c>
      <c r="S539" s="50">
        <f>+IFERROR(VLOOKUP(B539,padron!A532:K834,4,0),"")</f>
        <v/>
      </c>
      <c r="T539" s="60">
        <f>+IF(L539="","",+DAY(TODAY())&amp;"."&amp;TEXT(+TODAY(),"MM")&amp;"."&amp;+YEAR(TODAY()))</f>
        <v/>
      </c>
      <c r="U539" s="65">
        <f>+IFERROR(VLOOKUP(B539,padron!$A$2:$K$304,6,0),"")</f>
        <v/>
      </c>
      <c r="V539" s="65">
        <f>+IFERROR(VLOOKUP(B539,padron!$A$2:$K$304,7,0),"")</f>
        <v/>
      </c>
      <c r="W539" s="50">
        <f>IFERROR(VLOOKUP(B539,padron!A531:M1300,12,0),"")</f>
        <v/>
      </c>
      <c r="X539" s="65">
        <f>IFERROR(VLOOKUP(B539,padron!A531:M1300,13,0),"")</f>
        <v/>
      </c>
    </row>
    <row r="540" ht="15" customHeight="1" s="70">
      <c r="F540" s="62">
        <f>IFERROR(IF(G540="Af. No Encontrado!","SI","NO"),"NO")</f>
        <v/>
      </c>
      <c r="G540" s="65">
        <f>+(IFERROR(+VLOOKUP(B540,padron!$A$1:$K$902,3,0),IF(B540="","","Af. No Encontrado!")))</f>
        <v/>
      </c>
      <c r="H540" s="65">
        <f>+IFERROR(VLOOKUP(C540,materiales!$A$1:$D$2000,4,0),IFERROR(A540,""))</f>
        <v/>
      </c>
      <c r="I540" s="65">
        <f>+(IFERROR(+VLOOKUP(B540,padron!$A$1:$K$304,9,0),""))</f>
        <v/>
      </c>
      <c r="J540" s="65">
        <f>+(IFERROR(+VLOOKUP(B540,padron!$A$1:$K$304,10,0),""))</f>
        <v/>
      </c>
      <c r="K540" s="65">
        <f>+(IFERROR(+VLOOKUP(B540,padron!$A$1:$K$304,11,0),""))</f>
        <v/>
      </c>
      <c r="L540" s="50">
        <f>+(IFERROR(+VLOOKUP(B540,padron!$A$1:$K$304,8,0),""))</f>
        <v/>
      </c>
      <c r="M540" s="50">
        <f>+(IFERROR(+VLOOKUP(B540,padron!$A$1:$K$304,2,0),""))</f>
        <v/>
      </c>
      <c r="N540" s="50">
        <f>+IFERROR(VLOOKUP(C540,materiales!$A$1:$D$2000,2,0),IF(B540="","","99999"))</f>
        <v/>
      </c>
      <c r="O540">
        <f>IFERROR(IF(B540="","","001"),"")</f>
        <v/>
      </c>
      <c r="Q540" s="50">
        <f>IF(B540="","","ZTRA")</f>
        <v/>
      </c>
      <c r="R540" s="65">
        <f>IF(B540="","","ALMA")</f>
        <v/>
      </c>
      <c r="S540" s="50">
        <f>+IFERROR(VLOOKUP(B540,padron!A533:K835,4,0),"")</f>
        <v/>
      </c>
      <c r="T540" s="60">
        <f>+IF(L540="","",+DAY(TODAY())&amp;"."&amp;TEXT(+TODAY(),"MM")&amp;"."&amp;+YEAR(TODAY()))</f>
        <v/>
      </c>
      <c r="U540" s="65">
        <f>+IFERROR(VLOOKUP(B540,padron!$A$2:$K$304,6,0),"")</f>
        <v/>
      </c>
      <c r="V540" s="65">
        <f>+IFERROR(VLOOKUP(B540,padron!$A$2:$K$304,7,0),"")</f>
        <v/>
      </c>
      <c r="W540" s="50">
        <f>IFERROR(VLOOKUP(B540,padron!A532:M1301,12,0),"")</f>
        <v/>
      </c>
      <c r="X540" s="65">
        <f>IFERROR(VLOOKUP(B540,padron!A532:M1301,13,0),"")</f>
        <v/>
      </c>
    </row>
    <row r="541" ht="15" customHeight="1" s="70">
      <c r="F541" s="62">
        <f>IFERROR(IF(G541="Af. No Encontrado!","SI","NO"),"NO")</f>
        <v/>
      </c>
      <c r="G541" s="65">
        <f>+(IFERROR(+VLOOKUP(B541,padron!$A$1:$K$902,3,0),IF(B541="","","Af. No Encontrado!")))</f>
        <v/>
      </c>
      <c r="H541" s="65">
        <f>+IFERROR(VLOOKUP(C541,materiales!$A$1:$D$2000,4,0),IFERROR(A541,""))</f>
        <v/>
      </c>
      <c r="I541" s="65">
        <f>+(IFERROR(+VLOOKUP(B541,padron!$A$1:$K$304,9,0),""))</f>
        <v/>
      </c>
      <c r="J541" s="65">
        <f>+(IFERROR(+VLOOKUP(B541,padron!$A$1:$K$304,10,0),""))</f>
        <v/>
      </c>
      <c r="K541" s="65">
        <f>+(IFERROR(+VLOOKUP(B541,padron!$A$1:$K$304,11,0),""))</f>
        <v/>
      </c>
      <c r="L541" s="50">
        <f>+(IFERROR(+VLOOKUP(B541,padron!$A$1:$K$304,8,0),""))</f>
        <v/>
      </c>
      <c r="M541" s="50">
        <f>+(IFERROR(+VLOOKUP(B541,padron!$A$1:$K$304,2,0),""))</f>
        <v/>
      </c>
      <c r="N541" s="50">
        <f>+IFERROR(VLOOKUP(C541,materiales!$A$1:$D$2000,2,0),IF(B541="","","99999"))</f>
        <v/>
      </c>
      <c r="O541">
        <f>IFERROR(IF(B541="","","001"),"")</f>
        <v/>
      </c>
      <c r="Q541" s="50">
        <f>IF(B541="","","ZTRA")</f>
        <v/>
      </c>
      <c r="R541" s="65">
        <f>IF(B541="","","ALMA")</f>
        <v/>
      </c>
      <c r="S541" s="50">
        <f>+IFERROR(VLOOKUP(B541,padron!A534:K836,4,0),"")</f>
        <v/>
      </c>
      <c r="T541" s="60">
        <f>+IF(L541="","",+DAY(TODAY())&amp;"."&amp;TEXT(+TODAY(),"MM")&amp;"."&amp;+YEAR(TODAY()))</f>
        <v/>
      </c>
      <c r="U541" s="65">
        <f>+IFERROR(VLOOKUP(B541,padron!$A$2:$K$304,6,0),"")</f>
        <v/>
      </c>
      <c r="V541" s="65">
        <f>+IFERROR(VLOOKUP(B541,padron!$A$2:$K$304,7,0),"")</f>
        <v/>
      </c>
      <c r="W541" s="50">
        <f>IFERROR(VLOOKUP(B541,padron!A533:M1302,12,0),"")</f>
        <v/>
      </c>
      <c r="X541" s="65">
        <f>IFERROR(VLOOKUP(B541,padron!A533:M1302,13,0),"")</f>
        <v/>
      </c>
    </row>
    <row r="542" ht="15" customHeight="1" s="70">
      <c r="F542" s="62">
        <f>IFERROR(IF(G542="Af. No Encontrado!","SI","NO"),"NO")</f>
        <v/>
      </c>
      <c r="G542" s="65">
        <f>+(IFERROR(+VLOOKUP(B542,padron!$A$1:$K$902,3,0),IF(B542="","","Af. No Encontrado!")))</f>
        <v/>
      </c>
      <c r="H542" s="65">
        <f>+IFERROR(VLOOKUP(C542,materiales!$A$1:$D$2000,4,0),IFERROR(A542,""))</f>
        <v/>
      </c>
      <c r="I542" s="65">
        <f>+(IFERROR(+VLOOKUP(B542,padron!$A$1:$K$304,9,0),""))</f>
        <v/>
      </c>
      <c r="J542" s="65">
        <f>+(IFERROR(+VLOOKUP(B542,padron!$A$1:$K$304,10,0),""))</f>
        <v/>
      </c>
      <c r="K542" s="65">
        <f>+(IFERROR(+VLOOKUP(B542,padron!$A$1:$K$304,11,0),""))</f>
        <v/>
      </c>
      <c r="L542" s="50">
        <f>+(IFERROR(+VLOOKUP(B542,padron!$A$1:$K$304,8,0),""))</f>
        <v/>
      </c>
      <c r="M542" s="50">
        <f>+(IFERROR(+VLOOKUP(B542,padron!$A$1:$K$304,2,0),""))</f>
        <v/>
      </c>
      <c r="N542" s="50">
        <f>+IFERROR(VLOOKUP(C542,materiales!$A$1:$D$2000,2,0),IF(B542="","","99999"))</f>
        <v/>
      </c>
      <c r="O542">
        <f>IFERROR(IF(B542="","","001"),"")</f>
        <v/>
      </c>
      <c r="Q542" s="50">
        <f>IF(B542="","","ZTRA")</f>
        <v/>
      </c>
      <c r="R542" s="65">
        <f>IF(B542="","","ALMA")</f>
        <v/>
      </c>
      <c r="S542" s="50">
        <f>+IFERROR(VLOOKUP(B542,padron!A535:K837,4,0),"")</f>
        <v/>
      </c>
      <c r="T542" s="60">
        <f>+IF(L542="","",+DAY(TODAY())&amp;"."&amp;TEXT(+TODAY(),"MM")&amp;"."&amp;+YEAR(TODAY()))</f>
        <v/>
      </c>
      <c r="U542" s="65">
        <f>+IFERROR(VLOOKUP(B542,padron!$A$2:$K$304,6,0),"")</f>
        <v/>
      </c>
      <c r="V542" s="65">
        <f>+IFERROR(VLOOKUP(B542,padron!$A$2:$K$304,7,0),"")</f>
        <v/>
      </c>
      <c r="W542" s="50">
        <f>IFERROR(VLOOKUP(B542,padron!A534:M1303,12,0),"")</f>
        <v/>
      </c>
      <c r="X542" s="65">
        <f>IFERROR(VLOOKUP(B542,padron!A534:M1303,13,0),"")</f>
        <v/>
      </c>
    </row>
    <row r="543" ht="15" customHeight="1" s="70">
      <c r="F543" s="62">
        <f>IFERROR(IF(G543="Af. No Encontrado!","SI","NO"),"NO")</f>
        <v/>
      </c>
      <c r="G543" s="65">
        <f>+(IFERROR(+VLOOKUP(B543,padron!$A$1:$K$902,3,0),IF(B543="","","Af. No Encontrado!")))</f>
        <v/>
      </c>
      <c r="H543" s="65">
        <f>+IFERROR(VLOOKUP(C543,materiales!$A$1:$D$2000,4,0),IFERROR(A543,""))</f>
        <v/>
      </c>
      <c r="I543" s="65">
        <f>+(IFERROR(+VLOOKUP(B543,padron!$A$1:$K$304,9,0),""))</f>
        <v/>
      </c>
      <c r="J543" s="65">
        <f>+(IFERROR(+VLOOKUP(B543,padron!$A$1:$K$304,10,0),""))</f>
        <v/>
      </c>
      <c r="K543" s="65">
        <f>+(IFERROR(+VLOOKUP(B543,padron!$A$1:$K$304,11,0),""))</f>
        <v/>
      </c>
      <c r="L543" s="50">
        <f>+(IFERROR(+VLOOKUP(B543,padron!$A$1:$K$304,8,0),""))</f>
        <v/>
      </c>
      <c r="M543" s="50">
        <f>+(IFERROR(+VLOOKUP(B543,padron!$A$1:$K$304,2,0),""))</f>
        <v/>
      </c>
      <c r="N543" s="50">
        <f>+IFERROR(VLOOKUP(C543,materiales!$A$1:$D$2000,2,0),IF(B543="","","99999"))</f>
        <v/>
      </c>
      <c r="O543">
        <f>IFERROR(IF(B543="","","001"),"")</f>
        <v/>
      </c>
      <c r="Q543" s="50">
        <f>IF(B543="","","ZTRA")</f>
        <v/>
      </c>
      <c r="R543" s="65">
        <f>IF(B543="","","ALMA")</f>
        <v/>
      </c>
      <c r="S543" s="50">
        <f>+IFERROR(VLOOKUP(B543,padron!A536:K838,4,0),"")</f>
        <v/>
      </c>
      <c r="T543" s="60">
        <f>+IF(L543="","",+DAY(TODAY())&amp;"."&amp;TEXT(+TODAY(),"MM")&amp;"."&amp;+YEAR(TODAY()))</f>
        <v/>
      </c>
      <c r="U543" s="65">
        <f>+IFERROR(VLOOKUP(B543,padron!$A$2:$K$304,6,0),"")</f>
        <v/>
      </c>
      <c r="V543" s="65">
        <f>+IFERROR(VLOOKUP(B543,padron!$A$2:$K$304,7,0),"")</f>
        <v/>
      </c>
      <c r="W543" s="50">
        <f>IFERROR(VLOOKUP(B543,padron!A535:M1304,12,0),"")</f>
        <v/>
      </c>
      <c r="X543" s="65">
        <f>IFERROR(VLOOKUP(B543,padron!A535:M1304,13,0),"")</f>
        <v/>
      </c>
    </row>
    <row r="544" ht="15" customHeight="1" s="70">
      <c r="F544" s="62">
        <f>IFERROR(IF(G544="Af. No Encontrado!","SI","NO"),"NO")</f>
        <v/>
      </c>
      <c r="G544" s="65">
        <f>+(IFERROR(+VLOOKUP(B544,padron!$A$1:$K$902,3,0),IF(B544="","","Af. No Encontrado!")))</f>
        <v/>
      </c>
      <c r="H544" s="65">
        <f>+IFERROR(VLOOKUP(C544,materiales!$A$1:$D$2000,4,0),IFERROR(A544,""))</f>
        <v/>
      </c>
      <c r="I544" s="65">
        <f>+(IFERROR(+VLOOKUP(B544,padron!$A$1:$K$304,9,0),""))</f>
        <v/>
      </c>
      <c r="J544" s="65">
        <f>+(IFERROR(+VLOOKUP(B544,padron!$A$1:$K$304,10,0),""))</f>
        <v/>
      </c>
      <c r="K544" s="65">
        <f>+(IFERROR(+VLOOKUP(B544,padron!$A$1:$K$304,11,0),""))</f>
        <v/>
      </c>
      <c r="L544" s="50">
        <f>+(IFERROR(+VLOOKUP(B544,padron!$A$1:$K$304,8,0),""))</f>
        <v/>
      </c>
      <c r="M544" s="50">
        <f>+(IFERROR(+VLOOKUP(B544,padron!$A$1:$K$304,2,0),""))</f>
        <v/>
      </c>
      <c r="N544" s="50">
        <f>+IFERROR(VLOOKUP(C544,materiales!$A$1:$D$2000,2,0),IF(B544="","","99999"))</f>
        <v/>
      </c>
      <c r="O544">
        <f>IFERROR(IF(B544="","","001"),"")</f>
        <v/>
      </c>
      <c r="Q544" s="50">
        <f>IF(B544="","","ZTRA")</f>
        <v/>
      </c>
      <c r="R544" s="65">
        <f>IF(B544="","","ALMA")</f>
        <v/>
      </c>
      <c r="S544" s="50">
        <f>+IFERROR(VLOOKUP(B544,padron!A537:K839,4,0),"")</f>
        <v/>
      </c>
      <c r="T544" s="60">
        <f>+IF(L544="","",+DAY(TODAY())&amp;"."&amp;TEXT(+TODAY(),"MM")&amp;"."&amp;+YEAR(TODAY()))</f>
        <v/>
      </c>
      <c r="U544" s="65">
        <f>+IFERROR(VLOOKUP(B544,padron!$A$2:$K$304,6,0),"")</f>
        <v/>
      </c>
      <c r="V544" s="65">
        <f>+IFERROR(VLOOKUP(B544,padron!$A$2:$K$304,7,0),"")</f>
        <v/>
      </c>
      <c r="W544" s="50">
        <f>IFERROR(VLOOKUP(B544,padron!A536:M1305,12,0),"")</f>
        <v/>
      </c>
      <c r="X544" s="65">
        <f>IFERROR(VLOOKUP(B544,padron!A536:M1305,13,0),"")</f>
        <v/>
      </c>
    </row>
    <row r="545" ht="15" customHeight="1" s="70">
      <c r="F545" s="62">
        <f>IFERROR(IF(G545="Af. No Encontrado!","SI","NO"),"NO")</f>
        <v/>
      </c>
      <c r="G545" s="65">
        <f>+(IFERROR(+VLOOKUP(B545,padron!$A$1:$K$902,3,0),IF(B545="","","Af. No Encontrado!")))</f>
        <v/>
      </c>
      <c r="H545" s="65">
        <f>+IFERROR(VLOOKUP(C545,materiales!$A$1:$D$2000,4,0),IFERROR(A545,""))</f>
        <v/>
      </c>
      <c r="I545" s="65">
        <f>+(IFERROR(+VLOOKUP(B545,padron!$A$1:$K$304,9,0),""))</f>
        <v/>
      </c>
      <c r="J545" s="65">
        <f>+(IFERROR(+VLOOKUP(B545,padron!$A$1:$K$304,10,0),""))</f>
        <v/>
      </c>
      <c r="K545" s="65">
        <f>+(IFERROR(+VLOOKUP(B545,padron!$A$1:$K$304,11,0),""))</f>
        <v/>
      </c>
      <c r="L545" s="50">
        <f>+(IFERROR(+VLOOKUP(B545,padron!$A$1:$K$304,8,0),""))</f>
        <v/>
      </c>
      <c r="M545" s="50">
        <f>+(IFERROR(+VLOOKUP(B545,padron!$A$1:$K$304,2,0),""))</f>
        <v/>
      </c>
      <c r="N545" s="50">
        <f>+IFERROR(VLOOKUP(C545,materiales!$A$1:$D$2000,2,0),IF(B545="","","99999"))</f>
        <v/>
      </c>
      <c r="O545">
        <f>IFERROR(IF(B545="","","001"),"")</f>
        <v/>
      </c>
      <c r="Q545" s="50">
        <f>IF(B545="","","ZTRA")</f>
        <v/>
      </c>
      <c r="R545" s="65">
        <f>IF(B545="","","ALMA")</f>
        <v/>
      </c>
      <c r="S545" s="50">
        <f>+IFERROR(VLOOKUP(B545,padron!A538:K840,4,0),"")</f>
        <v/>
      </c>
      <c r="T545" s="60">
        <f>+IF(L545="","",+DAY(TODAY())&amp;"."&amp;TEXT(+TODAY(),"MM")&amp;"."&amp;+YEAR(TODAY()))</f>
        <v/>
      </c>
      <c r="U545" s="65">
        <f>+IFERROR(VLOOKUP(B545,padron!$A$2:$K$304,6,0),"")</f>
        <v/>
      </c>
      <c r="V545" s="65">
        <f>+IFERROR(VLOOKUP(B545,padron!$A$2:$K$304,7,0),"")</f>
        <v/>
      </c>
      <c r="W545" s="50">
        <f>IFERROR(VLOOKUP(B545,padron!A537:M1306,12,0),"")</f>
        <v/>
      </c>
      <c r="X545" s="65">
        <f>IFERROR(VLOOKUP(B545,padron!A537:M1306,13,0),"")</f>
        <v/>
      </c>
    </row>
    <row r="546" ht="15" customHeight="1" s="70">
      <c r="F546" s="62">
        <f>IFERROR(IF(G546="Af. No Encontrado!","SI","NO"),"NO")</f>
        <v/>
      </c>
      <c r="G546" s="65">
        <f>+(IFERROR(+VLOOKUP(B546,padron!$A$1:$K$902,3,0),IF(B546="","","Af. No Encontrado!")))</f>
        <v/>
      </c>
      <c r="H546" s="65">
        <f>+IFERROR(VLOOKUP(C546,materiales!$A$1:$D$2000,4,0),IFERROR(A546,""))</f>
        <v/>
      </c>
      <c r="I546" s="65">
        <f>+(IFERROR(+VLOOKUP(B546,padron!$A$1:$K$304,9,0),""))</f>
        <v/>
      </c>
      <c r="J546" s="65">
        <f>+(IFERROR(+VLOOKUP(B546,padron!$A$1:$K$304,10,0),""))</f>
        <v/>
      </c>
      <c r="K546" s="65">
        <f>+(IFERROR(+VLOOKUP(B546,padron!$A$1:$K$304,11,0),""))</f>
        <v/>
      </c>
      <c r="L546" s="50">
        <f>+(IFERROR(+VLOOKUP(B546,padron!$A$1:$K$304,8,0),""))</f>
        <v/>
      </c>
      <c r="M546" s="50">
        <f>+(IFERROR(+VLOOKUP(B546,padron!$A$1:$K$304,2,0),""))</f>
        <v/>
      </c>
      <c r="N546" s="50">
        <f>+IFERROR(VLOOKUP(C546,materiales!$A$1:$D$2000,2,0),IF(B546="","","99999"))</f>
        <v/>
      </c>
      <c r="O546">
        <f>IFERROR(IF(B546="","","001"),"")</f>
        <v/>
      </c>
      <c r="Q546" s="50">
        <f>IF(B546="","","ZTRA")</f>
        <v/>
      </c>
      <c r="R546" s="65">
        <f>IF(B546="","","ALMA")</f>
        <v/>
      </c>
      <c r="S546" s="50">
        <f>+IFERROR(VLOOKUP(B546,padron!A539:K841,4,0),"")</f>
        <v/>
      </c>
      <c r="T546" s="60">
        <f>+IF(L546="","",+DAY(TODAY())&amp;"."&amp;TEXT(+TODAY(),"MM")&amp;"."&amp;+YEAR(TODAY()))</f>
        <v/>
      </c>
      <c r="U546" s="65">
        <f>+IFERROR(VLOOKUP(B546,padron!$A$2:$K$304,6,0),"")</f>
        <v/>
      </c>
      <c r="V546" s="65">
        <f>+IFERROR(VLOOKUP(B546,padron!$A$2:$K$304,7,0),"")</f>
        <v/>
      </c>
      <c r="W546" s="50">
        <f>IFERROR(VLOOKUP(B546,padron!A538:M1307,12,0),"")</f>
        <v/>
      </c>
      <c r="X546" s="65">
        <f>IFERROR(VLOOKUP(B546,padron!A538:M1307,13,0),"")</f>
        <v/>
      </c>
    </row>
    <row r="547" ht="15" customHeight="1" s="70">
      <c r="F547" s="62">
        <f>IFERROR(IF(G547="Af. No Encontrado!","SI","NO"),"NO")</f>
        <v/>
      </c>
      <c r="G547" s="65">
        <f>+(IFERROR(+VLOOKUP(B547,padron!$A$1:$K$902,3,0),IF(B547="","","Af. No Encontrado!")))</f>
        <v/>
      </c>
      <c r="H547" s="65">
        <f>+IFERROR(VLOOKUP(C547,materiales!$A$1:$D$2000,4,0),IFERROR(A547,""))</f>
        <v/>
      </c>
      <c r="I547" s="65">
        <f>+(IFERROR(+VLOOKUP(B547,padron!$A$1:$K$304,9,0),""))</f>
        <v/>
      </c>
      <c r="J547" s="65">
        <f>+(IFERROR(+VLOOKUP(B547,padron!$A$1:$K$304,10,0),""))</f>
        <v/>
      </c>
      <c r="K547" s="65">
        <f>+(IFERROR(+VLOOKUP(B547,padron!$A$1:$K$304,11,0),""))</f>
        <v/>
      </c>
      <c r="L547" s="50">
        <f>+(IFERROR(+VLOOKUP(B547,padron!$A$1:$K$304,8,0),""))</f>
        <v/>
      </c>
      <c r="M547" s="50">
        <f>+(IFERROR(+VLOOKUP(B547,padron!$A$1:$K$304,2,0),""))</f>
        <v/>
      </c>
      <c r="N547" s="50">
        <f>+IFERROR(VLOOKUP(C547,materiales!$A$1:$D$2000,2,0),IF(B547="","","99999"))</f>
        <v/>
      </c>
      <c r="O547">
        <f>IFERROR(IF(B547="","","001"),"")</f>
        <v/>
      </c>
      <c r="Q547" s="50">
        <f>IF(B547="","","ZTRA")</f>
        <v/>
      </c>
      <c r="R547" s="65">
        <f>IF(B547="","","ALMA")</f>
        <v/>
      </c>
      <c r="S547" s="50">
        <f>+IFERROR(VLOOKUP(B547,padron!A540:K842,4,0),"")</f>
        <v/>
      </c>
      <c r="T547" s="60">
        <f>+IF(L547="","",+DAY(TODAY())&amp;"."&amp;TEXT(+TODAY(),"MM")&amp;"."&amp;+YEAR(TODAY()))</f>
        <v/>
      </c>
      <c r="U547" s="65">
        <f>+IFERROR(VLOOKUP(B547,padron!$A$2:$K$304,6,0),"")</f>
        <v/>
      </c>
      <c r="V547" s="65">
        <f>+IFERROR(VLOOKUP(B547,padron!$A$2:$K$304,7,0),"")</f>
        <v/>
      </c>
      <c r="W547" s="50">
        <f>IFERROR(VLOOKUP(B547,padron!A539:M1308,12,0),"")</f>
        <v/>
      </c>
      <c r="X547" s="65">
        <f>IFERROR(VLOOKUP(B547,padron!A539:M1308,13,0),"")</f>
        <v/>
      </c>
    </row>
    <row r="548" ht="15" customHeight="1" s="70">
      <c r="F548" s="62">
        <f>IFERROR(IF(G548="Af. No Encontrado!","SI","NO"),"NO")</f>
        <v/>
      </c>
      <c r="G548" s="65">
        <f>+(IFERROR(+VLOOKUP(B548,padron!$A$1:$K$902,3,0),IF(B548="","","Af. No Encontrado!")))</f>
        <v/>
      </c>
      <c r="H548" s="65">
        <f>+IFERROR(VLOOKUP(C548,materiales!$A$1:$D$2000,4,0),IFERROR(A548,""))</f>
        <v/>
      </c>
      <c r="I548" s="65">
        <f>+(IFERROR(+VLOOKUP(B548,padron!$A$1:$K$304,9,0),""))</f>
        <v/>
      </c>
      <c r="J548" s="65">
        <f>+(IFERROR(+VLOOKUP(B548,padron!$A$1:$K$304,10,0),""))</f>
        <v/>
      </c>
      <c r="K548" s="65">
        <f>+(IFERROR(+VLOOKUP(B548,padron!$A$1:$K$304,11,0),""))</f>
        <v/>
      </c>
      <c r="L548" s="50">
        <f>+(IFERROR(+VLOOKUP(B548,padron!$A$1:$K$304,8,0),""))</f>
        <v/>
      </c>
      <c r="M548" s="50">
        <f>+(IFERROR(+VLOOKUP(B548,padron!$A$1:$K$304,2,0),""))</f>
        <v/>
      </c>
      <c r="N548" s="50">
        <f>+IFERROR(VLOOKUP(C548,materiales!$A$1:$D$2000,2,0),IF(B548="","","99999"))</f>
        <v/>
      </c>
      <c r="O548">
        <f>IFERROR(IF(B548="","","001"),"")</f>
        <v/>
      </c>
      <c r="Q548" s="50">
        <f>IF(B548="","","ZTRA")</f>
        <v/>
      </c>
      <c r="R548" s="65">
        <f>IF(B548="","","ALMA")</f>
        <v/>
      </c>
      <c r="S548" s="50">
        <f>+IFERROR(VLOOKUP(B548,padron!A541:K843,4,0),"")</f>
        <v/>
      </c>
      <c r="T548" s="60">
        <f>+IF(L548="","",+DAY(TODAY())&amp;"."&amp;TEXT(+TODAY(),"MM")&amp;"."&amp;+YEAR(TODAY()))</f>
        <v/>
      </c>
      <c r="U548" s="65">
        <f>+IFERROR(VLOOKUP(B548,padron!$A$2:$K$304,6,0),"")</f>
        <v/>
      </c>
      <c r="V548" s="65">
        <f>+IFERROR(VLOOKUP(B548,padron!$A$2:$K$304,7,0),"")</f>
        <v/>
      </c>
      <c r="W548" s="50">
        <f>IFERROR(VLOOKUP(B548,padron!A540:M1309,12,0),"")</f>
        <v/>
      </c>
      <c r="X548" s="65">
        <f>IFERROR(VLOOKUP(B548,padron!A540:M1309,13,0),"")</f>
        <v/>
      </c>
    </row>
    <row r="549" ht="15" customHeight="1" s="70">
      <c r="F549" s="62">
        <f>IFERROR(IF(G549="Af. No Encontrado!","SI","NO"),"NO")</f>
        <v/>
      </c>
      <c r="G549" s="65">
        <f>+(IFERROR(+VLOOKUP(B549,padron!$A$1:$K$902,3,0),IF(B549="","","Af. No Encontrado!")))</f>
        <v/>
      </c>
      <c r="H549" s="65">
        <f>+IFERROR(VLOOKUP(C549,materiales!$A$1:$D$2000,4,0),IFERROR(A549,""))</f>
        <v/>
      </c>
      <c r="I549" s="65">
        <f>+(IFERROR(+VLOOKUP(B549,padron!$A$1:$K$304,9,0),""))</f>
        <v/>
      </c>
      <c r="J549" s="65">
        <f>+(IFERROR(+VLOOKUP(B549,padron!$A$1:$K$304,10,0),""))</f>
        <v/>
      </c>
      <c r="K549" s="65">
        <f>+(IFERROR(+VLOOKUP(B549,padron!$A$1:$K$304,11,0),""))</f>
        <v/>
      </c>
      <c r="L549" s="50">
        <f>+(IFERROR(+VLOOKUP(B549,padron!$A$1:$K$304,8,0),""))</f>
        <v/>
      </c>
      <c r="M549" s="50">
        <f>+(IFERROR(+VLOOKUP(B549,padron!$A$1:$K$304,2,0),""))</f>
        <v/>
      </c>
      <c r="N549" s="50">
        <f>+IFERROR(VLOOKUP(C549,materiales!$A$1:$D$2000,2,0),IF(B549="","","99999"))</f>
        <v/>
      </c>
      <c r="O549">
        <f>IFERROR(IF(B549="","","001"),"")</f>
        <v/>
      </c>
      <c r="Q549" s="50">
        <f>IF(B549="","","ZTRA")</f>
        <v/>
      </c>
      <c r="R549" s="65">
        <f>IF(B549="","","ALMA")</f>
        <v/>
      </c>
      <c r="S549" s="50">
        <f>+IFERROR(VLOOKUP(B549,padron!A542:K844,4,0),"")</f>
        <v/>
      </c>
      <c r="T549" s="60">
        <f>+IF(L549="","",+DAY(TODAY())&amp;"."&amp;TEXT(+TODAY(),"MM")&amp;"."&amp;+YEAR(TODAY()))</f>
        <v/>
      </c>
      <c r="U549" s="65">
        <f>+IFERROR(VLOOKUP(B549,padron!$A$2:$K$304,6,0),"")</f>
        <v/>
      </c>
      <c r="V549" s="65">
        <f>+IFERROR(VLOOKUP(B549,padron!$A$2:$K$304,7,0),"")</f>
        <v/>
      </c>
      <c r="W549" s="50">
        <f>IFERROR(VLOOKUP(B549,padron!A541:M1310,12,0),"")</f>
        <v/>
      </c>
      <c r="X549" s="65">
        <f>IFERROR(VLOOKUP(B549,padron!A541:M1310,13,0),"")</f>
        <v/>
      </c>
    </row>
    <row r="550" ht="15" customHeight="1" s="70">
      <c r="F550" s="62">
        <f>IFERROR(IF(G550="Af. No Encontrado!","SI","NO"),"NO")</f>
        <v/>
      </c>
      <c r="G550" s="65">
        <f>+(IFERROR(+VLOOKUP(B550,padron!$A$1:$K$902,3,0),IF(B550="","","Af. No Encontrado!")))</f>
        <v/>
      </c>
      <c r="H550" s="65">
        <f>+IFERROR(VLOOKUP(C550,materiales!$A$1:$D$2000,4,0),IFERROR(A550,""))</f>
        <v/>
      </c>
      <c r="I550" s="65">
        <f>+(IFERROR(+VLOOKUP(B550,padron!$A$1:$K$304,9,0),""))</f>
        <v/>
      </c>
      <c r="J550" s="65">
        <f>+(IFERROR(+VLOOKUP(B550,padron!$A$1:$K$304,10,0),""))</f>
        <v/>
      </c>
      <c r="K550" s="65">
        <f>+(IFERROR(+VLOOKUP(B550,padron!$A$1:$K$304,11,0),""))</f>
        <v/>
      </c>
      <c r="L550" s="50">
        <f>+(IFERROR(+VLOOKUP(B550,padron!$A$1:$K$304,8,0),""))</f>
        <v/>
      </c>
      <c r="M550" s="50">
        <f>+(IFERROR(+VLOOKUP(B550,padron!$A$1:$K$304,2,0),""))</f>
        <v/>
      </c>
      <c r="N550" s="50">
        <f>+IFERROR(VLOOKUP(C550,materiales!$A$1:$D$2000,2,0),IF(B550="","","99999"))</f>
        <v/>
      </c>
      <c r="O550">
        <f>IFERROR(IF(B550="","","001"),"")</f>
        <v/>
      </c>
      <c r="Q550" s="50">
        <f>IF(B550="","","ZTRA")</f>
        <v/>
      </c>
      <c r="R550" s="65">
        <f>IF(B550="","","ALMA")</f>
        <v/>
      </c>
      <c r="S550" s="50">
        <f>+IFERROR(VLOOKUP(B550,padron!A543:K845,4,0),"")</f>
        <v/>
      </c>
      <c r="T550" s="60">
        <f>+IF(L550="","",+DAY(TODAY())&amp;"."&amp;TEXT(+TODAY(),"MM")&amp;"."&amp;+YEAR(TODAY()))</f>
        <v/>
      </c>
      <c r="U550" s="65">
        <f>+IFERROR(VLOOKUP(B550,padron!$A$2:$K$304,6,0),"")</f>
        <v/>
      </c>
      <c r="V550" s="65">
        <f>+IFERROR(VLOOKUP(B550,padron!$A$2:$K$304,7,0),"")</f>
        <v/>
      </c>
      <c r="W550" s="50">
        <f>IFERROR(VLOOKUP(B550,padron!A542:M1311,12,0),"")</f>
        <v/>
      </c>
      <c r="X550" s="65">
        <f>IFERROR(VLOOKUP(B550,padron!A542:M1311,13,0),"")</f>
        <v/>
      </c>
    </row>
  </sheetData>
  <mergeCells count="1">
    <mergeCell ref="A1:D1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54"/>
  <sheetViews>
    <sheetView topLeftCell="F1" workbookViewId="0">
      <selection activeCell="A1" sqref="A1:U54"/>
    </sheetView>
  </sheetViews>
  <sheetFormatPr baseColWidth="10" defaultRowHeight="15"/>
  <sheetData>
    <row r="1" ht="16.5" customHeight="1" s="70">
      <c r="A1" s="7" t="n">
        <v>202106091</v>
      </c>
      <c r="B1" s="8" t="inlineStr">
        <is>
          <t>84006127</t>
        </is>
      </c>
      <c r="C1" s="8" t="inlineStr">
        <is>
          <t>7795312002745</t>
        </is>
      </c>
      <c r="D1" s="8" t="inlineStr">
        <is>
          <t>9196000065176574</t>
        </is>
      </c>
      <c r="E1" s="7" t="n">
        <v>1</v>
      </c>
      <c r="F1" s="7" t="n">
        <v>0</v>
      </c>
      <c r="G1" s="8" t="inlineStr">
        <is>
          <t>11600537M</t>
        </is>
      </c>
      <c r="H1" s="7" t="n">
        <v>11600537</v>
      </c>
      <c r="I1" t="inlineStr">
        <is>
          <t xml:space="preserve">PASCUAL </t>
        </is>
      </c>
      <c r="J1" s="8" t="inlineStr">
        <is>
          <t>VILLEGASJUAN</t>
        </is>
      </c>
      <c r="K1">
        <f>+VLOOKUP($C1,materiales!#REF!,2,0)</f>
        <v/>
      </c>
      <c r="L1" s="76" t="inlineStr">
        <is>
          <t>129</t>
        </is>
      </c>
      <c r="M1" t="inlineStr">
        <is>
          <t>DOSEP PRUEBA QAS</t>
        </is>
      </c>
      <c r="N1" t="inlineStr">
        <is>
          <t>ZTRA</t>
        </is>
      </c>
      <c r="O1" t="n">
        <v>2004</v>
      </c>
      <c r="P1" s="1" t="n">
        <v>20000306</v>
      </c>
      <c r="Q1" t="inlineStr">
        <is>
          <t>09.06.2021</t>
        </is>
      </c>
      <c r="R1" t="inlineStr">
        <is>
          <t>PE01</t>
        </is>
      </c>
      <c r="S1" t="inlineStr">
        <is>
          <t>URG</t>
        </is>
      </c>
      <c r="T1">
        <f>+ROW()</f>
        <v/>
      </c>
      <c r="U1">
        <f>+IFERROR(+VLOOKUP($G1,padron!#REF!,2,0),"no_cargado")</f>
        <v/>
      </c>
      <c r="AA1" s="66" t="n"/>
    </row>
    <row r="2" ht="16.5" customHeight="1" s="70">
      <c r="A2" s="7" t="n">
        <v>202106091</v>
      </c>
      <c r="B2" s="8" t="inlineStr">
        <is>
          <t>84006127</t>
        </is>
      </c>
      <c r="C2" s="8" t="inlineStr">
        <is>
          <t>7795312020763</t>
        </is>
      </c>
      <c r="D2" s="8" t="inlineStr">
        <is>
          <t>9196000065169841</t>
        </is>
      </c>
      <c r="E2" s="7" t="n">
        <v>1</v>
      </c>
      <c r="F2" s="7" t="n">
        <v>0</v>
      </c>
      <c r="G2" s="8" t="inlineStr">
        <is>
          <t>6807760M</t>
        </is>
      </c>
      <c r="H2" s="7" t="n">
        <v>6807760</v>
      </c>
      <c r="I2" t="inlineStr">
        <is>
          <t>TORRERAMON LUCAS</t>
        </is>
      </c>
      <c r="J2" t="inlineStr">
        <is>
          <t>LA TORRERAMON</t>
        </is>
      </c>
      <c r="K2">
        <f>+VLOOKUP($C2,materiales!#REF!,2,0)</f>
        <v/>
      </c>
      <c r="L2" s="76" t="inlineStr">
        <is>
          <t>129</t>
        </is>
      </c>
      <c r="M2" t="inlineStr">
        <is>
          <t>DOSEP PRUEBA QAS</t>
        </is>
      </c>
      <c r="N2" t="inlineStr">
        <is>
          <t>ZTRA</t>
        </is>
      </c>
      <c r="O2" t="n">
        <v>2004</v>
      </c>
      <c r="P2" s="1" t="n">
        <v>20000306</v>
      </c>
      <c r="Q2" t="inlineStr">
        <is>
          <t>09.06.2021</t>
        </is>
      </c>
      <c r="R2" t="inlineStr">
        <is>
          <t>PE01</t>
        </is>
      </c>
      <c r="S2" t="inlineStr">
        <is>
          <t>URG</t>
        </is>
      </c>
      <c r="T2">
        <f>+ROW()</f>
        <v/>
      </c>
      <c r="U2">
        <f>+IFERROR(+VLOOKUP($G2,padron!#REF!,2,0),"no_cargado")</f>
        <v/>
      </c>
      <c r="AA2" s="66" t="n"/>
    </row>
    <row r="3" ht="16.5" customHeight="1" s="70">
      <c r="A3" s="7" t="n">
        <v>202106091</v>
      </c>
      <c r="B3" s="8" t="inlineStr">
        <is>
          <t>84007031</t>
        </is>
      </c>
      <c r="C3" s="8" t="inlineStr">
        <is>
          <t>7795312002844</t>
        </is>
      </c>
      <c r="D3" s="8" t="inlineStr">
        <is>
          <t>9196000065220262</t>
        </is>
      </c>
      <c r="E3" s="7" t="n">
        <v>2</v>
      </c>
      <c r="F3" s="7" t="n">
        <v>0</v>
      </c>
      <c r="G3" s="8" t="inlineStr">
        <is>
          <t>11310150F</t>
        </is>
      </c>
      <c r="H3" s="7" t="n">
        <v>11310150</v>
      </c>
      <c r="I3" t="inlineStr">
        <is>
          <t>BEATRIZ RES:414/19</t>
        </is>
      </c>
      <c r="J3" s="8" t="inlineStr">
        <is>
          <t>TORRESELSA</t>
        </is>
      </c>
      <c r="K3">
        <f>+VLOOKUP($C3,materiales!#REF!,2,0)</f>
        <v/>
      </c>
      <c r="L3" s="76" t="inlineStr">
        <is>
          <t>129</t>
        </is>
      </c>
      <c r="M3" t="inlineStr">
        <is>
          <t>DOSEP PRUEBA QAS</t>
        </is>
      </c>
      <c r="N3" t="inlineStr">
        <is>
          <t>ZTRA</t>
        </is>
      </c>
      <c r="O3" t="n">
        <v>2004</v>
      </c>
      <c r="P3" s="1" t="n">
        <v>20000306</v>
      </c>
      <c r="Q3" t="inlineStr">
        <is>
          <t>09.06.2021</t>
        </is>
      </c>
      <c r="R3" t="inlineStr">
        <is>
          <t>PE01</t>
        </is>
      </c>
      <c r="S3" t="inlineStr">
        <is>
          <t>URG</t>
        </is>
      </c>
      <c r="T3">
        <f>+ROW()</f>
        <v/>
      </c>
      <c r="U3">
        <f>+IFERROR(+VLOOKUP($G3,padron!#REF!,2,0),"no_cargado")</f>
        <v/>
      </c>
      <c r="AA3" s="66" t="n"/>
    </row>
    <row r="4" ht="16.5" customHeight="1" s="70">
      <c r="A4" s="7" t="n">
        <v>202106091</v>
      </c>
      <c r="B4" s="8" t="inlineStr">
        <is>
          <t>84007031</t>
        </is>
      </c>
      <c r="C4" s="8" t="inlineStr">
        <is>
          <t>7795312020770</t>
        </is>
      </c>
      <c r="D4" s="8" t="inlineStr">
        <is>
          <t>9196000065219438</t>
        </is>
      </c>
      <c r="E4" s="7" t="n">
        <v>1</v>
      </c>
      <c r="F4" s="7" t="n">
        <v>0</v>
      </c>
      <c r="G4" s="8" t="inlineStr">
        <is>
          <t>11310150F</t>
        </is>
      </c>
      <c r="H4" s="7" t="n">
        <v>11310150</v>
      </c>
      <c r="I4" t="inlineStr">
        <is>
          <t>BEATRIZ RES:414/19</t>
        </is>
      </c>
      <c r="J4" s="8" t="inlineStr">
        <is>
          <t>TORRESELSA</t>
        </is>
      </c>
      <c r="K4">
        <f>+VLOOKUP($C4,materiales!#REF!,2,0)</f>
        <v/>
      </c>
      <c r="L4" s="76" t="inlineStr">
        <is>
          <t>129</t>
        </is>
      </c>
      <c r="M4" t="inlineStr">
        <is>
          <t>DOSEP PRUEBA QAS</t>
        </is>
      </c>
      <c r="N4" t="inlineStr">
        <is>
          <t>ZTRA</t>
        </is>
      </c>
      <c r="O4" t="n">
        <v>2004</v>
      </c>
      <c r="P4" s="1" t="n">
        <v>20000306</v>
      </c>
      <c r="Q4" t="inlineStr">
        <is>
          <t>09.06.2021</t>
        </is>
      </c>
      <c r="R4" t="inlineStr">
        <is>
          <t>PE01</t>
        </is>
      </c>
      <c r="S4" t="inlineStr">
        <is>
          <t>URG</t>
        </is>
      </c>
      <c r="T4">
        <f>+ROW()</f>
        <v/>
      </c>
      <c r="U4">
        <f>+IFERROR(+VLOOKUP($G4,padron!#REF!,2,0),"no_cargado")</f>
        <v/>
      </c>
      <c r="AA4" s="66" t="n"/>
    </row>
    <row r="5" ht="16.5" customHeight="1" s="70">
      <c r="A5" s="7" t="n">
        <v>202106091</v>
      </c>
      <c r="B5" s="8" t="inlineStr">
        <is>
          <t>84007031</t>
        </is>
      </c>
      <c r="C5" s="8" t="inlineStr">
        <is>
          <t>7798058931140</t>
        </is>
      </c>
      <c r="D5" s="8" t="inlineStr">
        <is>
          <t>9196000065220263</t>
        </is>
      </c>
      <c r="E5" s="7" t="n">
        <v>1</v>
      </c>
      <c r="F5" s="7" t="n">
        <v>0</v>
      </c>
      <c r="G5" s="8" t="inlineStr">
        <is>
          <t>11310150F</t>
        </is>
      </c>
      <c r="H5" s="7" t="n">
        <v>11310150</v>
      </c>
      <c r="I5" t="inlineStr">
        <is>
          <t>BEATRIZ RES:414/19</t>
        </is>
      </c>
      <c r="J5" s="8" t="inlineStr">
        <is>
          <t>TORRESELSA</t>
        </is>
      </c>
      <c r="K5">
        <f>+VLOOKUP($C5,materiales!#REF!,2,0)</f>
        <v/>
      </c>
      <c r="L5" s="76" t="inlineStr">
        <is>
          <t>129</t>
        </is>
      </c>
      <c r="M5" t="inlineStr">
        <is>
          <t>DOSEP PRUEBA QAS</t>
        </is>
      </c>
      <c r="N5" t="inlineStr">
        <is>
          <t>ZTRA</t>
        </is>
      </c>
      <c r="O5" t="n">
        <v>2004</v>
      </c>
      <c r="P5" s="1" t="n">
        <v>20000306</v>
      </c>
      <c r="Q5" t="inlineStr">
        <is>
          <t>09.06.2021</t>
        </is>
      </c>
      <c r="R5" t="inlineStr">
        <is>
          <t>PE01</t>
        </is>
      </c>
      <c r="S5" t="inlineStr">
        <is>
          <t>URG</t>
        </is>
      </c>
      <c r="T5">
        <f>+ROW()</f>
        <v/>
      </c>
      <c r="U5">
        <f>+IFERROR(+VLOOKUP($G5,padron!#REF!,2,0),"no_cargado")</f>
        <v/>
      </c>
      <c r="AA5" s="66" t="n"/>
    </row>
    <row r="6" ht="16.5" customHeight="1" s="70">
      <c r="A6" s="7" t="n">
        <v>202106091</v>
      </c>
      <c r="B6" s="8" t="inlineStr">
        <is>
          <t>84010976</t>
        </is>
      </c>
      <c r="C6" s="8" t="inlineStr">
        <is>
          <t>7795312020763</t>
        </is>
      </c>
      <c r="D6" s="8" t="inlineStr">
        <is>
          <t>9196000065208582</t>
        </is>
      </c>
      <c r="E6" s="7" t="n">
        <v>1</v>
      </c>
      <c r="F6" s="7" t="n">
        <v>0</v>
      </c>
      <c r="G6" s="8" t="inlineStr">
        <is>
          <t>12547768M</t>
        </is>
      </c>
      <c r="H6" s="7" t="n">
        <v>12547768</v>
      </c>
      <c r="I6" t="inlineStr">
        <is>
          <t xml:space="preserve">RAMON </t>
        </is>
      </c>
      <c r="J6" s="8" t="inlineStr">
        <is>
          <t>BARROSOHUGO</t>
        </is>
      </c>
      <c r="K6">
        <f>+VLOOKUP($C6,materiales!#REF!,2,0)</f>
        <v/>
      </c>
      <c r="L6" s="76" t="inlineStr">
        <is>
          <t>129</t>
        </is>
      </c>
      <c r="M6" t="inlineStr">
        <is>
          <t>DOSEP PRUEBA QAS</t>
        </is>
      </c>
      <c r="N6" t="inlineStr">
        <is>
          <t>ZTRA</t>
        </is>
      </c>
      <c r="O6" t="n">
        <v>2004</v>
      </c>
      <c r="P6" s="1" t="n">
        <v>20000306</v>
      </c>
      <c r="Q6" t="inlineStr">
        <is>
          <t>09.06.2021</t>
        </is>
      </c>
      <c r="R6" t="inlineStr">
        <is>
          <t>PE01</t>
        </is>
      </c>
      <c r="S6" t="inlineStr">
        <is>
          <t>URG</t>
        </is>
      </c>
      <c r="T6">
        <f>+ROW()</f>
        <v/>
      </c>
      <c r="U6">
        <f>+IFERROR(+VLOOKUP($G6,padron!#REF!,2,0),"no_cargado")</f>
        <v/>
      </c>
      <c r="AA6" s="66" t="n"/>
    </row>
    <row r="7" ht="16.5" customHeight="1" s="70">
      <c r="A7" s="7" t="n">
        <v>202106091</v>
      </c>
      <c r="B7" s="8" t="inlineStr">
        <is>
          <t>84010976</t>
        </is>
      </c>
      <c r="C7" s="8" t="inlineStr">
        <is>
          <t>7795312020770</t>
        </is>
      </c>
      <c r="D7" s="8" t="inlineStr">
        <is>
          <t>9196000065208581</t>
        </is>
      </c>
      <c r="E7" s="7" t="n">
        <v>1</v>
      </c>
      <c r="F7" s="7" t="n">
        <v>0</v>
      </c>
      <c r="G7" s="8" t="inlineStr">
        <is>
          <t>12547768M</t>
        </is>
      </c>
      <c r="H7" s="7" t="n">
        <v>12547768</v>
      </c>
      <c r="I7" t="inlineStr">
        <is>
          <t xml:space="preserve">RAMON </t>
        </is>
      </c>
      <c r="J7" s="8" t="inlineStr">
        <is>
          <t>BARROSOHUGO</t>
        </is>
      </c>
      <c r="K7">
        <f>+VLOOKUP($C7,materiales!#REF!,2,0)</f>
        <v/>
      </c>
      <c r="L7" s="76" t="inlineStr">
        <is>
          <t>129</t>
        </is>
      </c>
      <c r="M7" t="inlineStr">
        <is>
          <t>DOSEP PRUEBA QAS</t>
        </is>
      </c>
      <c r="N7" t="inlineStr">
        <is>
          <t>ZTRA</t>
        </is>
      </c>
      <c r="O7" t="n">
        <v>2004</v>
      </c>
      <c r="P7" s="1" t="n">
        <v>20000306</v>
      </c>
      <c r="Q7" t="inlineStr">
        <is>
          <t>09.06.2021</t>
        </is>
      </c>
      <c r="R7" t="inlineStr">
        <is>
          <t>PE01</t>
        </is>
      </c>
      <c r="S7" t="inlineStr">
        <is>
          <t>URG</t>
        </is>
      </c>
      <c r="T7">
        <f>+ROW()</f>
        <v/>
      </c>
      <c r="U7">
        <f>+IFERROR(+VLOOKUP($G7,padron!#REF!,2,0),"no_cargado")</f>
        <v/>
      </c>
      <c r="AA7" s="66" t="n"/>
    </row>
    <row r="8" ht="16.5" customHeight="1" s="70">
      <c r="A8" s="7" t="n">
        <v>202106091</v>
      </c>
      <c r="B8" s="8" t="inlineStr">
        <is>
          <t>84011029</t>
        </is>
      </c>
      <c r="C8" s="8" t="inlineStr">
        <is>
          <t>4015630058518</t>
        </is>
      </c>
      <c r="D8" s="8" t="inlineStr">
        <is>
          <t>9196000065164347</t>
        </is>
      </c>
      <c r="E8" s="7" t="n">
        <v>1</v>
      </c>
      <c r="F8" s="7" t="n">
        <v>0</v>
      </c>
      <c r="G8" s="8" t="inlineStr">
        <is>
          <t>6814672M</t>
        </is>
      </c>
      <c r="H8" s="7" t="n">
        <v>6814672</v>
      </c>
      <c r="I8" t="inlineStr">
        <is>
          <t xml:space="preserve">CARLOS </t>
        </is>
      </c>
      <c r="J8" s="8" t="inlineStr">
        <is>
          <t>CRUCEÑOJUAN</t>
        </is>
      </c>
      <c r="K8">
        <f>+VLOOKUP($C8,materiales!#REF!,2,0)</f>
        <v/>
      </c>
      <c r="L8" s="76" t="inlineStr">
        <is>
          <t>129</t>
        </is>
      </c>
      <c r="M8" t="inlineStr">
        <is>
          <t>DOSEP PRUEBA QAS</t>
        </is>
      </c>
      <c r="N8" t="inlineStr">
        <is>
          <t>ZTRA</t>
        </is>
      </c>
      <c r="O8" t="n">
        <v>2004</v>
      </c>
      <c r="P8" s="1" t="n">
        <v>20000306</v>
      </c>
      <c r="Q8" t="inlineStr">
        <is>
          <t>09.06.2021</t>
        </is>
      </c>
      <c r="R8" t="inlineStr">
        <is>
          <t>PE01</t>
        </is>
      </c>
      <c r="S8" t="inlineStr">
        <is>
          <t>URG</t>
        </is>
      </c>
      <c r="T8">
        <f>+ROW()</f>
        <v/>
      </c>
      <c r="U8">
        <f>+IFERROR(+VLOOKUP($G8,padron!#REF!,2,0),"no_cargado")</f>
        <v/>
      </c>
      <c r="AA8" s="66" t="n"/>
    </row>
    <row r="9" ht="16.5" customHeight="1" s="70">
      <c r="A9" s="7" t="n">
        <v>202106091</v>
      </c>
      <c r="B9" s="8" t="inlineStr">
        <is>
          <t>84011029</t>
        </is>
      </c>
      <c r="C9" s="8" t="inlineStr">
        <is>
          <t>4015630058518</t>
        </is>
      </c>
      <c r="D9" s="8" t="inlineStr">
        <is>
          <t>9196000065168303</t>
        </is>
      </c>
      <c r="E9" s="7" t="n">
        <v>1</v>
      </c>
      <c r="F9" s="7" t="n">
        <v>0</v>
      </c>
      <c r="G9" s="8" t="inlineStr">
        <is>
          <t>6374876F</t>
        </is>
      </c>
      <c r="H9" s="7" t="n">
        <v>6374876</v>
      </c>
      <c r="I9" t="inlineStr">
        <is>
          <t xml:space="preserve">NIEVES </t>
        </is>
      </c>
      <c r="J9" s="8" t="inlineStr">
        <is>
          <t>ABARCABLANCA</t>
        </is>
      </c>
      <c r="K9">
        <f>+VLOOKUP($C9,materiales!#REF!,2,0)</f>
        <v/>
      </c>
      <c r="L9" s="76" t="inlineStr">
        <is>
          <t>129</t>
        </is>
      </c>
      <c r="M9" t="inlineStr">
        <is>
          <t>DOSEP PRUEBA QAS</t>
        </is>
      </c>
      <c r="N9" t="inlineStr">
        <is>
          <t>ZTRA</t>
        </is>
      </c>
      <c r="O9" t="n">
        <v>2004</v>
      </c>
      <c r="P9" s="1" t="n">
        <v>20000306</v>
      </c>
      <c r="Q9" t="inlineStr">
        <is>
          <t>09.06.2021</t>
        </is>
      </c>
      <c r="R9" t="inlineStr">
        <is>
          <t>PE01</t>
        </is>
      </c>
      <c r="S9" t="inlineStr">
        <is>
          <t>URG</t>
        </is>
      </c>
      <c r="T9">
        <f>+ROW()</f>
        <v/>
      </c>
      <c r="U9">
        <f>+IFERROR(+VLOOKUP($G9,padron!#REF!,2,0),"no_cargado")</f>
        <v/>
      </c>
      <c r="AA9" s="66" t="n"/>
    </row>
    <row r="10" ht="16.5" customHeight="1" s="70">
      <c r="A10" s="7" t="n">
        <v>202106091</v>
      </c>
      <c r="B10" s="8" t="inlineStr">
        <is>
          <t>84011032</t>
        </is>
      </c>
      <c r="C10" s="8" t="inlineStr">
        <is>
          <t>7795312002745</t>
        </is>
      </c>
      <c r="D10" s="8" t="inlineStr">
        <is>
          <t>9196000065194034</t>
        </is>
      </c>
      <c r="E10" s="7" t="n">
        <v>1</v>
      </c>
      <c r="F10" s="7" t="n">
        <v>0</v>
      </c>
      <c r="G10" s="8" t="inlineStr">
        <is>
          <t>28091155M</t>
        </is>
      </c>
      <c r="H10" s="7" t="n">
        <v>28091155</v>
      </c>
      <c r="I10" t="inlineStr">
        <is>
          <t xml:space="preserve">ALBERTO </t>
        </is>
      </c>
      <c r="J10" s="8" t="inlineStr">
        <is>
          <t>MAGALLANESJOSE</t>
        </is>
      </c>
      <c r="K10">
        <f>+VLOOKUP($C10,materiales!#REF!,2,0)</f>
        <v/>
      </c>
      <c r="L10" s="76" t="inlineStr">
        <is>
          <t>129</t>
        </is>
      </c>
      <c r="M10" t="inlineStr">
        <is>
          <t>DOSEP PRUEBA QAS</t>
        </is>
      </c>
      <c r="N10" t="inlineStr">
        <is>
          <t>ZTRA</t>
        </is>
      </c>
      <c r="O10" t="n">
        <v>2004</v>
      </c>
      <c r="P10" s="1" t="n">
        <v>20000306</v>
      </c>
      <c r="Q10" t="inlineStr">
        <is>
          <t>09.06.2021</t>
        </is>
      </c>
      <c r="R10" t="inlineStr">
        <is>
          <t>PE01</t>
        </is>
      </c>
      <c r="S10" t="inlineStr">
        <is>
          <t>URG</t>
        </is>
      </c>
      <c r="T10">
        <f>+ROW()</f>
        <v/>
      </c>
      <c r="U10">
        <f>+IFERROR(+VLOOKUP($G10,padron!#REF!,2,0),"no_cargado")</f>
        <v/>
      </c>
      <c r="AA10" s="66" t="n"/>
    </row>
    <row r="11" ht="16.5" customHeight="1" s="70">
      <c r="A11" s="7" t="n">
        <v>202106091</v>
      </c>
      <c r="B11" s="8" t="inlineStr">
        <is>
          <t>84011032</t>
        </is>
      </c>
      <c r="C11" s="8" t="inlineStr">
        <is>
          <t>7795312020770</t>
        </is>
      </c>
      <c r="D11" s="8" t="inlineStr">
        <is>
          <t>9196000065194417</t>
        </is>
      </c>
      <c r="E11" s="7" t="n">
        <v>1</v>
      </c>
      <c r="F11" s="7" t="n">
        <v>0</v>
      </c>
      <c r="G11" s="8" t="inlineStr">
        <is>
          <t>28091155M</t>
        </is>
      </c>
      <c r="H11" s="7" t="n">
        <v>28091155</v>
      </c>
      <c r="I11" t="inlineStr">
        <is>
          <t xml:space="preserve">ALBERTO </t>
        </is>
      </c>
      <c r="J11" s="8" t="inlineStr">
        <is>
          <t>MAGALLANESJOSE</t>
        </is>
      </c>
      <c r="K11">
        <f>+VLOOKUP($C11,materiales!#REF!,2,0)</f>
        <v/>
      </c>
      <c r="L11" s="76" t="inlineStr">
        <is>
          <t>129</t>
        </is>
      </c>
      <c r="M11" t="inlineStr">
        <is>
          <t>DOSEP PRUEBA QAS</t>
        </is>
      </c>
      <c r="N11" t="inlineStr">
        <is>
          <t>ZTRA</t>
        </is>
      </c>
      <c r="O11" t="n">
        <v>2004</v>
      </c>
      <c r="P11" s="1" t="n">
        <v>20000306</v>
      </c>
      <c r="Q11" t="inlineStr">
        <is>
          <t>09.06.2021</t>
        </is>
      </c>
      <c r="R11" t="inlineStr">
        <is>
          <t>PE01</t>
        </is>
      </c>
      <c r="S11" t="inlineStr">
        <is>
          <t>URG</t>
        </is>
      </c>
      <c r="T11">
        <f>+ROW()</f>
        <v/>
      </c>
      <c r="U11">
        <f>+IFERROR(+VLOOKUP($G11,padron!#REF!,2,0),"no_cargado")</f>
        <v/>
      </c>
      <c r="AA11" s="66" t="n"/>
    </row>
    <row r="12" ht="16.5" customHeight="1" s="70">
      <c r="A12" s="7" t="n">
        <v>202106091</v>
      </c>
      <c r="B12" s="8" t="inlineStr">
        <is>
          <t>84011032</t>
        </is>
      </c>
      <c r="C12" s="8" t="inlineStr">
        <is>
          <t>7798058931140</t>
        </is>
      </c>
      <c r="D12" s="8" t="inlineStr">
        <is>
          <t>9196000065171905</t>
        </is>
      </c>
      <c r="E12" s="7" t="n">
        <v>1</v>
      </c>
      <c r="F12" s="7" t="n">
        <v>0</v>
      </c>
      <c r="G12" s="8" t="inlineStr">
        <is>
          <t>14405536F</t>
        </is>
      </c>
      <c r="H12" s="7" t="n">
        <v>14405536</v>
      </c>
      <c r="I12" t="inlineStr">
        <is>
          <t>DEL CARMEN</t>
        </is>
      </c>
      <c r="J12" s="8" t="inlineStr">
        <is>
          <t>MORANMARIA</t>
        </is>
      </c>
      <c r="K12">
        <f>+VLOOKUP($C12,materiales!#REF!,2,0)</f>
        <v/>
      </c>
      <c r="L12" s="76" t="inlineStr">
        <is>
          <t>129</t>
        </is>
      </c>
      <c r="M12" t="inlineStr">
        <is>
          <t>DOSEP PRUEBA QAS</t>
        </is>
      </c>
      <c r="N12" t="inlineStr">
        <is>
          <t>ZTRA</t>
        </is>
      </c>
      <c r="O12" t="n">
        <v>2004</v>
      </c>
      <c r="P12" s="1" t="n">
        <v>20000306</v>
      </c>
      <c r="Q12" t="inlineStr">
        <is>
          <t>09.06.2021</t>
        </is>
      </c>
      <c r="R12" t="inlineStr">
        <is>
          <t>PE01</t>
        </is>
      </c>
      <c r="S12" t="inlineStr">
        <is>
          <t>URG</t>
        </is>
      </c>
      <c r="T12">
        <f>+ROW()</f>
        <v/>
      </c>
      <c r="U12">
        <f>+IFERROR(+VLOOKUP($G12,padron!#REF!,2,0),"no_cargado")</f>
        <v/>
      </c>
      <c r="AA12" s="66" t="n"/>
    </row>
    <row r="13" ht="16.5" customHeight="1" s="70">
      <c r="A13" s="7" t="n">
        <v>202106091</v>
      </c>
      <c r="B13" s="8" t="inlineStr">
        <is>
          <t>84011043</t>
        </is>
      </c>
      <c r="C13" s="8" t="inlineStr">
        <is>
          <t>4015630058518</t>
        </is>
      </c>
      <c r="D13" s="8" t="inlineStr">
        <is>
          <t>9196000065189199</t>
        </is>
      </c>
      <c r="E13" s="7" t="n">
        <v>1</v>
      </c>
      <c r="F13" s="7" t="n">
        <v>0</v>
      </c>
      <c r="G13" s="8" t="inlineStr">
        <is>
          <t>27376118F</t>
        </is>
      </c>
      <c r="H13" s="7" t="n">
        <v>27376118</v>
      </c>
      <c r="I13" t="inlineStr">
        <is>
          <t xml:space="preserve">ANALIA </t>
        </is>
      </c>
      <c r="J13" s="8" t="inlineStr">
        <is>
          <t>SORIAPAOLA</t>
        </is>
      </c>
      <c r="K13">
        <f>+VLOOKUP($C13,materiales!#REF!,2,0)</f>
        <v/>
      </c>
      <c r="L13" s="76" t="inlineStr">
        <is>
          <t>129</t>
        </is>
      </c>
      <c r="M13" t="inlineStr">
        <is>
          <t>DOSEP PRUEBA QAS</t>
        </is>
      </c>
      <c r="N13" t="inlineStr">
        <is>
          <t>ZTRA</t>
        </is>
      </c>
      <c r="O13" t="n">
        <v>2004</v>
      </c>
      <c r="P13" s="1" t="n">
        <v>20000306</v>
      </c>
      <c r="Q13" t="inlineStr">
        <is>
          <t>09.06.2021</t>
        </is>
      </c>
      <c r="R13" t="inlineStr">
        <is>
          <t>PE01</t>
        </is>
      </c>
      <c r="S13" t="inlineStr">
        <is>
          <t>URG</t>
        </is>
      </c>
      <c r="T13">
        <f>+ROW()</f>
        <v/>
      </c>
      <c r="U13">
        <f>+IFERROR(+VLOOKUP($G13,padron!#REF!,2,0),"no_cargado")</f>
        <v/>
      </c>
      <c r="AA13" s="66" t="n"/>
    </row>
    <row r="14" ht="16.5" customHeight="1" s="70">
      <c r="A14" s="7" t="n">
        <v>202106091</v>
      </c>
      <c r="B14" s="8" t="inlineStr">
        <is>
          <t>84011043</t>
        </is>
      </c>
      <c r="C14" s="8" t="inlineStr">
        <is>
          <t>7798058931140</t>
        </is>
      </c>
      <c r="D14" s="8" t="inlineStr">
        <is>
          <t>9196000065189200</t>
        </is>
      </c>
      <c r="E14" s="7" t="n">
        <v>1</v>
      </c>
      <c r="F14" s="7" t="n">
        <v>0</v>
      </c>
      <c r="G14" s="8" t="inlineStr">
        <is>
          <t>27376118F</t>
        </is>
      </c>
      <c r="H14" s="7" t="n">
        <v>27376118</v>
      </c>
      <c r="I14" t="inlineStr">
        <is>
          <t xml:space="preserve">ANALIA </t>
        </is>
      </c>
      <c r="J14" s="8" t="inlineStr">
        <is>
          <t>SORIAPAOLA</t>
        </is>
      </c>
      <c r="K14">
        <f>+VLOOKUP($C14,materiales!#REF!,2,0)</f>
        <v/>
      </c>
      <c r="L14" s="76" t="inlineStr">
        <is>
          <t>129</t>
        </is>
      </c>
      <c r="M14" t="inlineStr">
        <is>
          <t>DOSEP PRUEBA QAS</t>
        </is>
      </c>
      <c r="N14" t="inlineStr">
        <is>
          <t>ZTRA</t>
        </is>
      </c>
      <c r="O14" t="n">
        <v>2004</v>
      </c>
      <c r="P14" s="1" t="n">
        <v>20000306</v>
      </c>
      <c r="Q14" t="inlineStr">
        <is>
          <t>09.06.2021</t>
        </is>
      </c>
      <c r="R14" t="inlineStr">
        <is>
          <t>PE01</t>
        </is>
      </c>
      <c r="S14" t="inlineStr">
        <is>
          <t>URG</t>
        </is>
      </c>
      <c r="T14">
        <f>+ROW()</f>
        <v/>
      </c>
      <c r="U14">
        <f>+IFERROR(+VLOOKUP($G14,padron!#REF!,2,0),"no_cargado")</f>
        <v/>
      </c>
      <c r="AA14" s="66" t="n"/>
    </row>
    <row r="15" ht="16.5" customHeight="1" s="70">
      <c r="A15" s="7" t="n">
        <v>202106091</v>
      </c>
      <c r="B15" s="8" t="inlineStr">
        <is>
          <t>84011062</t>
        </is>
      </c>
      <c r="C15" s="8" t="inlineStr">
        <is>
          <t>4015630058518</t>
        </is>
      </c>
      <c r="D15" s="8" t="inlineStr">
        <is>
          <t>9196000065179105</t>
        </is>
      </c>
      <c r="E15" s="7" t="n">
        <v>1</v>
      </c>
      <c r="F15" s="7" t="n">
        <v>0</v>
      </c>
      <c r="G15" s="8" t="inlineStr">
        <is>
          <t>11731785F</t>
        </is>
      </c>
      <c r="H15" s="7" t="n">
        <v>11731785</v>
      </c>
      <c r="I15" t="inlineStr">
        <is>
          <t xml:space="preserve">EDITH </t>
        </is>
      </c>
      <c r="J15" s="8" t="inlineStr">
        <is>
          <t>OLIVARESELBA</t>
        </is>
      </c>
      <c r="K15">
        <f>+VLOOKUP($C15,materiales!#REF!,2,0)</f>
        <v/>
      </c>
      <c r="L15" s="76" t="inlineStr">
        <is>
          <t>129</t>
        </is>
      </c>
      <c r="M15" t="inlineStr">
        <is>
          <t>DOSEP PRUEBA QAS</t>
        </is>
      </c>
      <c r="N15" t="inlineStr">
        <is>
          <t>ZTRA</t>
        </is>
      </c>
      <c r="O15" t="n">
        <v>2004</v>
      </c>
      <c r="P15" s="1" t="n">
        <v>20000306</v>
      </c>
      <c r="Q15" t="inlineStr">
        <is>
          <t>09.06.2021</t>
        </is>
      </c>
      <c r="R15" t="inlineStr">
        <is>
          <t>PE01</t>
        </is>
      </c>
      <c r="S15" t="inlineStr">
        <is>
          <t>URG</t>
        </is>
      </c>
      <c r="T15">
        <f>+ROW()</f>
        <v/>
      </c>
      <c r="U15">
        <f>+IFERROR(+VLOOKUP($G15,padron!#REF!,2,0),"no_cargado")</f>
        <v/>
      </c>
      <c r="AA15" s="66" t="n"/>
    </row>
    <row r="16" ht="16.5" customHeight="1" s="70">
      <c r="A16" s="7" t="n">
        <v>202106091</v>
      </c>
      <c r="B16" s="8" t="inlineStr">
        <is>
          <t>84011073</t>
        </is>
      </c>
      <c r="C16" s="8" t="inlineStr">
        <is>
          <t>7795312002844</t>
        </is>
      </c>
      <c r="D16" s="8" t="inlineStr">
        <is>
          <t>9196000065196146</t>
        </is>
      </c>
      <c r="E16" s="7" t="n">
        <v>2</v>
      </c>
      <c r="F16" s="7" t="n">
        <v>0</v>
      </c>
      <c r="G16" s="8" t="inlineStr">
        <is>
          <t>10945160M</t>
        </is>
      </c>
      <c r="H16" s="7" t="n">
        <v>10945160</v>
      </c>
      <c r="I16" t="inlineStr">
        <is>
          <t xml:space="preserve">SANTIAGO </t>
        </is>
      </c>
      <c r="J16" s="8" t="inlineStr">
        <is>
          <t>ANDRADAMANUEL</t>
        </is>
      </c>
      <c r="K16">
        <f>+VLOOKUP($C16,materiales!#REF!,2,0)</f>
        <v/>
      </c>
      <c r="L16" s="76" t="inlineStr">
        <is>
          <t>129</t>
        </is>
      </c>
      <c r="M16" t="inlineStr">
        <is>
          <t>DOSEP PRUEBA QAS</t>
        </is>
      </c>
      <c r="N16" t="inlineStr">
        <is>
          <t>ZTRA</t>
        </is>
      </c>
      <c r="O16" t="n">
        <v>2004</v>
      </c>
      <c r="P16" s="1" t="n">
        <v>20000306</v>
      </c>
      <c r="Q16" t="inlineStr">
        <is>
          <t>09.06.2021</t>
        </is>
      </c>
      <c r="R16" t="inlineStr">
        <is>
          <t>PE01</t>
        </is>
      </c>
      <c r="S16" t="inlineStr">
        <is>
          <t>URG</t>
        </is>
      </c>
      <c r="T16">
        <f>+ROW()</f>
        <v/>
      </c>
      <c r="U16">
        <f>+IFERROR(+VLOOKUP($G16,padron!#REF!,2,0),"no_cargado")</f>
        <v/>
      </c>
      <c r="AA16" s="66" t="n"/>
    </row>
    <row r="17" ht="16.5" customHeight="1" s="70">
      <c r="A17" s="9" t="n">
        <v>202106091</v>
      </c>
      <c r="B17" s="10" t="inlineStr">
        <is>
          <t>84002939</t>
        </is>
      </c>
      <c r="C17" s="10" t="inlineStr">
        <is>
          <t>4015630981977</t>
        </is>
      </c>
      <c r="D17" s="10" t="inlineStr">
        <is>
          <t>9196000065168503</t>
        </is>
      </c>
      <c r="E17" s="9" t="n">
        <v>1</v>
      </c>
      <c r="F17" s="9" t="n">
        <v>0</v>
      </c>
      <c r="G17" s="10" t="inlineStr">
        <is>
          <t>4193028F</t>
        </is>
      </c>
      <c r="H17" s="9" t="n">
        <v>4193028</v>
      </c>
      <c r="I17" t="inlineStr">
        <is>
          <t xml:space="preserve">EDY </t>
        </is>
      </c>
      <c r="J17" s="10" t="inlineStr">
        <is>
          <t>VILLEGASMATILDE</t>
        </is>
      </c>
      <c r="K17">
        <f>+VLOOKUP($C17,materiales!#REF!,2,0)</f>
        <v/>
      </c>
      <c r="L17" s="76" t="inlineStr">
        <is>
          <t>129</t>
        </is>
      </c>
      <c r="M17" t="inlineStr">
        <is>
          <t>DOSEP PRUEBA QAS</t>
        </is>
      </c>
      <c r="N17" t="inlineStr">
        <is>
          <t>ZTRA</t>
        </is>
      </c>
      <c r="O17" t="n">
        <v>2004</v>
      </c>
      <c r="P17" s="1" t="n">
        <v>20000306</v>
      </c>
      <c r="Q17" t="inlineStr">
        <is>
          <t>09.06.2021</t>
        </is>
      </c>
      <c r="R17" t="inlineStr">
        <is>
          <t>PE01</t>
        </is>
      </c>
      <c r="S17" t="inlineStr">
        <is>
          <t>URG</t>
        </is>
      </c>
      <c r="T17" t="n">
        <v>7</v>
      </c>
      <c r="U17" t="inlineStr">
        <is>
          <t>85519575</t>
        </is>
      </c>
      <c r="AA17" s="66" t="n"/>
    </row>
    <row r="18" ht="16.5" customHeight="1" s="70">
      <c r="A18" s="9" t="n">
        <v>202106091</v>
      </c>
      <c r="B18" s="10" t="inlineStr">
        <is>
          <t>84002939</t>
        </is>
      </c>
      <c r="C18" s="10" t="inlineStr">
        <is>
          <t>4015630981977</t>
        </is>
      </c>
      <c r="D18" s="10" t="inlineStr">
        <is>
          <t>9196000065210948</t>
        </is>
      </c>
      <c r="E18" s="9" t="n">
        <v>1</v>
      </c>
      <c r="F18" s="9" t="n">
        <v>0</v>
      </c>
      <c r="G18" s="10" t="inlineStr">
        <is>
          <t>5879156F</t>
        </is>
      </c>
      <c r="H18" s="9" t="n">
        <v>5879156</v>
      </c>
      <c r="I18" t="inlineStr">
        <is>
          <t xml:space="preserve">ESTER </t>
        </is>
      </c>
      <c r="J18" s="10" t="inlineStr">
        <is>
          <t>LOPEZBLANCA</t>
        </is>
      </c>
      <c r="K18">
        <f>+VLOOKUP($C18,materiales!#REF!,2,0)</f>
        <v/>
      </c>
      <c r="L18" s="76" t="inlineStr">
        <is>
          <t>129</t>
        </is>
      </c>
      <c r="M18" t="inlineStr">
        <is>
          <t>DOSEP PRUEBA QAS</t>
        </is>
      </c>
      <c r="N18" t="inlineStr">
        <is>
          <t>ZTRA</t>
        </is>
      </c>
      <c r="O18" t="n">
        <v>2004</v>
      </c>
      <c r="P18" s="1" t="n">
        <v>20000306</v>
      </c>
      <c r="Q18" t="inlineStr">
        <is>
          <t>09.06.2021</t>
        </is>
      </c>
      <c r="R18" t="inlineStr">
        <is>
          <t>PE01</t>
        </is>
      </c>
      <c r="S18" t="inlineStr">
        <is>
          <t>URG</t>
        </is>
      </c>
      <c r="T18" t="n">
        <v>8</v>
      </c>
      <c r="U18" t="inlineStr">
        <is>
          <t>85519576</t>
        </is>
      </c>
      <c r="AA18" s="66" t="n"/>
    </row>
    <row r="19" ht="16.5" customHeight="1" s="70">
      <c r="A19" s="9" t="n">
        <v>202106091</v>
      </c>
      <c r="B19" s="10" t="inlineStr">
        <is>
          <t>84003251</t>
        </is>
      </c>
      <c r="C19" s="10" t="inlineStr">
        <is>
          <t>4015630066841</t>
        </is>
      </c>
      <c r="D19" s="10" t="inlineStr">
        <is>
          <t>9196000065211386</t>
        </is>
      </c>
      <c r="E19" s="9" t="n">
        <v>1</v>
      </c>
      <c r="F19" s="9" t="n">
        <v>0</v>
      </c>
      <c r="G19" s="10" t="inlineStr">
        <is>
          <t>50087372M</t>
        </is>
      </c>
      <c r="H19" s="9" t="n">
        <v>50087372</v>
      </c>
      <c r="I19" t="inlineStr">
        <is>
          <t>NAJUL AKIKIMAXIMO</t>
        </is>
      </c>
      <c r="J19" s="10" t="inlineStr">
        <is>
          <t>MORENO</t>
        </is>
      </c>
      <c r="K19">
        <f>+VLOOKUP($C19,materiales!#REF!,2,0)</f>
        <v/>
      </c>
      <c r="L19" s="76" t="inlineStr">
        <is>
          <t>129</t>
        </is>
      </c>
      <c r="M19" t="inlineStr">
        <is>
          <t>DOSEP PRUEBA QAS</t>
        </is>
      </c>
      <c r="N19" t="inlineStr">
        <is>
          <t>ZTRA</t>
        </is>
      </c>
      <c r="O19" t="n">
        <v>2004</v>
      </c>
      <c r="P19" s="1" t="n">
        <v>20000306</v>
      </c>
      <c r="Q19" t="inlineStr">
        <is>
          <t>09.06.2021</t>
        </is>
      </c>
      <c r="R19" t="inlineStr">
        <is>
          <t>PE01</t>
        </is>
      </c>
      <c r="S19" t="inlineStr">
        <is>
          <t>URG</t>
        </is>
      </c>
      <c r="T19" t="n">
        <v>10</v>
      </c>
      <c r="U19" t="inlineStr">
        <is>
          <t>85519578</t>
        </is>
      </c>
      <c r="AA19" s="66" t="n"/>
    </row>
    <row r="20" ht="16.5" customHeight="1" s="70">
      <c r="A20" s="9" t="n">
        <v>202106091</v>
      </c>
      <c r="B20" s="10" t="inlineStr">
        <is>
          <t>84003251</t>
        </is>
      </c>
      <c r="C20" s="10" t="inlineStr">
        <is>
          <t>4015630981977</t>
        </is>
      </c>
      <c r="D20" s="10" t="inlineStr">
        <is>
          <t>9196000065170433</t>
        </is>
      </c>
      <c r="E20" s="9" t="n">
        <v>1</v>
      </c>
      <c r="F20" s="9" t="n">
        <v>0</v>
      </c>
      <c r="G20" s="10" t="inlineStr">
        <is>
          <t>16133334F</t>
        </is>
      </c>
      <c r="H20" s="9" t="n">
        <v>16133334</v>
      </c>
      <c r="I20" t="inlineStr">
        <is>
          <t xml:space="preserve">ESTELA </t>
        </is>
      </c>
      <c r="J20" s="10" t="inlineStr">
        <is>
          <t>HERRERAGRISELDA</t>
        </is>
      </c>
      <c r="K20">
        <f>+VLOOKUP($C20,materiales!#REF!,2,0)</f>
        <v/>
      </c>
      <c r="L20" s="76" t="inlineStr">
        <is>
          <t>129</t>
        </is>
      </c>
      <c r="M20" t="inlineStr">
        <is>
          <t>DOSEP PRUEBA QAS</t>
        </is>
      </c>
      <c r="N20" t="inlineStr">
        <is>
          <t>ZTRA</t>
        </is>
      </c>
      <c r="O20" t="n">
        <v>2004</v>
      </c>
      <c r="P20" s="1" t="n">
        <v>20000306</v>
      </c>
      <c r="Q20" t="inlineStr">
        <is>
          <t>09.06.2021</t>
        </is>
      </c>
      <c r="R20" t="inlineStr">
        <is>
          <t>PE01</t>
        </is>
      </c>
      <c r="S20" t="inlineStr">
        <is>
          <t>URG</t>
        </is>
      </c>
      <c r="T20" t="n">
        <v>11</v>
      </c>
      <c r="U20" t="inlineStr">
        <is>
          <t>85519579</t>
        </is>
      </c>
      <c r="AA20" s="66" t="n"/>
    </row>
    <row r="21" ht="16.5" customHeight="1" s="70">
      <c r="A21" s="9" t="n">
        <v>202106091</v>
      </c>
      <c r="B21" s="10" t="inlineStr">
        <is>
          <t>84003251</t>
        </is>
      </c>
      <c r="C21" s="10" t="inlineStr">
        <is>
          <t>4015630981977</t>
        </is>
      </c>
      <c r="D21" s="10" t="inlineStr">
        <is>
          <t>9196000065172795</t>
        </is>
      </c>
      <c r="E21" s="9" t="n">
        <v>1</v>
      </c>
      <c r="F21" s="9" t="n">
        <v>0</v>
      </c>
      <c r="G21" s="10" t="inlineStr">
        <is>
          <t>3805686F</t>
        </is>
      </c>
      <c r="H21" s="9" t="n">
        <v>3805686</v>
      </c>
      <c r="I21" t="inlineStr">
        <is>
          <t xml:space="preserve">JOSEFINA- </t>
        </is>
      </c>
      <c r="J21" s="10" t="inlineStr">
        <is>
          <t>BECERRAHERMELINDA</t>
        </is>
      </c>
      <c r="K21">
        <f>+VLOOKUP($C21,materiales!#REF!,2,0)</f>
        <v/>
      </c>
      <c r="L21" s="76" t="inlineStr">
        <is>
          <t>129</t>
        </is>
      </c>
      <c r="M21" t="inlineStr">
        <is>
          <t>DOSEP PRUEBA QAS</t>
        </is>
      </c>
      <c r="N21" t="inlineStr">
        <is>
          <t>ZTRA</t>
        </is>
      </c>
      <c r="O21" t="n">
        <v>2004</v>
      </c>
      <c r="P21" s="1" t="n">
        <v>20000306</v>
      </c>
      <c r="Q21" t="inlineStr">
        <is>
          <t>09.06.2021</t>
        </is>
      </c>
      <c r="R21" t="inlineStr">
        <is>
          <t>PE01</t>
        </is>
      </c>
      <c r="S21" t="inlineStr">
        <is>
          <t>URG</t>
        </is>
      </c>
      <c r="T21" t="n">
        <v>12</v>
      </c>
      <c r="U21" t="inlineStr">
        <is>
          <t>85519580</t>
        </is>
      </c>
      <c r="AA21" s="66" t="n"/>
    </row>
    <row r="22" ht="16.5" customHeight="1" s="70">
      <c r="A22" s="7" t="n">
        <v>202106091</v>
      </c>
      <c r="B22" s="8" t="inlineStr">
        <is>
          <t>84003251</t>
        </is>
      </c>
      <c r="C22" s="8" t="inlineStr">
        <is>
          <t>7798058931058</t>
        </is>
      </c>
      <c r="D22" s="8" t="inlineStr">
        <is>
          <t>9196000065172796</t>
        </is>
      </c>
      <c r="E22" s="7" t="n">
        <v>2</v>
      </c>
      <c r="F22" s="7" t="n">
        <v>0</v>
      </c>
      <c r="G22" s="8" t="inlineStr">
        <is>
          <t>3805686F</t>
        </is>
      </c>
      <c r="H22" s="7" t="n">
        <v>3805686</v>
      </c>
      <c r="I22" t="inlineStr">
        <is>
          <t xml:space="preserve">JOSEFINA- </t>
        </is>
      </c>
      <c r="J22" s="8" t="inlineStr">
        <is>
          <t>BECERRAHERMELINDA</t>
        </is>
      </c>
      <c r="K22">
        <f>+VLOOKUP($C22,materiales!#REF!,2,0)</f>
        <v/>
      </c>
      <c r="L22" s="76" t="inlineStr">
        <is>
          <t>129</t>
        </is>
      </c>
      <c r="M22" t="inlineStr">
        <is>
          <t>DOSEP PRUEBA QAS</t>
        </is>
      </c>
      <c r="N22" t="inlineStr">
        <is>
          <t>ZTRA</t>
        </is>
      </c>
      <c r="O22" t="n">
        <v>2004</v>
      </c>
      <c r="P22" s="1" t="n">
        <v>20000306</v>
      </c>
      <c r="Q22" t="inlineStr">
        <is>
          <t>09.06.2021</t>
        </is>
      </c>
      <c r="R22" t="inlineStr">
        <is>
          <t>PE01</t>
        </is>
      </c>
      <c r="S22" t="inlineStr">
        <is>
          <t>URG</t>
        </is>
      </c>
      <c r="T22" t="n">
        <v>14</v>
      </c>
      <c r="U22" t="inlineStr">
        <is>
          <t>85519580</t>
        </is>
      </c>
      <c r="AA22" s="66" t="n"/>
    </row>
    <row r="23" ht="16.5" customHeight="1" s="70">
      <c r="A23" s="7" t="n">
        <v>202106091</v>
      </c>
      <c r="B23" s="8" t="inlineStr">
        <is>
          <t>84003251</t>
        </is>
      </c>
      <c r="C23" s="8" t="inlineStr">
        <is>
          <t>7798058931690</t>
        </is>
      </c>
      <c r="D23" s="8" t="inlineStr">
        <is>
          <t>9196000065175703</t>
        </is>
      </c>
      <c r="E23" s="7" t="n">
        <v>1</v>
      </c>
      <c r="F23" s="7" t="n">
        <v>0</v>
      </c>
      <c r="G23" s="8" t="inlineStr">
        <is>
          <t>50087372M</t>
        </is>
      </c>
      <c r="H23" s="7" t="n">
        <v>50087372</v>
      </c>
      <c r="I23" t="inlineStr">
        <is>
          <t>NAJUL AKIKIMAXIMO</t>
        </is>
      </c>
      <c r="J23" s="8" t="inlineStr">
        <is>
          <t>MORENO</t>
        </is>
      </c>
      <c r="K23">
        <f>+VLOOKUP($C23,materiales!#REF!,2,0)</f>
        <v/>
      </c>
      <c r="L23" s="76" t="inlineStr">
        <is>
          <t>129</t>
        </is>
      </c>
      <c r="M23" t="inlineStr">
        <is>
          <t>DOSEP PRUEBA QAS</t>
        </is>
      </c>
      <c r="N23" t="inlineStr">
        <is>
          <t>ZTRA</t>
        </is>
      </c>
      <c r="O23" t="n">
        <v>2004</v>
      </c>
      <c r="P23" s="1" t="n">
        <v>20000306</v>
      </c>
      <c r="Q23" t="inlineStr">
        <is>
          <t>09.06.2021</t>
        </is>
      </c>
      <c r="R23" t="inlineStr">
        <is>
          <t>PE01</t>
        </is>
      </c>
      <c r="S23" t="inlineStr">
        <is>
          <t>URG</t>
        </is>
      </c>
      <c r="T23" t="n">
        <v>15</v>
      </c>
      <c r="U23" t="inlineStr">
        <is>
          <t>85519578</t>
        </is>
      </c>
      <c r="AA23" s="66" t="n"/>
    </row>
    <row r="24" ht="16.5" customHeight="1" s="70">
      <c r="A24" s="7" t="n">
        <v>202106091</v>
      </c>
      <c r="B24" s="8" t="inlineStr">
        <is>
          <t>84004743</t>
        </is>
      </c>
      <c r="C24" s="8" t="inlineStr">
        <is>
          <t>4015630066841</t>
        </is>
      </c>
      <c r="D24" s="8" t="inlineStr">
        <is>
          <t>9196000065190330</t>
        </is>
      </c>
      <c r="E24" s="7" t="n">
        <v>1</v>
      </c>
      <c r="F24" s="7" t="n">
        <v>0</v>
      </c>
      <c r="G24" s="8" t="inlineStr">
        <is>
          <t>11895225F</t>
        </is>
      </c>
      <c r="H24" s="7" t="n">
        <v>11895225</v>
      </c>
      <c r="I24" t="inlineStr">
        <is>
          <t xml:space="preserve">GRACIELA </t>
        </is>
      </c>
      <c r="J24" s="8" t="inlineStr">
        <is>
          <t>MANCILLACRISTINA</t>
        </is>
      </c>
      <c r="K24">
        <f>+VLOOKUP($C24,materiales!#REF!,2,0)</f>
        <v/>
      </c>
      <c r="L24" s="76" t="inlineStr">
        <is>
          <t>129</t>
        </is>
      </c>
      <c r="M24" t="inlineStr">
        <is>
          <t>DOSEP PRUEBA QAS</t>
        </is>
      </c>
      <c r="N24" t="inlineStr">
        <is>
          <t>ZTRA</t>
        </is>
      </c>
      <c r="O24" t="n">
        <v>2004</v>
      </c>
      <c r="P24" s="1" t="n">
        <v>20000306</v>
      </c>
      <c r="Q24" t="inlineStr">
        <is>
          <t>09.06.2021</t>
        </is>
      </c>
      <c r="R24" t="inlineStr">
        <is>
          <t>PE01</t>
        </is>
      </c>
      <c r="S24" t="inlineStr">
        <is>
          <t>URG</t>
        </is>
      </c>
      <c r="T24" t="n">
        <v>16</v>
      </c>
      <c r="U24" t="inlineStr">
        <is>
          <t>85519581</t>
        </is>
      </c>
      <c r="AA24" s="66" t="n"/>
    </row>
    <row r="25" ht="16.5" customHeight="1" s="70">
      <c r="A25" s="7" t="n">
        <v>202106091</v>
      </c>
      <c r="B25" s="8" t="inlineStr">
        <is>
          <t>84005132</t>
        </is>
      </c>
      <c r="C25" s="8" t="inlineStr">
        <is>
          <t>4015630981977</t>
        </is>
      </c>
      <c r="D25" s="8" t="inlineStr">
        <is>
          <t>9196000065203156</t>
        </is>
      </c>
      <c r="E25" s="7" t="n">
        <v>1</v>
      </c>
      <c r="F25" s="7" t="n">
        <v>0</v>
      </c>
      <c r="G25" s="8" t="inlineStr">
        <is>
          <t>24087027F</t>
        </is>
      </c>
      <c r="H25" s="7" t="n">
        <v>24087027</v>
      </c>
      <c r="I25" t="inlineStr">
        <is>
          <t xml:space="preserve">EUGENIA </t>
        </is>
      </c>
      <c r="J25" s="8" t="inlineStr">
        <is>
          <t>DURELLIMARIA</t>
        </is>
      </c>
      <c r="K25">
        <f>+VLOOKUP($C25,materiales!#REF!,2,0)</f>
        <v/>
      </c>
      <c r="L25" s="76" t="inlineStr">
        <is>
          <t>129</t>
        </is>
      </c>
      <c r="M25" t="inlineStr">
        <is>
          <t>DOSEP PRUEBA QAS</t>
        </is>
      </c>
      <c r="N25" t="inlineStr">
        <is>
          <t>ZTRA</t>
        </is>
      </c>
      <c r="O25" t="n">
        <v>2004</v>
      </c>
      <c r="P25" s="1" t="n">
        <v>20000306</v>
      </c>
      <c r="Q25" t="inlineStr">
        <is>
          <t>09.06.2021</t>
        </is>
      </c>
      <c r="R25" t="inlineStr">
        <is>
          <t>PE01</t>
        </is>
      </c>
      <c r="S25" t="inlineStr">
        <is>
          <t>URG</t>
        </is>
      </c>
      <c r="T25" t="n">
        <v>17</v>
      </c>
      <c r="U25" t="inlineStr">
        <is>
          <t>85519582</t>
        </is>
      </c>
      <c r="AA25" s="66" t="n"/>
    </row>
    <row r="26" ht="16.5" customHeight="1" s="70">
      <c r="A26" s="7" t="n">
        <v>202106091</v>
      </c>
      <c r="B26" s="8" t="inlineStr">
        <is>
          <t>84006127</t>
        </is>
      </c>
      <c r="C26" s="8" t="inlineStr">
        <is>
          <t>4015630066841</t>
        </is>
      </c>
      <c r="D26" s="8" t="inlineStr">
        <is>
          <t>9196000065168413</t>
        </is>
      </c>
      <c r="E26" s="7" t="n">
        <v>1</v>
      </c>
      <c r="F26" s="7" t="n">
        <v>0</v>
      </c>
      <c r="G26" s="8" t="inlineStr">
        <is>
          <t>32038644M</t>
        </is>
      </c>
      <c r="H26" s="7" t="n">
        <v>32038644</v>
      </c>
      <c r="I26" t="inlineStr">
        <is>
          <t xml:space="preserve">DANIEL </t>
        </is>
      </c>
      <c r="J26" s="8" t="inlineStr">
        <is>
          <t>GARROLUIS</t>
        </is>
      </c>
      <c r="K26">
        <f>+VLOOKUP($C26,materiales!#REF!,2,0)</f>
        <v/>
      </c>
      <c r="L26" s="76" t="inlineStr">
        <is>
          <t>129</t>
        </is>
      </c>
      <c r="M26" t="inlineStr">
        <is>
          <t>DOSEP PRUEBA QAS</t>
        </is>
      </c>
      <c r="N26" t="inlineStr">
        <is>
          <t>ZTRA</t>
        </is>
      </c>
      <c r="O26" t="n">
        <v>2004</v>
      </c>
      <c r="P26" s="1" t="n">
        <v>20000306</v>
      </c>
      <c r="Q26" t="inlineStr">
        <is>
          <t>09.06.2021</t>
        </is>
      </c>
      <c r="R26" t="inlineStr">
        <is>
          <t>PE01</t>
        </is>
      </c>
      <c r="S26" t="inlineStr">
        <is>
          <t>URG</t>
        </is>
      </c>
      <c r="T26" t="n">
        <v>20</v>
      </c>
      <c r="U26" t="inlineStr">
        <is>
          <t>85519585</t>
        </is>
      </c>
      <c r="AA26" s="66" t="n"/>
    </row>
    <row r="27" ht="16.5" customHeight="1" s="70">
      <c r="A27" s="7" t="n">
        <v>202106091</v>
      </c>
      <c r="B27" s="8" t="inlineStr">
        <is>
          <t>84006127</t>
        </is>
      </c>
      <c r="C27" s="8" t="inlineStr">
        <is>
          <t>4015630066841</t>
        </is>
      </c>
      <c r="D27" s="8" t="inlineStr">
        <is>
          <t>9196000065169154</t>
        </is>
      </c>
      <c r="E27" s="7" t="n">
        <v>1</v>
      </c>
      <c r="F27" s="7" t="n">
        <v>0</v>
      </c>
      <c r="G27" s="8" t="inlineStr">
        <is>
          <t>8369271M</t>
        </is>
      </c>
      <c r="H27" s="7" t="n">
        <v>8369271</v>
      </c>
      <c r="I27" t="inlineStr">
        <is>
          <t xml:space="preserve">SALVADOR </t>
        </is>
      </c>
      <c r="J27" s="8" t="inlineStr">
        <is>
          <t>VIDELACARLOS</t>
        </is>
      </c>
      <c r="K27">
        <f>+VLOOKUP($C27,materiales!#REF!,2,0)</f>
        <v/>
      </c>
      <c r="L27" s="76" t="inlineStr">
        <is>
          <t>129</t>
        </is>
      </c>
      <c r="M27" t="inlineStr">
        <is>
          <t>DOSEP PRUEBA QAS</t>
        </is>
      </c>
      <c r="N27" t="inlineStr">
        <is>
          <t>ZTRA</t>
        </is>
      </c>
      <c r="O27" t="n">
        <v>2004</v>
      </c>
      <c r="P27" s="1" t="n">
        <v>20000306</v>
      </c>
      <c r="Q27" t="inlineStr">
        <is>
          <t>09.06.2021</t>
        </is>
      </c>
      <c r="R27" t="inlineStr">
        <is>
          <t>PE01</t>
        </is>
      </c>
      <c r="S27" t="inlineStr">
        <is>
          <t>URG</t>
        </is>
      </c>
      <c r="T27" t="n">
        <v>21</v>
      </c>
      <c r="U27" t="inlineStr">
        <is>
          <t>85519586</t>
        </is>
      </c>
      <c r="AA27" s="66" t="n"/>
    </row>
    <row r="28" ht="16.5" customHeight="1" s="70">
      <c r="A28" s="7" t="n">
        <v>202106091</v>
      </c>
      <c r="B28" s="8" t="inlineStr">
        <is>
          <t>84006127</t>
        </is>
      </c>
      <c r="C28" s="8" t="inlineStr">
        <is>
          <t>4015630066841</t>
        </is>
      </c>
      <c r="D28" s="8" t="inlineStr">
        <is>
          <t>9196000065188226</t>
        </is>
      </c>
      <c r="E28" s="7" t="n">
        <v>1</v>
      </c>
      <c r="F28" s="7" t="n">
        <v>0</v>
      </c>
      <c r="G28" s="8" t="inlineStr">
        <is>
          <t>12550216F</t>
        </is>
      </c>
      <c r="H28" s="7" t="n">
        <v>12550216</v>
      </c>
      <c r="I28" t="inlineStr">
        <is>
          <t xml:space="preserve">AIDA </t>
        </is>
      </c>
      <c r="J28" s="8" t="inlineStr">
        <is>
          <t>MORALESPETRONA</t>
        </is>
      </c>
      <c r="K28">
        <f>+VLOOKUP($C28,materiales!#REF!,2,0)</f>
        <v/>
      </c>
      <c r="L28" s="76" t="inlineStr">
        <is>
          <t>129</t>
        </is>
      </c>
      <c r="M28" t="inlineStr">
        <is>
          <t>DOSEP PRUEBA QAS</t>
        </is>
      </c>
      <c r="N28" t="inlineStr">
        <is>
          <t>ZTRA</t>
        </is>
      </c>
      <c r="O28" t="n">
        <v>2004</v>
      </c>
      <c r="P28" s="1" t="n">
        <v>20000306</v>
      </c>
      <c r="Q28" t="inlineStr">
        <is>
          <t>09.06.2021</t>
        </is>
      </c>
      <c r="R28" t="inlineStr">
        <is>
          <t>PE01</t>
        </is>
      </c>
      <c r="S28" t="inlineStr">
        <is>
          <t>URG</t>
        </is>
      </c>
      <c r="T28" t="n">
        <v>22</v>
      </c>
      <c r="U28" t="inlineStr">
        <is>
          <t>85519587</t>
        </is>
      </c>
      <c r="AA28" s="66" t="n"/>
    </row>
    <row r="29" ht="16.5" customHeight="1" s="70">
      <c r="A29" s="7" t="n">
        <v>202106091</v>
      </c>
      <c r="B29" s="8" t="inlineStr">
        <is>
          <t>84006127</t>
        </is>
      </c>
      <c r="C29" s="8" t="inlineStr">
        <is>
          <t>4015630981977</t>
        </is>
      </c>
      <c r="D29" s="8" t="inlineStr">
        <is>
          <t>9196000065166710</t>
        </is>
      </c>
      <c r="E29" s="7" t="n">
        <v>1</v>
      </c>
      <c r="F29" s="7" t="n">
        <v>0</v>
      </c>
      <c r="G29" s="8" t="inlineStr">
        <is>
          <t>5920086F</t>
        </is>
      </c>
      <c r="H29" s="7" t="n">
        <v>5920086</v>
      </c>
      <c r="I29" t="inlineStr">
        <is>
          <t xml:space="preserve">ROSA </t>
        </is>
      </c>
      <c r="J29" s="8" t="inlineStr">
        <is>
          <t>ESCUDEROESTER</t>
        </is>
      </c>
      <c r="K29">
        <f>+VLOOKUP($C29,materiales!#REF!,2,0)</f>
        <v/>
      </c>
      <c r="L29" s="76" t="inlineStr">
        <is>
          <t>129</t>
        </is>
      </c>
      <c r="M29" t="inlineStr">
        <is>
          <t>DOSEP PRUEBA QAS</t>
        </is>
      </c>
      <c r="N29" t="inlineStr">
        <is>
          <t>ZTRA</t>
        </is>
      </c>
      <c r="O29" t="n">
        <v>2004</v>
      </c>
      <c r="P29" s="1" t="n">
        <v>20000306</v>
      </c>
      <c r="Q29" t="inlineStr">
        <is>
          <t>09.06.2021</t>
        </is>
      </c>
      <c r="R29" t="inlineStr">
        <is>
          <t>PE01</t>
        </is>
      </c>
      <c r="S29" t="inlineStr">
        <is>
          <t>URG</t>
        </is>
      </c>
      <c r="T29" t="n">
        <v>23</v>
      </c>
      <c r="U29" t="inlineStr">
        <is>
          <t>85519583</t>
        </is>
      </c>
      <c r="AA29" s="66" t="n"/>
    </row>
    <row r="30" ht="16.5" customHeight="1" s="70">
      <c r="A30" s="7" t="n">
        <v>202106091</v>
      </c>
      <c r="B30" s="8" t="inlineStr">
        <is>
          <t>84006127</t>
        </is>
      </c>
      <c r="C30" s="8" t="inlineStr">
        <is>
          <t>4015630981977</t>
        </is>
      </c>
      <c r="D30" s="8" t="inlineStr">
        <is>
          <t>9196000065169840</t>
        </is>
      </c>
      <c r="E30" s="7" t="n">
        <v>2</v>
      </c>
      <c r="F30" s="7" t="n">
        <v>0</v>
      </c>
      <c r="G30" s="8" t="inlineStr">
        <is>
          <t>6807760M</t>
        </is>
      </c>
      <c r="H30" s="7" t="n">
        <v>6807760</v>
      </c>
      <c r="I30" t="inlineStr">
        <is>
          <t>TORRERAMON LUCAS</t>
        </is>
      </c>
      <c r="J30" t="inlineStr">
        <is>
          <t>LA TORRERAMON</t>
        </is>
      </c>
      <c r="K30">
        <f>+VLOOKUP($C30,materiales!#REF!,2,0)</f>
        <v/>
      </c>
      <c r="L30" s="76" t="inlineStr">
        <is>
          <t>129</t>
        </is>
      </c>
      <c r="M30" t="inlineStr">
        <is>
          <t>DOSEP PRUEBA QAS</t>
        </is>
      </c>
      <c r="N30" t="inlineStr">
        <is>
          <t>ZTRA</t>
        </is>
      </c>
      <c r="O30" t="n">
        <v>2004</v>
      </c>
      <c r="P30" s="1" t="n">
        <v>20000306</v>
      </c>
      <c r="Q30" t="inlineStr">
        <is>
          <t>09.06.2021</t>
        </is>
      </c>
      <c r="R30" t="inlineStr">
        <is>
          <t>PE01</t>
        </is>
      </c>
      <c r="S30" t="inlineStr">
        <is>
          <t>URG</t>
        </is>
      </c>
      <c r="T30" t="n">
        <v>24</v>
      </c>
      <c r="U30" t="inlineStr">
        <is>
          <t>85519590</t>
        </is>
      </c>
      <c r="AA30" s="66" t="n"/>
    </row>
    <row r="31" ht="16.5" customHeight="1" s="70">
      <c r="A31" s="7" t="n">
        <v>202106091</v>
      </c>
      <c r="B31" s="8" t="inlineStr">
        <is>
          <t>84006127</t>
        </is>
      </c>
      <c r="C31" s="8" t="inlineStr">
        <is>
          <t>4015630981977</t>
        </is>
      </c>
      <c r="D31" s="8" t="inlineStr">
        <is>
          <t>9196000065176482</t>
        </is>
      </c>
      <c r="E31" s="7" t="n">
        <v>1</v>
      </c>
      <c r="F31" s="7" t="n">
        <v>0</v>
      </c>
      <c r="G31" s="8" t="inlineStr">
        <is>
          <t>11600537M</t>
        </is>
      </c>
      <c r="H31" s="7" t="n">
        <v>11600537</v>
      </c>
      <c r="I31" t="inlineStr">
        <is>
          <t xml:space="preserve">PASCUAL </t>
        </is>
      </c>
      <c r="J31" s="8" t="inlineStr">
        <is>
          <t>VILLEGASJUAN</t>
        </is>
      </c>
      <c r="K31">
        <f>+VLOOKUP($C31,materiales!#REF!,2,0)</f>
        <v/>
      </c>
      <c r="L31" s="76" t="inlineStr">
        <is>
          <t>129</t>
        </is>
      </c>
      <c r="M31" t="inlineStr">
        <is>
          <t>DOSEP PRUEBA QAS</t>
        </is>
      </c>
      <c r="N31" t="inlineStr">
        <is>
          <t>ZTRA</t>
        </is>
      </c>
      <c r="O31" t="n">
        <v>2004</v>
      </c>
      <c r="P31" s="1" t="n">
        <v>20000306</v>
      </c>
      <c r="Q31" t="inlineStr">
        <is>
          <t>09.06.2021</t>
        </is>
      </c>
      <c r="R31" t="inlineStr">
        <is>
          <t>PE01</t>
        </is>
      </c>
      <c r="S31" t="inlineStr">
        <is>
          <t>URG</t>
        </is>
      </c>
      <c r="T31" t="n">
        <v>25</v>
      </c>
      <c r="U31" t="inlineStr">
        <is>
          <t>85519591</t>
        </is>
      </c>
      <c r="AA31" s="66" t="n"/>
    </row>
    <row r="32" ht="16.5" customHeight="1" s="70">
      <c r="A32" s="7" t="n">
        <v>202106091</v>
      </c>
      <c r="B32" s="8" t="inlineStr">
        <is>
          <t>84006127</t>
        </is>
      </c>
      <c r="C32" s="8" t="inlineStr">
        <is>
          <t>4015630981977</t>
        </is>
      </c>
      <c r="D32" s="8" t="inlineStr">
        <is>
          <t>9196000065176766</t>
        </is>
      </c>
      <c r="E32" s="7" t="n">
        <v>1</v>
      </c>
      <c r="F32" s="7" t="n">
        <v>0</v>
      </c>
      <c r="G32" s="8" t="inlineStr">
        <is>
          <t>11600537M</t>
        </is>
      </c>
      <c r="H32" s="7" t="n">
        <v>11600537</v>
      </c>
      <c r="I32" t="inlineStr">
        <is>
          <t xml:space="preserve">PASCUAL </t>
        </is>
      </c>
      <c r="J32" s="8" t="inlineStr">
        <is>
          <t>VILLEGASJUAN</t>
        </is>
      </c>
      <c r="K32">
        <f>+VLOOKUP($C32,materiales!#REF!,2,0)</f>
        <v/>
      </c>
      <c r="L32" s="76" t="inlineStr">
        <is>
          <t>129</t>
        </is>
      </c>
      <c r="M32" t="inlineStr">
        <is>
          <t>DOSEP PRUEBA QAS</t>
        </is>
      </c>
      <c r="N32" t="inlineStr">
        <is>
          <t>ZTRA</t>
        </is>
      </c>
      <c r="O32" t="n">
        <v>2004</v>
      </c>
      <c r="P32" s="1" t="n">
        <v>20000306</v>
      </c>
      <c r="Q32" t="inlineStr">
        <is>
          <t>09.06.2021</t>
        </is>
      </c>
      <c r="R32" t="inlineStr">
        <is>
          <t>PE01</t>
        </is>
      </c>
      <c r="S32" t="inlineStr">
        <is>
          <t>URG</t>
        </is>
      </c>
      <c r="T32" t="n">
        <v>26</v>
      </c>
      <c r="U32" t="inlineStr">
        <is>
          <t>85519591</t>
        </is>
      </c>
      <c r="AA32" s="66" t="n"/>
    </row>
    <row r="33" ht="16.5" customHeight="1" s="70">
      <c r="A33" s="7" t="n">
        <v>202106091</v>
      </c>
      <c r="B33" s="8" t="inlineStr">
        <is>
          <t>84006127</t>
        </is>
      </c>
      <c r="C33" s="8" t="inlineStr">
        <is>
          <t>4015630981977</t>
        </is>
      </c>
      <c r="D33" s="8" t="inlineStr">
        <is>
          <t>9196000065187936</t>
        </is>
      </c>
      <c r="E33" s="7" t="n">
        <v>1</v>
      </c>
      <c r="F33" s="7" t="n">
        <v>0</v>
      </c>
      <c r="G33" s="8" t="inlineStr">
        <is>
          <t>24681538F</t>
        </is>
      </c>
      <c r="H33" s="7" t="n">
        <v>24681538</v>
      </c>
      <c r="I33" t="inlineStr">
        <is>
          <t>GOMEZNATALIA GABRIELA</t>
        </is>
      </c>
      <c r="J33" s="8" t="inlineStr">
        <is>
          <t>LOPEZ</t>
        </is>
      </c>
      <c r="K33">
        <f>+VLOOKUP($C33,materiales!#REF!,2,0)</f>
        <v/>
      </c>
      <c r="L33" s="76" t="inlineStr">
        <is>
          <t>129</t>
        </is>
      </c>
      <c r="M33" t="inlineStr">
        <is>
          <t>DOSEP PRUEBA QAS</t>
        </is>
      </c>
      <c r="N33" t="inlineStr">
        <is>
          <t>ZTRA</t>
        </is>
      </c>
      <c r="O33" t="n">
        <v>2004</v>
      </c>
      <c r="P33" s="1" t="n">
        <v>20000306</v>
      </c>
      <c r="Q33" t="inlineStr">
        <is>
          <t>09.06.2021</t>
        </is>
      </c>
      <c r="R33" t="inlineStr">
        <is>
          <t>PE01</t>
        </is>
      </c>
      <c r="S33" t="inlineStr">
        <is>
          <t>URG</t>
        </is>
      </c>
      <c r="T33" t="n">
        <v>27</v>
      </c>
      <c r="U33" t="inlineStr">
        <is>
          <t>85519592</t>
        </is>
      </c>
      <c r="AA33" s="66" t="n"/>
    </row>
    <row r="34" ht="16.5" customHeight="1" s="70">
      <c r="A34" s="7" t="n">
        <v>202106091</v>
      </c>
      <c r="B34" s="8" t="inlineStr">
        <is>
          <t>84006127</t>
        </is>
      </c>
      <c r="C34" s="8" t="inlineStr">
        <is>
          <t>4015630981977</t>
        </is>
      </c>
      <c r="D34" s="8" t="inlineStr">
        <is>
          <t>9196000065188920</t>
        </is>
      </c>
      <c r="E34" s="7" t="n">
        <v>1</v>
      </c>
      <c r="F34" s="7" t="n">
        <v>0</v>
      </c>
      <c r="G34" s="8" t="inlineStr">
        <is>
          <t>12920008F</t>
        </is>
      </c>
      <c r="H34" s="7" t="n">
        <v>12920008</v>
      </c>
      <c r="I34" t="inlineStr">
        <is>
          <t>ESTHER RES:</t>
        </is>
      </c>
      <c r="J34" s="8" t="inlineStr">
        <is>
          <t>ALFONSOLUCIA</t>
        </is>
      </c>
      <c r="K34">
        <f>+VLOOKUP($C34,materiales!#REF!,2,0)</f>
        <v/>
      </c>
      <c r="L34" s="76" t="inlineStr">
        <is>
          <t>129</t>
        </is>
      </c>
      <c r="M34" t="inlineStr">
        <is>
          <t>DOSEP PRUEBA QAS</t>
        </is>
      </c>
      <c r="N34" t="inlineStr">
        <is>
          <t>ZTRA</t>
        </is>
      </c>
      <c r="O34" t="n">
        <v>2004</v>
      </c>
      <c r="P34" s="1" t="n">
        <v>20000306</v>
      </c>
      <c r="Q34" t="inlineStr">
        <is>
          <t>09.06.2021</t>
        </is>
      </c>
      <c r="R34" t="inlineStr">
        <is>
          <t>PE01</t>
        </is>
      </c>
      <c r="S34" t="inlineStr">
        <is>
          <t>URG</t>
        </is>
      </c>
      <c r="T34" t="n">
        <v>28</v>
      </c>
      <c r="U34" t="inlineStr">
        <is>
          <t>85519584</t>
        </is>
      </c>
      <c r="AA34" s="66" t="n"/>
    </row>
    <row r="35" ht="16.5" customHeight="1" s="70">
      <c r="A35" s="7" t="n">
        <v>202106091</v>
      </c>
      <c r="B35" s="8" t="inlineStr">
        <is>
          <t>84006127</t>
        </is>
      </c>
      <c r="C35" s="8" t="inlineStr">
        <is>
          <t>7798058930969</t>
        </is>
      </c>
      <c r="D35" s="8" t="inlineStr">
        <is>
          <t>9196000065176575</t>
        </is>
      </c>
      <c r="E35" s="7" t="n">
        <v>1</v>
      </c>
      <c r="F35" s="7" t="n">
        <v>0</v>
      </c>
      <c r="G35" s="8" t="inlineStr">
        <is>
          <t>11600537M</t>
        </is>
      </c>
      <c r="H35" s="7" t="n">
        <v>11600537</v>
      </c>
      <c r="I35" t="inlineStr">
        <is>
          <t xml:space="preserve">PASCUAL </t>
        </is>
      </c>
      <c r="J35" s="8" t="inlineStr">
        <is>
          <t>VILLEGASJUAN</t>
        </is>
      </c>
      <c r="K35">
        <f>+VLOOKUP($C35,materiales!#REF!,2,0)</f>
        <v/>
      </c>
      <c r="L35" s="76" t="inlineStr">
        <is>
          <t>129</t>
        </is>
      </c>
      <c r="M35" t="inlineStr">
        <is>
          <t>DOSEP PRUEBA QAS</t>
        </is>
      </c>
      <c r="N35" t="inlineStr">
        <is>
          <t>ZTRA</t>
        </is>
      </c>
      <c r="O35" t="n">
        <v>2004</v>
      </c>
      <c r="P35" s="1" t="n">
        <v>20000306</v>
      </c>
      <c r="Q35" t="inlineStr">
        <is>
          <t>09.06.2021</t>
        </is>
      </c>
      <c r="R35" t="inlineStr">
        <is>
          <t>PE01</t>
        </is>
      </c>
      <c r="S35" t="inlineStr">
        <is>
          <t>URG</t>
        </is>
      </c>
      <c r="T35" t="n">
        <v>31</v>
      </c>
      <c r="U35" t="inlineStr">
        <is>
          <t>85519591</t>
        </is>
      </c>
      <c r="AA35" s="66" t="n"/>
    </row>
    <row r="36" ht="16.5" customHeight="1" s="70">
      <c r="A36" s="7" t="n">
        <v>202106091</v>
      </c>
      <c r="B36" s="8" t="inlineStr">
        <is>
          <t>84007031</t>
        </is>
      </c>
      <c r="C36" s="8" t="inlineStr">
        <is>
          <t>4015630066841</t>
        </is>
      </c>
      <c r="D36" s="8" t="inlineStr">
        <is>
          <t>9196000065200218</t>
        </is>
      </c>
      <c r="E36" s="7" t="n">
        <v>1</v>
      </c>
      <c r="F36" s="7" t="n">
        <v>0</v>
      </c>
      <c r="G36" s="8" t="inlineStr">
        <is>
          <t>12550026M</t>
        </is>
      </c>
      <c r="H36" s="7" t="n">
        <v>12550026</v>
      </c>
      <c r="I36" t="inlineStr">
        <is>
          <t xml:space="preserve">ORLANDO </t>
        </is>
      </c>
      <c r="J36" s="8" t="inlineStr">
        <is>
          <t>VILLEGASHUGO</t>
        </is>
      </c>
      <c r="K36">
        <f>+VLOOKUP($C36,materiales!#REF!,2,0)</f>
        <v/>
      </c>
      <c r="L36" s="76" t="inlineStr">
        <is>
          <t>129</t>
        </is>
      </c>
      <c r="M36" t="inlineStr">
        <is>
          <t>DOSEP PRUEBA QAS</t>
        </is>
      </c>
      <c r="N36" t="inlineStr">
        <is>
          <t>ZTRA</t>
        </is>
      </c>
      <c r="O36" t="n">
        <v>2004</v>
      </c>
      <c r="P36" s="1" t="n">
        <v>20000306</v>
      </c>
      <c r="Q36" t="inlineStr">
        <is>
          <t>09.06.2021</t>
        </is>
      </c>
      <c r="R36" t="inlineStr">
        <is>
          <t>PE01</t>
        </is>
      </c>
      <c r="S36" t="inlineStr">
        <is>
          <t>URG</t>
        </is>
      </c>
      <c r="T36" t="n">
        <v>32</v>
      </c>
      <c r="U36" t="inlineStr">
        <is>
          <t>85519593</t>
        </is>
      </c>
      <c r="AA36" s="66" t="n"/>
    </row>
    <row r="37" ht="16.5" customHeight="1" s="70">
      <c r="A37" s="7" t="n">
        <v>202106091</v>
      </c>
      <c r="B37" s="8" t="inlineStr">
        <is>
          <t>84007031</t>
        </is>
      </c>
      <c r="C37" s="8" t="inlineStr">
        <is>
          <t>4015630066841</t>
        </is>
      </c>
      <c r="D37" s="8" t="inlineStr">
        <is>
          <t>9196000065218868</t>
        </is>
      </c>
      <c r="E37" s="7" t="n">
        <v>2</v>
      </c>
      <c r="F37" s="7" t="n">
        <v>0</v>
      </c>
      <c r="G37" s="8" t="inlineStr">
        <is>
          <t>11310150F</t>
        </is>
      </c>
      <c r="H37" s="7" t="n">
        <v>11310150</v>
      </c>
      <c r="I37" t="inlineStr">
        <is>
          <t>BEATRIZ RES:414/19</t>
        </is>
      </c>
      <c r="J37" s="8" t="inlineStr">
        <is>
          <t>TORRESELSA</t>
        </is>
      </c>
      <c r="K37">
        <f>+VLOOKUP($C37,materiales!#REF!,2,0)</f>
        <v/>
      </c>
      <c r="L37" s="76" t="inlineStr">
        <is>
          <t>129</t>
        </is>
      </c>
      <c r="M37" t="inlineStr">
        <is>
          <t>DOSEP PRUEBA QAS</t>
        </is>
      </c>
      <c r="N37" t="inlineStr">
        <is>
          <t>ZTRA</t>
        </is>
      </c>
      <c r="O37" t="n">
        <v>2004</v>
      </c>
      <c r="P37" s="1" t="n">
        <v>20000306</v>
      </c>
      <c r="Q37" t="inlineStr">
        <is>
          <t>09.06.2021</t>
        </is>
      </c>
      <c r="R37" t="inlineStr">
        <is>
          <t>PE01</t>
        </is>
      </c>
      <c r="S37" t="inlineStr">
        <is>
          <t>URG</t>
        </is>
      </c>
      <c r="T37" t="n">
        <v>33</v>
      </c>
      <c r="U37" t="inlineStr">
        <is>
          <t>85519594</t>
        </is>
      </c>
      <c r="AA37" s="66" t="n"/>
    </row>
    <row r="38" ht="16.5" customHeight="1" s="70">
      <c r="A38" s="7" t="n">
        <v>202106091</v>
      </c>
      <c r="B38" s="8" t="inlineStr">
        <is>
          <t>84007031</t>
        </is>
      </c>
      <c r="C38" s="8" t="inlineStr">
        <is>
          <t>7798058930969</t>
        </is>
      </c>
      <c r="D38" s="8" t="inlineStr">
        <is>
          <t>9196000065199200</t>
        </is>
      </c>
      <c r="E38" s="7" t="n">
        <v>1</v>
      </c>
      <c r="F38" s="7" t="n">
        <v>0</v>
      </c>
      <c r="G38" s="8" t="inlineStr">
        <is>
          <t>12550026M</t>
        </is>
      </c>
      <c r="H38" s="7" t="n">
        <v>12550026</v>
      </c>
      <c r="I38" t="inlineStr">
        <is>
          <t xml:space="preserve">ORLANDO </t>
        </is>
      </c>
      <c r="J38" s="8" t="inlineStr">
        <is>
          <t>VILLEGASHUGO</t>
        </is>
      </c>
      <c r="K38">
        <f>+VLOOKUP($C38,materiales!#REF!,2,0)</f>
        <v/>
      </c>
      <c r="L38" s="76" t="inlineStr">
        <is>
          <t>129</t>
        </is>
      </c>
      <c r="M38" t="inlineStr">
        <is>
          <t>DOSEP PRUEBA QAS</t>
        </is>
      </c>
      <c r="N38" t="inlineStr">
        <is>
          <t>ZTRA</t>
        </is>
      </c>
      <c r="O38" t="n">
        <v>2004</v>
      </c>
      <c r="P38" s="1" t="n">
        <v>20000306</v>
      </c>
      <c r="Q38" t="inlineStr">
        <is>
          <t>09.06.2021</t>
        </is>
      </c>
      <c r="R38" t="inlineStr">
        <is>
          <t>PE01</t>
        </is>
      </c>
      <c r="S38" t="inlineStr">
        <is>
          <t>URG</t>
        </is>
      </c>
      <c r="T38" t="n">
        <v>36</v>
      </c>
      <c r="U38" t="inlineStr">
        <is>
          <t>85519593</t>
        </is>
      </c>
      <c r="AA38" s="66" t="n"/>
    </row>
    <row r="39" ht="16.5" customHeight="1" s="70">
      <c r="A39" s="7" t="n">
        <v>202106091</v>
      </c>
      <c r="B39" s="8" t="inlineStr">
        <is>
          <t>84007699</t>
        </is>
      </c>
      <c r="C39" s="8" t="inlineStr">
        <is>
          <t>4015630981977</t>
        </is>
      </c>
      <c r="D39" s="8" t="inlineStr">
        <is>
          <t>9196000065192807</t>
        </is>
      </c>
      <c r="E39" s="7" t="n">
        <v>1</v>
      </c>
      <c r="F39" s="7" t="n">
        <v>0</v>
      </c>
      <c r="G39" s="8" t="inlineStr">
        <is>
          <t>2505970F</t>
        </is>
      </c>
      <c r="H39" s="7" t="n">
        <v>2505970</v>
      </c>
      <c r="I39" t="inlineStr">
        <is>
          <t xml:space="preserve">EDI </t>
        </is>
      </c>
      <c r="J39" s="8" t="inlineStr">
        <is>
          <t>LUCEROMARIA</t>
        </is>
      </c>
      <c r="K39">
        <f>+VLOOKUP($C39,materiales!#REF!,2,0)</f>
        <v/>
      </c>
      <c r="L39" s="76" t="inlineStr">
        <is>
          <t>129</t>
        </is>
      </c>
      <c r="M39" t="inlineStr">
        <is>
          <t>DOSEP PRUEBA QAS</t>
        </is>
      </c>
      <c r="N39" t="inlineStr">
        <is>
          <t>ZTRA</t>
        </is>
      </c>
      <c r="O39" t="n">
        <v>2004</v>
      </c>
      <c r="P39" s="1" t="n">
        <v>20000306</v>
      </c>
      <c r="Q39" t="inlineStr">
        <is>
          <t>09.06.2021</t>
        </is>
      </c>
      <c r="R39" t="inlineStr">
        <is>
          <t>PE01</t>
        </is>
      </c>
      <c r="S39" t="inlineStr">
        <is>
          <t>URG</t>
        </is>
      </c>
      <c r="T39" t="n">
        <v>38</v>
      </c>
      <c r="U39" t="inlineStr">
        <is>
          <t>85519595</t>
        </is>
      </c>
      <c r="AA39" s="66" t="n"/>
    </row>
    <row r="40" ht="16.5" customHeight="1" s="70">
      <c r="A40" s="7" t="n">
        <v>202106091</v>
      </c>
      <c r="B40" s="8" t="inlineStr">
        <is>
          <t>84009238</t>
        </is>
      </c>
      <c r="C40" s="8" t="inlineStr">
        <is>
          <t>4015630981977</t>
        </is>
      </c>
      <c r="D40" s="8" t="inlineStr">
        <is>
          <t>9196000065169886</t>
        </is>
      </c>
      <c r="E40" s="7" t="n">
        <v>2</v>
      </c>
      <c r="F40" s="7" t="n">
        <v>0</v>
      </c>
      <c r="G40" s="8" t="inlineStr">
        <is>
          <t>28091677F</t>
        </is>
      </c>
      <c r="H40" s="7" t="n">
        <v>28091677</v>
      </c>
      <c r="I40" t="inlineStr">
        <is>
          <t xml:space="preserve">VANESA </t>
        </is>
      </c>
      <c r="J40" s="8" t="inlineStr">
        <is>
          <t>WENDELERICA</t>
        </is>
      </c>
      <c r="K40">
        <f>+VLOOKUP($C40,materiales!#REF!,2,0)</f>
        <v/>
      </c>
      <c r="L40" s="76" t="inlineStr">
        <is>
          <t>129</t>
        </is>
      </c>
      <c r="M40" t="inlineStr">
        <is>
          <t>DOSEP PRUEBA QAS</t>
        </is>
      </c>
      <c r="N40" t="inlineStr">
        <is>
          <t>ZTRA</t>
        </is>
      </c>
      <c r="O40" t="n">
        <v>2004</v>
      </c>
      <c r="P40" s="1" t="n">
        <v>20000306</v>
      </c>
      <c r="Q40" t="inlineStr">
        <is>
          <t>09.06.2021</t>
        </is>
      </c>
      <c r="R40" t="inlineStr">
        <is>
          <t>PE01</t>
        </is>
      </c>
      <c r="S40" t="inlineStr">
        <is>
          <t>URG</t>
        </is>
      </c>
      <c r="T40" t="n">
        <v>39</v>
      </c>
      <c r="U40" t="inlineStr">
        <is>
          <t>85519596</t>
        </is>
      </c>
      <c r="AA40" s="66" t="n"/>
    </row>
    <row r="41" ht="16.5" customHeight="1" s="70">
      <c r="A41" s="7" t="n">
        <v>202106091</v>
      </c>
      <c r="B41" s="8" t="inlineStr">
        <is>
          <t>84009238</t>
        </is>
      </c>
      <c r="C41" s="8" t="inlineStr">
        <is>
          <t>7798058931058</t>
        </is>
      </c>
      <c r="D41" s="8" t="inlineStr">
        <is>
          <t>9196000065170360</t>
        </is>
      </c>
      <c r="E41" s="7" t="n">
        <v>2</v>
      </c>
      <c r="F41" s="7" t="n">
        <v>0</v>
      </c>
      <c r="G41" s="8" t="inlineStr">
        <is>
          <t>28091677F</t>
        </is>
      </c>
      <c r="H41" s="7" t="n">
        <v>28091677</v>
      </c>
      <c r="I41" t="inlineStr">
        <is>
          <t xml:space="preserve">VANESA </t>
        </is>
      </c>
      <c r="J41" s="8" t="inlineStr">
        <is>
          <t>WENDELERICA</t>
        </is>
      </c>
      <c r="K41">
        <f>+VLOOKUP($C41,materiales!#REF!,2,0)</f>
        <v/>
      </c>
      <c r="L41" s="76" t="inlineStr">
        <is>
          <t>129</t>
        </is>
      </c>
      <c r="M41" t="inlineStr">
        <is>
          <t>DOSEP PRUEBA QAS</t>
        </is>
      </c>
      <c r="N41" t="inlineStr">
        <is>
          <t>ZTRA</t>
        </is>
      </c>
      <c r="O41" t="n">
        <v>2004</v>
      </c>
      <c r="P41" s="1" t="n">
        <v>20000306</v>
      </c>
      <c r="Q41" t="inlineStr">
        <is>
          <t>09.06.2021</t>
        </is>
      </c>
      <c r="R41" t="inlineStr">
        <is>
          <t>PE01</t>
        </is>
      </c>
      <c r="S41" t="inlineStr">
        <is>
          <t>URG</t>
        </is>
      </c>
      <c r="T41" t="n">
        <v>40</v>
      </c>
      <c r="U41" t="inlineStr">
        <is>
          <t>85519596</t>
        </is>
      </c>
      <c r="AA41" s="66" t="n"/>
    </row>
    <row r="42" ht="16.5" customHeight="1" s="70">
      <c r="A42" s="7" t="n">
        <v>202106091</v>
      </c>
      <c r="B42" s="8" t="inlineStr">
        <is>
          <t>84010976</t>
        </is>
      </c>
      <c r="C42" s="8" t="inlineStr">
        <is>
          <t>4015630981977</t>
        </is>
      </c>
      <c r="D42" s="8" t="inlineStr">
        <is>
          <t>9196000065208580</t>
        </is>
      </c>
      <c r="E42" s="7" t="n">
        <v>1</v>
      </c>
      <c r="F42" s="7" t="n">
        <v>0</v>
      </c>
      <c r="G42" s="8" t="inlineStr">
        <is>
          <t>12547768M</t>
        </is>
      </c>
      <c r="H42" s="7" t="n">
        <v>12547768</v>
      </c>
      <c r="I42" t="inlineStr">
        <is>
          <t xml:space="preserve">RAMON </t>
        </is>
      </c>
      <c r="J42" s="8" t="inlineStr">
        <is>
          <t>BARROSOHUGO</t>
        </is>
      </c>
      <c r="K42">
        <f>+VLOOKUP($C42,materiales!#REF!,2,0)</f>
        <v/>
      </c>
      <c r="L42" s="76" t="inlineStr">
        <is>
          <t>129</t>
        </is>
      </c>
      <c r="M42" t="inlineStr">
        <is>
          <t>DOSEP PRUEBA QAS</t>
        </is>
      </c>
      <c r="N42" t="inlineStr">
        <is>
          <t>ZTRA</t>
        </is>
      </c>
      <c r="O42" t="n">
        <v>2004</v>
      </c>
      <c r="P42" s="1" t="n">
        <v>20000306</v>
      </c>
      <c r="Q42" t="inlineStr">
        <is>
          <t>09.06.2021</t>
        </is>
      </c>
      <c r="R42" t="inlineStr">
        <is>
          <t>PE01</t>
        </is>
      </c>
      <c r="S42" t="inlineStr">
        <is>
          <t>URG</t>
        </is>
      </c>
      <c r="T42" t="n">
        <v>41</v>
      </c>
      <c r="U42" t="inlineStr">
        <is>
          <t>no_cargado</t>
        </is>
      </c>
      <c r="AA42" s="66" t="n"/>
    </row>
    <row r="43" ht="16.5" customHeight="1" s="70">
      <c r="A43" s="7" t="n">
        <v>202106091</v>
      </c>
      <c r="B43" s="8" t="inlineStr">
        <is>
          <t>84011029</t>
        </is>
      </c>
      <c r="C43" s="8" t="inlineStr">
        <is>
          <t>4015630066841</t>
        </is>
      </c>
      <c r="D43" s="8" t="inlineStr">
        <is>
          <t>9196000065164346</t>
        </is>
      </c>
      <c r="E43" s="7" t="n">
        <v>1</v>
      </c>
      <c r="F43" s="7" t="n">
        <v>0</v>
      </c>
      <c r="G43" s="8" t="inlineStr">
        <is>
          <t>6814672M</t>
        </is>
      </c>
      <c r="H43" s="7" t="n">
        <v>6814672</v>
      </c>
      <c r="I43" t="inlineStr">
        <is>
          <t xml:space="preserve">CARLOS </t>
        </is>
      </c>
      <c r="J43" s="8" t="inlineStr">
        <is>
          <t>CRUCEÑOJUAN</t>
        </is>
      </c>
      <c r="K43">
        <f>+VLOOKUP($C43,materiales!#REF!,2,0)</f>
        <v/>
      </c>
      <c r="L43" s="76" t="inlineStr">
        <is>
          <t>129</t>
        </is>
      </c>
      <c r="M43" t="inlineStr">
        <is>
          <t>DOSEP PRUEBA QAS</t>
        </is>
      </c>
      <c r="N43" t="inlineStr">
        <is>
          <t>ZTRA</t>
        </is>
      </c>
      <c r="O43" t="n">
        <v>2004</v>
      </c>
      <c r="P43" s="1" t="n">
        <v>20000306</v>
      </c>
      <c r="Q43" t="inlineStr">
        <is>
          <t>09.06.2021</t>
        </is>
      </c>
      <c r="R43" t="inlineStr">
        <is>
          <t>PE01</t>
        </is>
      </c>
      <c r="S43" t="inlineStr">
        <is>
          <t>URG</t>
        </is>
      </c>
      <c r="T43" t="n">
        <v>46</v>
      </c>
      <c r="U43" t="inlineStr">
        <is>
          <t>85519597</t>
        </is>
      </c>
      <c r="AA43" s="66" t="n"/>
    </row>
    <row r="44" ht="16.5" customHeight="1" s="70">
      <c r="A44" s="7" t="n">
        <v>202106091</v>
      </c>
      <c r="B44" s="8" t="inlineStr">
        <is>
          <t>84011029</t>
        </is>
      </c>
      <c r="C44" s="8" t="inlineStr">
        <is>
          <t>4015630066841</t>
        </is>
      </c>
      <c r="D44" s="8" t="inlineStr">
        <is>
          <t>9196000065189659</t>
        </is>
      </c>
      <c r="E44" s="7" t="n">
        <v>3</v>
      </c>
      <c r="F44" s="7" t="n">
        <v>0</v>
      </c>
      <c r="G44" s="8" t="inlineStr">
        <is>
          <t>45382523M</t>
        </is>
      </c>
      <c r="H44" s="7" t="n">
        <v>45382523</v>
      </c>
      <c r="I44" t="inlineStr">
        <is>
          <t xml:space="preserve">THOMAS </t>
        </is>
      </c>
      <c r="J44" s="8" t="inlineStr">
        <is>
          <t>ROJASULISES</t>
        </is>
      </c>
      <c r="K44">
        <f>+VLOOKUP($C44,materiales!#REF!,2,0)</f>
        <v/>
      </c>
      <c r="L44" s="76" t="inlineStr">
        <is>
          <t>129</t>
        </is>
      </c>
      <c r="M44" t="inlineStr">
        <is>
          <t>DOSEP PRUEBA QAS</t>
        </is>
      </c>
      <c r="N44" t="inlineStr">
        <is>
          <t>ZTRA</t>
        </is>
      </c>
      <c r="O44" t="n">
        <v>2004</v>
      </c>
      <c r="P44" s="1" t="n">
        <v>20000306</v>
      </c>
      <c r="Q44" t="inlineStr">
        <is>
          <t>09.06.2021</t>
        </is>
      </c>
      <c r="R44" t="inlineStr">
        <is>
          <t>PE01</t>
        </is>
      </c>
      <c r="S44" t="inlineStr">
        <is>
          <t>URG</t>
        </is>
      </c>
      <c r="T44" t="n">
        <v>47</v>
      </c>
      <c r="U44" t="inlineStr">
        <is>
          <t>85519599</t>
        </is>
      </c>
      <c r="AA44" s="66" t="n"/>
    </row>
    <row r="45" ht="16.5" customHeight="1" s="70">
      <c r="A45" s="7" t="n">
        <v>202106091</v>
      </c>
      <c r="B45" s="8" t="inlineStr">
        <is>
          <t>84011029</t>
        </is>
      </c>
      <c r="C45" s="8" t="inlineStr">
        <is>
          <t>4015630066841</t>
        </is>
      </c>
      <c r="D45" s="8" t="inlineStr">
        <is>
          <t>9196000065218193</t>
        </is>
      </c>
      <c r="E45" s="7" t="n">
        <v>1</v>
      </c>
      <c r="F45" s="7" t="n">
        <v>0</v>
      </c>
      <c r="G45" s="8" t="inlineStr">
        <is>
          <t>25565975F</t>
        </is>
      </c>
      <c r="H45" s="7" t="n">
        <v>25565975</v>
      </c>
      <c r="I45" t="inlineStr">
        <is>
          <t xml:space="preserve">YOLANDA </t>
        </is>
      </c>
      <c r="J45" s="8" t="inlineStr">
        <is>
          <t>ZAMORANOMARCELA</t>
        </is>
      </c>
      <c r="K45">
        <f>+VLOOKUP($C45,materiales!#REF!,2,0)</f>
        <v/>
      </c>
      <c r="L45" s="76" t="inlineStr">
        <is>
          <t>129</t>
        </is>
      </c>
      <c r="M45" t="inlineStr">
        <is>
          <t>DOSEP PRUEBA QAS</t>
        </is>
      </c>
      <c r="N45" t="inlineStr">
        <is>
          <t>ZTRA</t>
        </is>
      </c>
      <c r="O45" t="n">
        <v>2004</v>
      </c>
      <c r="P45" s="1" t="n">
        <v>20000306</v>
      </c>
      <c r="Q45" t="inlineStr">
        <is>
          <t>09.06.2021</t>
        </is>
      </c>
      <c r="R45" t="inlineStr">
        <is>
          <t>PE01</t>
        </is>
      </c>
      <c r="S45" t="inlineStr">
        <is>
          <t>URG</t>
        </is>
      </c>
      <c r="T45" t="n">
        <v>48</v>
      </c>
      <c r="U45" t="inlineStr">
        <is>
          <t>85519371</t>
        </is>
      </c>
      <c r="AA45" s="66" t="n"/>
    </row>
    <row r="46" ht="16.5" customHeight="1" s="70">
      <c r="A46" s="7" t="n">
        <v>202106091</v>
      </c>
      <c r="B46" s="8" t="inlineStr">
        <is>
          <t>84011029</t>
        </is>
      </c>
      <c r="C46" s="8" t="inlineStr">
        <is>
          <t>4015630981977</t>
        </is>
      </c>
      <c r="D46" s="8" t="inlineStr">
        <is>
          <t>9196000065168302</t>
        </is>
      </c>
      <c r="E46" s="7" t="n">
        <v>1</v>
      </c>
      <c r="F46" s="7" t="n">
        <v>0</v>
      </c>
      <c r="G46" s="8" t="inlineStr">
        <is>
          <t>6374876F</t>
        </is>
      </c>
      <c r="H46" s="7" t="n">
        <v>6374876</v>
      </c>
      <c r="I46" t="inlineStr">
        <is>
          <t xml:space="preserve">NIEVES </t>
        </is>
      </c>
      <c r="J46" s="8" t="inlineStr">
        <is>
          <t>ABARCABLANCA</t>
        </is>
      </c>
      <c r="K46">
        <f>+VLOOKUP($C46,materiales!#REF!,2,0)</f>
        <v/>
      </c>
      <c r="L46" s="76" t="inlineStr">
        <is>
          <t>129</t>
        </is>
      </c>
      <c r="M46" t="inlineStr">
        <is>
          <t>DOSEP PRUEBA QAS</t>
        </is>
      </c>
      <c r="N46" t="inlineStr">
        <is>
          <t>ZTRA</t>
        </is>
      </c>
      <c r="O46" t="n">
        <v>2004</v>
      </c>
      <c r="P46" s="1" t="n">
        <v>20000306</v>
      </c>
      <c r="Q46" t="inlineStr">
        <is>
          <t>09.06.2021</t>
        </is>
      </c>
      <c r="R46" t="inlineStr">
        <is>
          <t>PE01</t>
        </is>
      </c>
      <c r="S46" t="inlineStr">
        <is>
          <t>URG</t>
        </is>
      </c>
      <c r="T46" t="n">
        <v>49</v>
      </c>
      <c r="U46" t="inlineStr">
        <is>
          <t>85519598</t>
        </is>
      </c>
      <c r="AA46" s="66" t="n"/>
    </row>
    <row r="47" ht="16.5" customHeight="1" s="70">
      <c r="A47" s="7" t="n">
        <v>202106091</v>
      </c>
      <c r="B47" s="8" t="inlineStr">
        <is>
          <t>84011029</t>
        </is>
      </c>
      <c r="C47" s="8" t="inlineStr">
        <is>
          <t>4015630981977</t>
        </is>
      </c>
      <c r="D47" s="8" t="inlineStr">
        <is>
          <t>9196000065168771</t>
        </is>
      </c>
      <c r="E47" s="7" t="n">
        <v>1</v>
      </c>
      <c r="F47" s="7" t="n">
        <v>0</v>
      </c>
      <c r="G47" s="8" t="inlineStr">
        <is>
          <t>6374876F</t>
        </is>
      </c>
      <c r="H47" s="7" t="n">
        <v>6374876</v>
      </c>
      <c r="I47" t="inlineStr">
        <is>
          <t xml:space="preserve">NIEVES </t>
        </is>
      </c>
      <c r="J47" s="8" t="inlineStr">
        <is>
          <t>ABARCABLANCA</t>
        </is>
      </c>
      <c r="K47">
        <f>+VLOOKUP($C47,materiales!#REF!,2,0)</f>
        <v/>
      </c>
      <c r="L47" s="76" t="inlineStr">
        <is>
          <t>129</t>
        </is>
      </c>
      <c r="M47" t="inlineStr">
        <is>
          <t>DOSEP PRUEBA QAS</t>
        </is>
      </c>
      <c r="N47" t="inlineStr">
        <is>
          <t>ZTRA</t>
        </is>
      </c>
      <c r="O47" t="n">
        <v>2004</v>
      </c>
      <c r="P47" s="1" t="n">
        <v>20000306</v>
      </c>
      <c r="Q47" t="inlineStr">
        <is>
          <t>09.06.2021</t>
        </is>
      </c>
      <c r="R47" t="inlineStr">
        <is>
          <t>PE01</t>
        </is>
      </c>
      <c r="S47" t="inlineStr">
        <is>
          <t>URG</t>
        </is>
      </c>
      <c r="T47" t="n">
        <v>50</v>
      </c>
      <c r="U47" t="inlineStr">
        <is>
          <t>85519598</t>
        </is>
      </c>
      <c r="AA47" s="66" t="n"/>
    </row>
    <row r="48" ht="16.5" customHeight="1" s="70">
      <c r="A48" s="7" t="n">
        <v>202106091</v>
      </c>
      <c r="B48" s="8" t="inlineStr">
        <is>
          <t>84011029</t>
        </is>
      </c>
      <c r="C48" s="8" t="inlineStr">
        <is>
          <t>7798058930969</t>
        </is>
      </c>
      <c r="D48" s="8" t="inlineStr">
        <is>
          <t>9196000065190310</t>
        </is>
      </c>
      <c r="E48" s="7" t="n">
        <v>1</v>
      </c>
      <c r="F48" s="7" t="n">
        <v>0</v>
      </c>
      <c r="G48" s="8" t="inlineStr">
        <is>
          <t>45382523M</t>
        </is>
      </c>
      <c r="H48" s="7" t="n">
        <v>45382523</v>
      </c>
      <c r="I48" t="inlineStr">
        <is>
          <t xml:space="preserve">THOMAS </t>
        </is>
      </c>
      <c r="J48" s="8" t="inlineStr">
        <is>
          <t>ROJASULISES</t>
        </is>
      </c>
      <c r="K48">
        <f>+VLOOKUP($C48,materiales!#REF!,2,0)</f>
        <v/>
      </c>
      <c r="L48" s="76" t="inlineStr">
        <is>
          <t>129</t>
        </is>
      </c>
      <c r="M48" t="inlineStr">
        <is>
          <t>DOSEP PRUEBA QAS</t>
        </is>
      </c>
      <c r="N48" t="inlineStr">
        <is>
          <t>ZTRA</t>
        </is>
      </c>
      <c r="O48" t="n">
        <v>2004</v>
      </c>
      <c r="P48" s="1" t="n">
        <v>20000306</v>
      </c>
      <c r="Q48" t="inlineStr">
        <is>
          <t>09.06.2021</t>
        </is>
      </c>
      <c r="R48" t="inlineStr">
        <is>
          <t>PE01</t>
        </is>
      </c>
      <c r="S48" t="inlineStr">
        <is>
          <t>URG</t>
        </is>
      </c>
      <c r="T48" t="n">
        <v>51</v>
      </c>
      <c r="U48" t="inlineStr">
        <is>
          <t>85519599</t>
        </is>
      </c>
      <c r="AA48" s="66" t="n"/>
    </row>
    <row r="49" ht="16.5" customHeight="1" s="70">
      <c r="A49" s="7" t="n">
        <v>202106091</v>
      </c>
      <c r="B49" s="8" t="inlineStr">
        <is>
          <t>84011032</t>
        </is>
      </c>
      <c r="C49" s="8" t="inlineStr">
        <is>
          <t>4015630066841</t>
        </is>
      </c>
      <c r="D49" s="8" t="inlineStr">
        <is>
          <t>9196000065171203</t>
        </is>
      </c>
      <c r="E49" s="7" t="n">
        <v>1</v>
      </c>
      <c r="F49" s="7" t="n">
        <v>0</v>
      </c>
      <c r="G49" s="8" t="inlineStr">
        <is>
          <t>14405536F</t>
        </is>
      </c>
      <c r="H49" s="7" t="n">
        <v>14405536</v>
      </c>
      <c r="I49" t="inlineStr">
        <is>
          <t>DEL CARMEN</t>
        </is>
      </c>
      <c r="J49" s="8" t="inlineStr">
        <is>
          <t>MORANMARIA</t>
        </is>
      </c>
      <c r="K49">
        <f>+VLOOKUP($C49,materiales!#REF!,2,0)</f>
        <v/>
      </c>
      <c r="L49" s="76" t="inlineStr">
        <is>
          <t>129</t>
        </is>
      </c>
      <c r="M49" t="inlineStr">
        <is>
          <t>DOSEP PRUEBA QAS</t>
        </is>
      </c>
      <c r="N49" t="inlineStr">
        <is>
          <t>ZTRA</t>
        </is>
      </c>
      <c r="O49" t="n">
        <v>2004</v>
      </c>
      <c r="P49" s="1" t="n">
        <v>20000306</v>
      </c>
      <c r="Q49" t="inlineStr">
        <is>
          <t>09.06.2021</t>
        </is>
      </c>
      <c r="R49" t="inlineStr">
        <is>
          <t>PE01</t>
        </is>
      </c>
      <c r="S49" t="inlineStr">
        <is>
          <t>URG</t>
        </is>
      </c>
      <c r="T49" t="n">
        <v>52</v>
      </c>
      <c r="U49" t="inlineStr">
        <is>
          <t>85519601</t>
        </is>
      </c>
      <c r="AA49" s="66" t="n"/>
    </row>
    <row r="50" ht="16.5" customHeight="1" s="70">
      <c r="A50" s="7" t="n">
        <v>202106091</v>
      </c>
      <c r="B50" s="8" t="inlineStr">
        <is>
          <t>84011043</t>
        </is>
      </c>
      <c r="C50" s="8" t="inlineStr">
        <is>
          <t>4015630066841</t>
        </is>
      </c>
      <c r="D50" s="8" t="inlineStr">
        <is>
          <t>9196000065163919</t>
        </is>
      </c>
      <c r="E50" s="7" t="n">
        <v>1</v>
      </c>
      <c r="F50" s="7" t="n">
        <v>0</v>
      </c>
      <c r="G50" s="8" t="inlineStr">
        <is>
          <t>18630544M</t>
        </is>
      </c>
      <c r="H50" s="7" t="n">
        <v>18630544</v>
      </c>
      <c r="I50" t="inlineStr">
        <is>
          <t xml:space="preserve">ALFREDO </t>
        </is>
      </c>
      <c r="J50" s="8" t="inlineStr">
        <is>
          <t>FEDERICERICARDO</t>
        </is>
      </c>
      <c r="K50">
        <f>+VLOOKUP($C50,materiales!#REF!,2,0)</f>
        <v/>
      </c>
      <c r="L50" s="76" t="inlineStr">
        <is>
          <t>129</t>
        </is>
      </c>
      <c r="M50" t="inlineStr">
        <is>
          <t>DOSEP PRUEBA QAS</t>
        </is>
      </c>
      <c r="N50" t="inlineStr">
        <is>
          <t>ZTRA</t>
        </is>
      </c>
      <c r="O50" t="n">
        <v>2004</v>
      </c>
      <c r="P50" s="1" t="n">
        <v>20000306</v>
      </c>
      <c r="Q50" t="inlineStr">
        <is>
          <t>09.06.2021</t>
        </is>
      </c>
      <c r="R50" t="inlineStr">
        <is>
          <t>PE01</t>
        </is>
      </c>
      <c r="S50" t="inlineStr">
        <is>
          <t>URG</t>
        </is>
      </c>
      <c r="T50" t="n">
        <v>57</v>
      </c>
      <c r="U50" t="inlineStr">
        <is>
          <t>85519603</t>
        </is>
      </c>
      <c r="AA50" s="66" t="n"/>
    </row>
    <row r="51" ht="16.5" customHeight="1" s="70">
      <c r="A51" s="7" t="n">
        <v>202106091</v>
      </c>
      <c r="B51" s="8" t="inlineStr">
        <is>
          <t>84011043</t>
        </is>
      </c>
      <c r="C51" s="8" t="inlineStr">
        <is>
          <t>4015630066841</t>
        </is>
      </c>
      <c r="D51" s="8" t="inlineStr">
        <is>
          <t>9196000065168731</t>
        </is>
      </c>
      <c r="E51" s="7" t="n">
        <v>1</v>
      </c>
      <c r="F51" s="7" t="n">
        <v>0</v>
      </c>
      <c r="G51" s="8" t="inlineStr">
        <is>
          <t>5080361F</t>
        </is>
      </c>
      <c r="H51" s="7" t="n">
        <v>5080361</v>
      </c>
      <c r="I51" t="inlineStr">
        <is>
          <t>MARIBEL</t>
        </is>
      </c>
      <c r="J51" s="8" t="inlineStr">
        <is>
          <t>AMAYA</t>
        </is>
      </c>
      <c r="K51">
        <f>+VLOOKUP($C51,materiales!#REF!,2,0)</f>
        <v/>
      </c>
      <c r="L51" s="76" t="inlineStr">
        <is>
          <t>129</t>
        </is>
      </c>
      <c r="M51" t="inlineStr">
        <is>
          <t>DOSEP PRUEBA QAS</t>
        </is>
      </c>
      <c r="N51" t="inlineStr">
        <is>
          <t>ZTRA</t>
        </is>
      </c>
      <c r="O51" t="n">
        <v>2004</v>
      </c>
      <c r="P51" s="1" t="n">
        <v>20000306</v>
      </c>
      <c r="Q51" t="inlineStr">
        <is>
          <t>09.06.2021</t>
        </is>
      </c>
      <c r="R51" t="inlineStr">
        <is>
          <t>PE01</t>
        </is>
      </c>
      <c r="S51" t="inlineStr">
        <is>
          <t>URG</t>
        </is>
      </c>
      <c r="T51" t="n">
        <v>58</v>
      </c>
      <c r="U51" t="inlineStr">
        <is>
          <t>85519604</t>
        </is>
      </c>
      <c r="AA51" s="66" t="n"/>
    </row>
    <row r="52" ht="16.5" customHeight="1" s="70">
      <c r="A52" s="7" t="n">
        <v>202106091</v>
      </c>
      <c r="B52" s="8" t="inlineStr">
        <is>
          <t>84011044</t>
        </is>
      </c>
      <c r="C52" s="8" t="inlineStr">
        <is>
          <t>4015630066841</t>
        </is>
      </c>
      <c r="D52" s="8" t="inlineStr">
        <is>
          <t>9196000065174725</t>
        </is>
      </c>
      <c r="E52" s="7" t="n">
        <v>1</v>
      </c>
      <c r="F52" s="7" t="n">
        <v>0</v>
      </c>
      <c r="G52" s="8" t="inlineStr">
        <is>
          <t>14171071M</t>
        </is>
      </c>
      <c r="H52" s="7" t="n">
        <v>14171071</v>
      </c>
      <c r="I52" t="inlineStr">
        <is>
          <t xml:space="preserve">HILARIO </t>
        </is>
      </c>
      <c r="J52" s="8" t="inlineStr">
        <is>
          <t>AMIEVANICANDRO</t>
        </is>
      </c>
      <c r="K52">
        <f>+VLOOKUP($C52,materiales!#REF!,2,0)</f>
        <v/>
      </c>
      <c r="L52" s="76" t="inlineStr">
        <is>
          <t>129</t>
        </is>
      </c>
      <c r="M52" t="inlineStr">
        <is>
          <t>DOSEP PRUEBA QAS</t>
        </is>
      </c>
      <c r="N52" t="inlineStr">
        <is>
          <t>ZTRA</t>
        </is>
      </c>
      <c r="O52" t="n">
        <v>2004</v>
      </c>
      <c r="P52" s="1" t="n">
        <v>20000306</v>
      </c>
      <c r="Q52" t="inlineStr">
        <is>
          <t>09.06.2021</t>
        </is>
      </c>
      <c r="R52" t="inlineStr">
        <is>
          <t>PE01</t>
        </is>
      </c>
      <c r="S52" t="inlineStr">
        <is>
          <t>URG</t>
        </is>
      </c>
      <c r="T52" t="n">
        <v>60</v>
      </c>
      <c r="U52" t="inlineStr">
        <is>
          <t>85519606</t>
        </is>
      </c>
      <c r="AA52" s="66" t="n"/>
    </row>
    <row r="53" ht="16.5" customHeight="1" s="70">
      <c r="A53" s="7" t="n">
        <v>202106091</v>
      </c>
      <c r="B53" s="8" t="inlineStr">
        <is>
          <t>84011062</t>
        </is>
      </c>
      <c r="C53" s="8" t="inlineStr">
        <is>
          <t>4015630981977</t>
        </is>
      </c>
      <c r="D53" s="8" t="inlineStr">
        <is>
          <t>9196000065179104</t>
        </is>
      </c>
      <c r="E53" s="7" t="n">
        <v>1</v>
      </c>
      <c r="F53" s="7" t="n">
        <v>0</v>
      </c>
      <c r="G53" s="8" t="inlineStr">
        <is>
          <t>11731785F</t>
        </is>
      </c>
      <c r="H53" s="7" t="n">
        <v>11731785</v>
      </c>
      <c r="I53" t="inlineStr">
        <is>
          <t xml:space="preserve">EDITH </t>
        </is>
      </c>
      <c r="J53" s="8" t="inlineStr">
        <is>
          <t>OLIVARESELBA</t>
        </is>
      </c>
      <c r="K53">
        <f>+VLOOKUP($C53,materiales!#REF!,2,0)</f>
        <v/>
      </c>
      <c r="L53" s="76" t="inlineStr">
        <is>
          <t>129</t>
        </is>
      </c>
      <c r="M53" t="inlineStr">
        <is>
          <t>DOSEP PRUEBA QAS</t>
        </is>
      </c>
      <c r="N53" t="inlineStr">
        <is>
          <t>ZTRA</t>
        </is>
      </c>
      <c r="O53" t="n">
        <v>2004</v>
      </c>
      <c r="P53" s="1" t="n">
        <v>20000306</v>
      </c>
      <c r="Q53" t="inlineStr">
        <is>
          <t>09.06.2021</t>
        </is>
      </c>
      <c r="R53" t="inlineStr">
        <is>
          <t>PE01</t>
        </is>
      </c>
      <c r="S53" t="inlineStr">
        <is>
          <t>URG</t>
        </is>
      </c>
      <c r="T53" t="n">
        <v>62</v>
      </c>
      <c r="U53" t="inlineStr">
        <is>
          <t>85519607</t>
        </is>
      </c>
      <c r="AA53" s="66" t="n"/>
    </row>
    <row r="54" ht="16.5" customHeight="1" s="70">
      <c r="A54" s="7" t="n">
        <v>202106091</v>
      </c>
      <c r="B54" s="8" t="inlineStr">
        <is>
          <t>84011073</t>
        </is>
      </c>
      <c r="C54" s="8" t="inlineStr">
        <is>
          <t>7798058930969</t>
        </is>
      </c>
      <c r="D54" s="8" t="inlineStr">
        <is>
          <t>9196000065196145</t>
        </is>
      </c>
      <c r="E54" s="7" t="n">
        <v>2</v>
      </c>
      <c r="F54" s="7" t="n">
        <v>0</v>
      </c>
      <c r="G54" s="8" t="inlineStr">
        <is>
          <t>10945160M</t>
        </is>
      </c>
      <c r="H54" s="7" t="n">
        <v>10945160</v>
      </c>
      <c r="I54" t="inlineStr">
        <is>
          <t xml:space="preserve">SANTIAGO </t>
        </is>
      </c>
      <c r="J54" s="8" t="inlineStr">
        <is>
          <t>ANDRADAMANUEL</t>
        </is>
      </c>
      <c r="K54">
        <f>+VLOOKUP($C54,materiales!#REF!,2,0)</f>
        <v/>
      </c>
      <c r="L54" s="76" t="inlineStr">
        <is>
          <t>129</t>
        </is>
      </c>
      <c r="M54" t="inlineStr">
        <is>
          <t>DOSEP PRUEBA QAS</t>
        </is>
      </c>
      <c r="N54" t="inlineStr">
        <is>
          <t>ZTRA</t>
        </is>
      </c>
      <c r="O54" t="n">
        <v>2004</v>
      </c>
      <c r="P54" s="1" t="n">
        <v>20000306</v>
      </c>
      <c r="Q54" t="inlineStr">
        <is>
          <t>09.06.2021</t>
        </is>
      </c>
      <c r="R54" t="inlineStr">
        <is>
          <t>PE01</t>
        </is>
      </c>
      <c r="S54" t="inlineStr">
        <is>
          <t>URG</t>
        </is>
      </c>
      <c r="T54" t="n">
        <v>64</v>
      </c>
      <c r="U54" t="inlineStr">
        <is>
          <t>85519608</t>
        </is>
      </c>
      <c r="AA54" s="66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J625"/>
  <sheetViews>
    <sheetView workbookViewId="0">
      <selection activeCell="C12" sqref="C12"/>
    </sheetView>
  </sheetViews>
  <sheetFormatPr baseColWidth="10" defaultRowHeight="18.75" outlineLevelCol="0"/>
  <cols>
    <col width="21.5703125" bestFit="1" customWidth="1" style="21" min="1" max="1"/>
    <col width="20.85546875" customWidth="1" style="21" min="2" max="2"/>
    <col width="16.85546875" customWidth="1" style="21" min="3" max="3"/>
    <col width="12.42578125" bestFit="1" customWidth="1" style="21" min="4" max="4"/>
    <col width="15.85546875" bestFit="1" customWidth="1" style="21" min="5" max="5"/>
    <col width="16.28515625" bestFit="1" customWidth="1" style="21" min="6" max="6"/>
    <col width="14.5703125" bestFit="1" customWidth="1" style="21" min="7" max="7"/>
    <col width="15" customWidth="1" style="21" min="8" max="8"/>
    <col width="15.5703125" customWidth="1" style="21" min="9" max="9"/>
    <col width="22.7109375" customWidth="1" style="21" min="10" max="10"/>
    <col width="11.42578125" customWidth="1" style="21" min="11" max="42"/>
    <col width="11.42578125" customWidth="1" style="21" min="43" max="16384"/>
  </cols>
  <sheetData>
    <row r="1" ht="21.75" customHeight="1" s="70">
      <c r="A1" s="23" t="inlineStr">
        <is>
          <t>Numero de Carnet</t>
        </is>
      </c>
      <c r="B1" s="23" t="inlineStr">
        <is>
          <t>Nombre</t>
        </is>
      </c>
      <c r="C1" s="23" t="inlineStr">
        <is>
          <t>Apellido</t>
        </is>
      </c>
      <c r="D1" s="23" t="inlineStr">
        <is>
          <t>DNI</t>
        </is>
      </c>
      <c r="E1" s="23" t="inlineStr">
        <is>
          <t>Farmacia</t>
        </is>
      </c>
      <c r="F1" s="23" t="inlineStr">
        <is>
          <t>Direccion</t>
        </is>
      </c>
      <c r="G1" s="23" t="inlineStr">
        <is>
          <t>Locadlidad</t>
        </is>
      </c>
      <c r="H1" s="23" t="inlineStr">
        <is>
          <t>sexo(M/F)</t>
        </is>
      </c>
      <c r="I1" s="24" t="inlineStr">
        <is>
          <t>Condicion</t>
        </is>
      </c>
      <c r="J1" s="24" t="inlineStr">
        <is>
          <t>Nombre Completo</t>
        </is>
      </c>
    </row>
    <row r="2" ht="19.5" customHeight="1" s="70">
      <c r="A2" s="50" t="n"/>
      <c r="E2" s="50" t="n"/>
      <c r="F2" s="50" t="n"/>
      <c r="G2" s="50" t="n"/>
      <c r="J2" s="21">
        <f>+IF(AND(I2="no_cargado",B2=""),"Ingresar nombre",CONCATENATE(B2, " ", C2))</f>
        <v/>
      </c>
    </row>
    <row r="3" ht="19.5" customHeight="1" s="70">
      <c r="A3" s="50" t="n"/>
      <c r="B3" s="50" t="n"/>
      <c r="C3" s="50" t="n"/>
      <c r="E3" s="50" t="n"/>
      <c r="F3" s="50" t="n"/>
      <c r="G3" s="50" t="n"/>
      <c r="J3" s="21">
        <f>+IF(AND(I3="no_cargado",B3=""),"Ingresar nombre",CONCATENATE(B3, " ", C3))</f>
        <v/>
      </c>
    </row>
    <row r="4" ht="19.5" customHeight="1" s="70">
      <c r="A4" s="50" t="n"/>
      <c r="J4" s="21">
        <f>+IF(AND(I4="no_cargado",B4=""),"Ingresar nombre",CONCATENATE(B4, " ", C4))</f>
        <v/>
      </c>
    </row>
    <row r="5" ht="19.5" customHeight="1" s="70">
      <c r="A5" s="50" t="n"/>
      <c r="J5" s="21">
        <f>+IF(AND(I5="no_cargado",B5=""),"Ingresar nombre",CONCATENATE(B5, " ", C5))</f>
        <v/>
      </c>
    </row>
    <row r="6" ht="18.75" customHeight="1" s="70">
      <c r="J6" s="21">
        <f>+IF(AND(I6="no_cargado",B6=""),"Ingresar nombre",CONCATENATE(B6, " ", C6))</f>
        <v/>
      </c>
    </row>
    <row r="7" ht="18.75" customHeight="1" s="70">
      <c r="J7" s="21">
        <f>+IF(AND(I7="no_cargado",B7=""),"Ingresar nombre",CONCATENATE(B7, " ", C7))</f>
        <v/>
      </c>
    </row>
    <row r="8" ht="18.75" customHeight="1" s="70">
      <c r="J8" s="21">
        <f>+IF(AND(I8="no_cargado",B8=""),"Ingresar nombre",CONCATENATE(B8, " ", C8))</f>
        <v/>
      </c>
    </row>
    <row r="9" ht="18.75" customHeight="1" s="70">
      <c r="J9" s="21">
        <f>+IF(AND(I9="no_cargado",B9=""),"Ingresar nombre",CONCATENATE(B9, " ", C9))</f>
        <v/>
      </c>
    </row>
    <row r="10" ht="18.75" customHeight="1" s="70">
      <c r="J10" s="21">
        <f>+IF(AND(I10="no_cargado",B10=""),"Ingresar nombre",CONCATENATE(B10, " ", C10))</f>
        <v/>
      </c>
    </row>
    <row r="11" ht="18.75" customHeight="1" s="70">
      <c r="J11" s="21">
        <f>+IF(AND(I11="no_cargado",B11=""),"Ingresar nombre",CONCATENATE(B11, " ", C11))</f>
        <v/>
      </c>
    </row>
    <row r="12" ht="18.75" customHeight="1" s="70">
      <c r="J12" s="21">
        <f>+IF(AND(I12="no_cargado",B12=""),"Ingresar nombre",CONCATENATE(B12, " ", C12))</f>
        <v/>
      </c>
    </row>
    <row r="13" ht="18.75" customHeight="1" s="70">
      <c r="J13" s="21">
        <f>+IF(AND(I13="no_cargado",B13=""),"Ingresar nombre",CONCATENATE(B13, " ", C13))</f>
        <v/>
      </c>
    </row>
    <row r="14" ht="18.75" customHeight="1" s="70">
      <c r="B14" s="22" t="n"/>
      <c r="J14" s="21">
        <f>+IF(AND(I14="no_cargado",B14=""),"Ingresar nombre",CONCATENATE(B14, " ", C14))</f>
        <v/>
      </c>
    </row>
    <row r="15" ht="18.75" customHeight="1" s="70">
      <c r="J15" s="21">
        <f>+IF(AND(I15="no_cargado",B15=""),"Ingresar nombre",CONCATENATE(B15, " ", C15))</f>
        <v/>
      </c>
    </row>
    <row r="16" ht="18.75" customHeight="1" s="70">
      <c r="J16" s="21">
        <f>+IF(AND(I16="no_cargado",B16=""),"Ingresar nombre",CONCATENATE(B16, " ", C16))</f>
        <v/>
      </c>
    </row>
    <row r="17" ht="18.75" customHeight="1" s="70">
      <c r="J17" s="21">
        <f>+IF(AND(I17="no_cargado",B17=""),"Ingresar nombre",CONCATENATE(B17, " ", C17))</f>
        <v/>
      </c>
    </row>
    <row r="18" ht="18.75" customHeight="1" s="70">
      <c r="J18" s="21">
        <f>+IF(AND(I18="no_cargado",B18=""),"Ingresar nombre",CONCATENATE(B18, " ", C18))</f>
        <v/>
      </c>
    </row>
    <row r="19" ht="18.75" customHeight="1" s="70">
      <c r="J19" s="21">
        <f>+IF(AND(I19="no_cargado",B19=""),"Ingresar nombre",CONCATENATE(B19, " ", C19))</f>
        <v/>
      </c>
    </row>
    <row r="20" ht="18.75" customHeight="1" s="70">
      <c r="J20" s="21">
        <f>+IF(AND(I20="no_cargado",B20=""),"Ingresar nombre",CONCATENATE(B20, " ", C20))</f>
        <v/>
      </c>
    </row>
    <row r="21" ht="18.75" customHeight="1" s="70">
      <c r="J21" s="21">
        <f>+IF(AND(I21="no_cargado",B21=""),"Ingresar nombre",CONCATENATE(B21, " ", C21))</f>
        <v/>
      </c>
    </row>
    <row r="22" ht="18.75" customHeight="1" s="70">
      <c r="J22" s="21">
        <f>+IF(AND(I22="no_cargado",B22=""),"Ingresar nombre",CONCATENATE(B22, " ", C22))</f>
        <v/>
      </c>
    </row>
    <row r="23" ht="18.75" customHeight="1" s="70">
      <c r="J23" s="21">
        <f>+IF(AND(I23="no_cargado",B23=""),"Ingresar nombre",CONCATENATE(B23, " ", C23))</f>
        <v/>
      </c>
    </row>
    <row r="24" ht="18.75" customHeight="1" s="70">
      <c r="J24" s="21">
        <f>+IF(AND(I24="no_cargado",B24=""),"Ingresar nombre",CONCATENATE(B24, " ", C24))</f>
        <v/>
      </c>
    </row>
    <row r="25" ht="18.75" customHeight="1" s="70">
      <c r="J25" s="21">
        <f>+IF(AND(I25="no_cargado",B25=""),"Ingresar nombre",CONCATENATE(B25, " ", C25))</f>
        <v/>
      </c>
    </row>
    <row r="26" ht="18.75" customHeight="1" s="70">
      <c r="J26" s="21">
        <f>+IF(AND(I26="no_cargado",B26=""),"Ingresar nombre",CONCATENATE(B26, " ", C26))</f>
        <v/>
      </c>
    </row>
    <row r="27">
      <c r="J27" s="21">
        <f>+IF(AND(I27="no_cargado",B27=""),"Ingresar nombre",CONCATENATE(B27, " ", C27))</f>
        <v/>
      </c>
    </row>
    <row r="28">
      <c r="J28" s="21">
        <f>+IF(AND(I28="no_cargado",B28=""),"Ingresar nombre",CONCATENATE(B28, " ", C28))</f>
        <v/>
      </c>
    </row>
    <row r="29">
      <c r="J29" s="21">
        <f>+IF(AND(I29="no_cargado",B29=""),"Ingresar nombre",CONCATENATE(B29, " ", C29))</f>
        <v/>
      </c>
    </row>
    <row r="30">
      <c r="J30" s="21">
        <f>+IF(AND(I30="no_cargado",B30=""),"Ingresar nombre",CONCATENATE(B30, " ", C30))</f>
        <v/>
      </c>
    </row>
    <row r="31">
      <c r="J31" s="21">
        <f>+IF(AND(I31="no_cargado",B31=""),"Ingresar nombre",CONCATENATE(B31, " ", C31))</f>
        <v/>
      </c>
    </row>
    <row r="32">
      <c r="J32" s="21">
        <f>+IF(AND(I32="no_cargado",B32=""),"Ingresar nombre",CONCATENATE(B32, " ", C32))</f>
        <v/>
      </c>
    </row>
    <row r="33">
      <c r="J33" s="21">
        <f>+IF(AND(I33="no_cargado",B33=""),"Ingresar nombre",CONCATENATE(B33, " ", C33))</f>
        <v/>
      </c>
    </row>
    <row r="34">
      <c r="J34" s="21">
        <f>+IF(AND(I34="no_cargado",B34=""),"Ingresar nombre",CONCATENATE(B34, " ", C34))</f>
        <v/>
      </c>
    </row>
    <row r="35">
      <c r="J35" s="21">
        <f>+IF(AND(I35="no_cargado",B35=""),"Ingresar nombre",CONCATENATE(B35, " ", C35))</f>
        <v/>
      </c>
    </row>
    <row r="36">
      <c r="J36" s="21">
        <f>+IF(AND(I36="no_cargado",B36=""),"Ingresar nombre",CONCATENATE(B36, " ", C36))</f>
        <v/>
      </c>
    </row>
    <row r="37">
      <c r="J37" s="21">
        <f>+IF(AND(I37="no_cargado",B37=""),"Ingresar nombre",CONCATENATE(B37, " ", C37))</f>
        <v/>
      </c>
    </row>
    <row r="38">
      <c r="J38" s="21">
        <f>+IF(AND(I38="no_cargado",B38=""),"Ingresar nombre",CONCATENATE(B38, " ", C38))</f>
        <v/>
      </c>
    </row>
    <row r="39">
      <c r="J39" s="21">
        <f>+IF(AND(I39="no_cargado",B39=""),"Ingresar nombre",CONCATENATE(B39, " ", C39))</f>
        <v/>
      </c>
    </row>
    <row r="40">
      <c r="J40" s="21">
        <f>+IF(AND(I40="no_cargado",B40=""),"Ingresar nombre",CONCATENATE(B40, " ", C40))</f>
        <v/>
      </c>
    </row>
    <row r="41">
      <c r="J41" s="21">
        <f>+IF(AND(I41="no_cargado",B41=""),"Ingresar nombre",CONCATENATE(B41, " ", C41))</f>
        <v/>
      </c>
    </row>
    <row r="42">
      <c r="J42" s="21">
        <f>+IF(AND(I42="no_cargado",B42=""),"Ingresar nombre",CONCATENATE(B42, " ", C42))</f>
        <v/>
      </c>
    </row>
    <row r="43">
      <c r="J43" s="21">
        <f>+IF(AND(I43="no_cargado",B43=""),"Ingresar nombre",CONCATENATE(B43, " ", C43))</f>
        <v/>
      </c>
    </row>
    <row r="44">
      <c r="J44" s="21">
        <f>+IF(AND(I44="no_cargado",B44=""),"Ingresar nombre",CONCATENATE(B44, " ", C44))</f>
        <v/>
      </c>
    </row>
    <row r="45">
      <c r="J45" s="21">
        <f>+IF(AND(I45="no_cargado",B45=""),"Ingresar nombre",CONCATENATE(B45, " ", C45))</f>
        <v/>
      </c>
    </row>
    <row r="46">
      <c r="J46" s="21">
        <f>+IF(AND(I46="no_cargado",B46=""),"Ingresar nombre",CONCATENATE(B46, " ", C46))</f>
        <v/>
      </c>
    </row>
    <row r="47">
      <c r="J47" s="21">
        <f>+IF(AND(I47="no_cargado",B47=""),"Ingresar nombre",CONCATENATE(B47, " ", C47))</f>
        <v/>
      </c>
    </row>
    <row r="48">
      <c r="J48" s="21">
        <f>+IF(AND(I48="no_cargado",B48=""),"Ingresar nombre",CONCATENATE(B48, " ", C48))</f>
        <v/>
      </c>
    </row>
    <row r="49">
      <c r="J49" s="21">
        <f>+IF(AND(I49="no_cargado",B49=""),"Ingresar nombre",CONCATENATE(B49, " ", C49))</f>
        <v/>
      </c>
    </row>
    <row r="50">
      <c r="J50" s="21">
        <f>+IF(AND(I50="no_cargado",B50=""),"Ingresar nombre",CONCATENATE(B50, " ", C50))</f>
        <v/>
      </c>
    </row>
    <row r="51">
      <c r="J51" s="21">
        <f>+IF(AND(I51="no_cargado",B51=""),"Ingresar nombre",CONCATENATE(B51, " ", C51))</f>
        <v/>
      </c>
    </row>
    <row r="52">
      <c r="J52" s="21">
        <f>+IF(AND(I52="no_cargado",B52=""),"Ingresar nombre",CONCATENATE(B52, " ", C52))</f>
        <v/>
      </c>
    </row>
    <row r="53">
      <c r="J53" s="21">
        <f>+IF(AND(I53="no_cargado",B53=""),"Ingresar nombre",CONCATENATE(B53, " ", C53))</f>
        <v/>
      </c>
    </row>
    <row r="54">
      <c r="J54" s="21">
        <f>+IF(AND(I54="no_cargado",B54=""),"Ingresar nombre",CONCATENATE(B54, " ", C54))</f>
        <v/>
      </c>
    </row>
    <row r="55">
      <c r="J55" s="21">
        <f>+IF(AND(I55="no_cargado",B55=""),"Ingresar nombre",CONCATENATE(B55, " ", C55))</f>
        <v/>
      </c>
    </row>
    <row r="56">
      <c r="J56" s="21">
        <f>+IF(AND(I56="no_cargado",B56=""),"Ingresar nombre",CONCATENATE(B56, " ", C56))</f>
        <v/>
      </c>
    </row>
    <row r="57">
      <c r="J57" s="21">
        <f>+IF(AND(I57="no_cargado",B57=""),"Ingresar nombre",CONCATENATE(B57, " ", C57))</f>
        <v/>
      </c>
    </row>
    <row r="58">
      <c r="J58" s="21">
        <f>+IF(AND(I58="no_cargado",B58=""),"Ingresar nombre",CONCATENATE(B58, " ", C58))</f>
        <v/>
      </c>
    </row>
    <row r="59">
      <c r="J59" s="21">
        <f>+IF(AND(I59="no_cargado",B59=""),"Ingresar nombre",CONCATENATE(B59, " ", C59))</f>
        <v/>
      </c>
    </row>
    <row r="60">
      <c r="J60" s="21">
        <f>+IF(AND(I60="no_cargado",B60=""),"Ingresar nombre",CONCATENATE(B60, " ", C60))</f>
        <v/>
      </c>
    </row>
    <row r="61">
      <c r="J61" s="21">
        <f>+IF(AND(I61="no_cargado",B61=""),"Ingresar nombre",CONCATENATE(B61, " ", C61))</f>
        <v/>
      </c>
    </row>
    <row r="62">
      <c r="J62" s="21">
        <f>+IF(AND(I62="no_cargado",B62=""),"Ingresar nombre",CONCATENATE(B62, " ", C62))</f>
        <v/>
      </c>
    </row>
    <row r="63">
      <c r="J63" s="21">
        <f>+IF(AND(I63="no_cargado",B63=""),"Ingresar nombre",CONCATENATE(B63, " ", C63))</f>
        <v/>
      </c>
    </row>
    <row r="64">
      <c r="J64" s="21">
        <f>+IF(AND(I64="no_cargado",B64=""),"Ingresar nombre",CONCATENATE(B64, " ", C64))</f>
        <v/>
      </c>
    </row>
    <row r="65">
      <c r="J65" s="21">
        <f>+IF(AND(I65="no_cargado",B65=""),"Ingresar nombre",CONCATENATE(B65, " ", C65))</f>
        <v/>
      </c>
    </row>
    <row r="66">
      <c r="J66" s="21">
        <f>+IF(AND(I66="no_cargado",B66=""),"Ingresar nombre",CONCATENATE(B66, " ", C66))</f>
        <v/>
      </c>
    </row>
    <row r="67">
      <c r="J67" s="21">
        <f>+IF(AND(I67="no_cargado",B67=""),"Ingresar nombre",CONCATENATE(B67, " ", C67))</f>
        <v/>
      </c>
    </row>
    <row r="68">
      <c r="J68" s="21">
        <f>+IF(AND(I68="no_cargado",B68=""),"Ingresar nombre",CONCATENATE(B68, " ", C68))</f>
        <v/>
      </c>
    </row>
    <row r="69">
      <c r="J69" s="21">
        <f>+IF(AND(I69="no_cargado",B69=""),"Ingresar nombre",CONCATENATE(B69, " ", C69))</f>
        <v/>
      </c>
    </row>
    <row r="70">
      <c r="J70" s="21">
        <f>+IF(AND(I70="no_cargado",B70=""),"Ingresar nombre",CONCATENATE(B70, " ", C70))</f>
        <v/>
      </c>
    </row>
    <row r="71">
      <c r="J71" s="21">
        <f>+IF(AND(I71="no_cargado",B71=""),"Ingresar nombre",CONCATENATE(B71, " ", C71))</f>
        <v/>
      </c>
    </row>
    <row r="72">
      <c r="J72" s="21">
        <f>+IF(AND(I72="no_cargado",B72=""),"Ingresar nombre",CONCATENATE(B72, " ", C72))</f>
        <v/>
      </c>
    </row>
    <row r="73">
      <c r="J73" s="21">
        <f>+IF(AND(I73="no_cargado",B73=""),"Ingresar nombre",CONCATENATE(B73, " ", C73))</f>
        <v/>
      </c>
    </row>
    <row r="74">
      <c r="J74" s="21">
        <f>+IF(AND(I74="no_cargado",B74=""),"Ingresar nombre",CONCATENATE(B74, " ", C74))</f>
        <v/>
      </c>
    </row>
    <row r="75">
      <c r="J75" s="21">
        <f>+IF(AND(I75="no_cargado",B75=""),"Ingresar nombre",CONCATENATE(B75, " ", C75))</f>
        <v/>
      </c>
    </row>
    <row r="76">
      <c r="J76" s="21">
        <f>+IF(AND(I76="no_cargado",B76=""),"Ingresar nombre",CONCATENATE(B76, " ", C76))</f>
        <v/>
      </c>
    </row>
    <row r="77">
      <c r="J77" s="21">
        <f>+IF(AND(I77="no_cargado",B77=""),"Ingresar nombre",CONCATENATE(B77, " ", C77))</f>
        <v/>
      </c>
    </row>
    <row r="78">
      <c r="J78" s="21">
        <f>+IF(AND(I78="no_cargado",B78=""),"Ingresar nombre",CONCATENATE(B78, " ", C78))</f>
        <v/>
      </c>
    </row>
    <row r="79">
      <c r="J79" s="21">
        <f>+IF(AND(I79="no_cargado",B79=""),"Ingresar nombre",CONCATENATE(B79, " ", C79))</f>
        <v/>
      </c>
    </row>
    <row r="80">
      <c r="J80" s="21">
        <f>+IF(AND(I80="no_cargado",B80=""),"Ingresar nombre",CONCATENATE(B80, " ", C80))</f>
        <v/>
      </c>
    </row>
    <row r="81">
      <c r="J81" s="21">
        <f>+IF(AND(I81="no_cargado",B81=""),"Ingresar nombre",CONCATENATE(B81, " ", C81))</f>
        <v/>
      </c>
    </row>
    <row r="82">
      <c r="J82" s="21">
        <f>+IF(AND(I82="no_cargado",B82=""),"Ingresar nombre",CONCATENATE(B82, " ", C82))</f>
        <v/>
      </c>
    </row>
    <row r="83">
      <c r="J83" s="21">
        <f>+IF(AND(I83="no_cargado",B83=""),"Ingresar nombre",CONCATENATE(B83, " ", C83))</f>
        <v/>
      </c>
    </row>
    <row r="84">
      <c r="J84" s="21">
        <f>+IF(AND(I84="no_cargado",B84=""),"Ingresar nombre",CONCATENATE(B84, " ", C84))</f>
        <v/>
      </c>
    </row>
    <row r="85">
      <c r="J85" s="21">
        <f>+IF(AND(I85="no_cargado",B85=""),"Ingresar nombre",CONCATENATE(B85, " ", C85))</f>
        <v/>
      </c>
    </row>
    <row r="86">
      <c r="J86" s="21">
        <f>+IF(AND(I86="no_cargado",B86=""),"Ingresar nombre",CONCATENATE(B86, " ", C86))</f>
        <v/>
      </c>
    </row>
    <row r="87">
      <c r="J87" s="21">
        <f>+IF(AND(I87="no_cargado",B87=""),"Ingresar nombre",CONCATENATE(B87, " ", C87))</f>
        <v/>
      </c>
    </row>
    <row r="88">
      <c r="J88" s="21">
        <f>+IF(AND(I88="no_cargado",B88=""),"Ingresar nombre",CONCATENATE(B88, " ", C88))</f>
        <v/>
      </c>
    </row>
    <row r="89">
      <c r="J89" s="21">
        <f>+IF(AND(I89="no_cargado",B89=""),"Ingresar nombre",CONCATENATE(B89, " ", C89))</f>
        <v/>
      </c>
    </row>
    <row r="90">
      <c r="J90" s="21">
        <f>+IF(AND(I90="no_cargado",B90=""),"Ingresar nombre",CONCATENATE(B90, " ", C90))</f>
        <v/>
      </c>
    </row>
    <row r="91">
      <c r="J91" s="21">
        <f>+IF(AND(I91="no_cargado",B91=""),"Ingresar nombre",CONCATENATE(B91, " ", C91))</f>
        <v/>
      </c>
    </row>
    <row r="92">
      <c r="J92" s="21">
        <f>+IF(AND(I92="no_cargado",B92=""),"Ingresar nombre",CONCATENATE(B92, " ", C92))</f>
        <v/>
      </c>
    </row>
    <row r="93">
      <c r="J93" s="21">
        <f>+IF(AND(I93="no_cargado",B93=""),"Ingresar nombre",CONCATENATE(B93, " ", C93))</f>
        <v/>
      </c>
    </row>
    <row r="94">
      <c r="J94" s="21">
        <f>+IF(AND(I94="no_cargado",B94=""),"Ingresar nombre",CONCATENATE(B94, " ", C94))</f>
        <v/>
      </c>
    </row>
    <row r="95">
      <c r="J95" s="21">
        <f>+IF(AND(I95="no_cargado",B95=""),"Ingresar nombre",CONCATENATE(B95, " ", C95))</f>
        <v/>
      </c>
    </row>
    <row r="96">
      <c r="J96" s="21">
        <f>+IF(AND(I96="no_cargado",B96=""),"Ingresar nombre",CONCATENATE(B96, " ", C96))</f>
        <v/>
      </c>
    </row>
    <row r="97">
      <c r="J97" s="21">
        <f>+IF(AND(I97="no_cargado",B97=""),"Ingresar nombre",CONCATENATE(B97, " ", C97))</f>
        <v/>
      </c>
    </row>
    <row r="98">
      <c r="J98" s="21">
        <f>+IF(AND(I98="no_cargado",B98=""),"Ingresar nombre",CONCATENATE(B98, " ", C98))</f>
        <v/>
      </c>
    </row>
    <row r="99">
      <c r="J99" s="21">
        <f>+IF(AND(I99="no_cargado",B99=""),"Ingresar nombre",CONCATENATE(B99, " ", C99))</f>
        <v/>
      </c>
    </row>
    <row r="100">
      <c r="J100" s="21">
        <f>+IF(AND(I100="no_cargado",B100=""),"Ingresar nombre",CONCATENATE(B100, " ", C100))</f>
        <v/>
      </c>
    </row>
    <row r="101">
      <c r="J101" s="21">
        <f>+IF(AND(I101="no_cargado",B101=""),"Ingresar nombre",CONCATENATE(B101, " ", C101))</f>
        <v/>
      </c>
    </row>
    <row r="102">
      <c r="J102" s="21">
        <f>+IF(AND(I102="no_cargado",B102=""),"Ingresar nombre",CONCATENATE(B102, " ", C102))</f>
        <v/>
      </c>
    </row>
    <row r="103">
      <c r="J103" s="21">
        <f>+IF(AND(I103="no_cargado",B103=""),"Ingresar nombre",CONCATENATE(B103, " ", C103))</f>
        <v/>
      </c>
    </row>
    <row r="104">
      <c r="J104" s="21">
        <f>+IF(AND(I104="no_cargado",B104=""),"Ingresar nombre",CONCATENATE(B104, " ", C104))</f>
        <v/>
      </c>
    </row>
    <row r="105">
      <c r="J105" s="21">
        <f>+IF(AND(I105="no_cargado",B105=""),"Ingresar nombre",CONCATENATE(B105, " ", C105))</f>
        <v/>
      </c>
    </row>
    <row r="106">
      <c r="J106" s="21">
        <f>+IF(AND(I106="no_cargado",B106=""),"Ingresar nombre",CONCATENATE(B106, " ", C106))</f>
        <v/>
      </c>
    </row>
    <row r="107">
      <c r="J107" s="21">
        <f>+IF(AND(I107="no_cargado",B107=""),"Ingresar nombre",CONCATENATE(B107, " ", C107))</f>
        <v/>
      </c>
    </row>
    <row r="108">
      <c r="J108" s="21">
        <f>+IF(AND(I108="no_cargado",B108=""),"Ingresar nombre",CONCATENATE(B108, " ", C108))</f>
        <v/>
      </c>
    </row>
    <row r="109">
      <c r="J109" s="21">
        <f>+IF(AND(I109="no_cargado",B109=""),"Ingresar nombre",CONCATENATE(B109, " ", C109))</f>
        <v/>
      </c>
    </row>
    <row r="110">
      <c r="J110" s="21">
        <f>+IF(AND(I110="no_cargado",B110=""),"Ingresar nombre",CONCATENATE(B110, " ", C110))</f>
        <v/>
      </c>
    </row>
    <row r="111">
      <c r="J111" s="21">
        <f>+IF(AND(I111="no_cargado",B111=""),"Ingresar nombre",CONCATENATE(B111, " ", C111))</f>
        <v/>
      </c>
    </row>
    <row r="112">
      <c r="J112" s="21">
        <f>+IF(AND(I112="no_cargado",B112=""),"Ingresar nombre",CONCATENATE(B112, " ", C112))</f>
        <v/>
      </c>
    </row>
    <row r="113">
      <c r="J113" s="21">
        <f>+IF(AND(I113="no_cargado",B113=""),"Ingresar nombre",CONCATENATE(B113, " ", C113))</f>
        <v/>
      </c>
    </row>
    <row r="114">
      <c r="J114" s="21">
        <f>+IF(AND(I114="no_cargado",B114=""),"Ingresar nombre",CONCATENATE(B114, " ", C114))</f>
        <v/>
      </c>
    </row>
    <row r="115">
      <c r="J115" s="21">
        <f>+IF(AND(I115="no_cargado",B115=""),"Ingresar nombre",CONCATENATE(B115, " ", C115))</f>
        <v/>
      </c>
    </row>
    <row r="116">
      <c r="J116" s="21">
        <f>+IF(AND(I116="no_cargado",B116=""),"Ingresar nombre",CONCATENATE(B116, " ", C116))</f>
        <v/>
      </c>
    </row>
    <row r="117">
      <c r="J117" s="21">
        <f>+IF(AND(I117="no_cargado",B117=""),"Ingresar nombre",CONCATENATE(B117, " ", C117))</f>
        <v/>
      </c>
    </row>
    <row r="118">
      <c r="J118" s="21">
        <f>+IF(AND(I118="no_cargado",B118=""),"Ingresar nombre",CONCATENATE(B118, " ", C118))</f>
        <v/>
      </c>
    </row>
    <row r="119">
      <c r="J119" s="21">
        <f>+IF(AND(I119="no_cargado",B119=""),"Ingresar nombre",CONCATENATE(B119, " ", C119))</f>
        <v/>
      </c>
    </row>
    <row r="120">
      <c r="J120" s="21">
        <f>+IF(AND(I120="no_cargado",B120=""),"Ingresar nombre",CONCATENATE(B120, " ", C120))</f>
        <v/>
      </c>
    </row>
    <row r="121">
      <c r="J121" s="21">
        <f>+IF(AND(I121="no_cargado",B121=""),"Ingresar nombre",CONCATENATE(B121, " ", C121))</f>
        <v/>
      </c>
    </row>
    <row r="122">
      <c r="J122" s="21">
        <f>+IF(AND(I122="no_cargado",B122=""),"Ingresar nombre",CONCATENATE(B122, " ", C122))</f>
        <v/>
      </c>
    </row>
    <row r="123">
      <c r="J123" s="21">
        <f>+IF(AND(I123="no_cargado",B123=""),"Ingresar nombre",CONCATENATE(B123, " ", C123))</f>
        <v/>
      </c>
    </row>
    <row r="124">
      <c r="J124" s="21">
        <f>+IF(AND(I124="no_cargado",B124=""),"Ingresar nombre",CONCATENATE(B124, " ", C124))</f>
        <v/>
      </c>
    </row>
    <row r="125">
      <c r="J125" s="21">
        <f>+IF(AND(I125="no_cargado",B125=""),"Ingresar nombre",CONCATENATE(B125, " ", C125))</f>
        <v/>
      </c>
    </row>
    <row r="126">
      <c r="J126" s="21">
        <f>+IF(AND(I126="no_cargado",B126=""),"Ingresar nombre",CONCATENATE(B126, " ", C126))</f>
        <v/>
      </c>
    </row>
    <row r="127">
      <c r="J127" s="21">
        <f>+IF(AND(I127="no_cargado",B127=""),"Ingresar nombre",CONCATENATE(B127, " ", C127))</f>
        <v/>
      </c>
    </row>
    <row r="128">
      <c r="J128" s="21">
        <f>+IF(AND(I128="no_cargado",B128=""),"Ingresar nombre",CONCATENATE(B128, " ", C128))</f>
        <v/>
      </c>
    </row>
    <row r="129">
      <c r="J129" s="21">
        <f>+IF(AND(I129="no_cargado",B129=""),"Ingresar nombre",CONCATENATE(B129, " ", C129))</f>
        <v/>
      </c>
    </row>
    <row r="130">
      <c r="J130" s="21">
        <f>+IF(AND(I130="no_cargado",B130=""),"Ingresar nombre",CONCATENATE(B130, " ", C130))</f>
        <v/>
      </c>
    </row>
    <row r="131">
      <c r="J131" s="21">
        <f>+IF(AND(I131="no_cargado",B131=""),"Ingresar nombre",CONCATENATE(B131, " ", C131))</f>
        <v/>
      </c>
    </row>
    <row r="132">
      <c r="J132" s="21">
        <f>+IF(AND(I132="no_cargado",B132=""),"Ingresar nombre",CONCATENATE(B132, " ", C132))</f>
        <v/>
      </c>
    </row>
    <row r="133">
      <c r="J133" s="21">
        <f>+IF(AND(I133="no_cargado",B133=""),"Ingresar nombre",CONCATENATE(B133, " ", C133))</f>
        <v/>
      </c>
    </row>
    <row r="134">
      <c r="J134" s="21">
        <f>+IF(AND(I134="no_cargado",B134=""),"Ingresar nombre",CONCATENATE(B134, " ", C134))</f>
        <v/>
      </c>
    </row>
    <row r="135">
      <c r="J135" s="21">
        <f>+IF(AND(I135="no_cargado",B135=""),"Ingresar nombre",CONCATENATE(B135, " ", C135))</f>
        <v/>
      </c>
    </row>
    <row r="136">
      <c r="J136" s="21">
        <f>+IF(AND(I136="no_cargado",B136=""),"Ingresar nombre",CONCATENATE(B136, " ", C136))</f>
        <v/>
      </c>
    </row>
    <row r="137">
      <c r="J137" s="21">
        <f>+IF(AND(I137="no_cargado",B137=""),"Ingresar nombre",CONCATENATE(B137, " ", C137))</f>
        <v/>
      </c>
    </row>
    <row r="138">
      <c r="J138" s="21">
        <f>+IF(AND(I138="no_cargado",B138=""),"Ingresar nombre",CONCATENATE(B138, " ", C138))</f>
        <v/>
      </c>
    </row>
    <row r="139">
      <c r="J139" s="21">
        <f>+IF(AND(I139="no_cargado",B139=""),"Ingresar nombre",CONCATENATE(B139, " ", C139))</f>
        <v/>
      </c>
    </row>
    <row r="140">
      <c r="J140" s="21">
        <f>+IF(AND(I140="no_cargado",B140=""),"Ingresar nombre",CONCATENATE(B140, " ", C140))</f>
        <v/>
      </c>
    </row>
    <row r="141">
      <c r="J141" s="21">
        <f>+IF(AND(I141="no_cargado",B141=""),"Ingresar nombre",CONCATENATE(B141, " ", C141))</f>
        <v/>
      </c>
    </row>
    <row r="142">
      <c r="J142" s="21">
        <f>+IF(AND(I142="no_cargado",B142=""),"Ingresar nombre",CONCATENATE(B142, " ", C142))</f>
        <v/>
      </c>
    </row>
    <row r="143">
      <c r="J143" s="21">
        <f>+IF(AND(I143="no_cargado",B143=""),"Ingresar nombre",CONCATENATE(B143, " ", C143))</f>
        <v/>
      </c>
    </row>
    <row r="144">
      <c r="J144" s="21">
        <f>+IF(AND(I144="no_cargado",B144=""),"Ingresar nombre",CONCATENATE(B144, " ", C144))</f>
        <v/>
      </c>
    </row>
    <row r="145">
      <c r="J145" s="21">
        <f>+IF(AND(I145="no_cargado",B145=""),"Ingresar nombre",CONCATENATE(B145, " ", C145))</f>
        <v/>
      </c>
    </row>
    <row r="146">
      <c r="J146" s="21">
        <f>+IF(AND(I146="no_cargado",B146=""),"Ingresar nombre",CONCATENATE(B146, " ", C146))</f>
        <v/>
      </c>
    </row>
    <row r="147">
      <c r="J147" s="21">
        <f>+IF(AND(I147="no_cargado",B147=""),"Ingresar nombre",CONCATENATE(B147, " ", C147))</f>
        <v/>
      </c>
    </row>
    <row r="148">
      <c r="J148" s="21">
        <f>+IF(AND(I148="no_cargado",B148=""),"Ingresar nombre",CONCATENATE(B148, " ", C148))</f>
        <v/>
      </c>
    </row>
    <row r="149">
      <c r="J149" s="21">
        <f>+IF(AND(I149="no_cargado",B149=""),"Ingresar nombre",CONCATENATE(B149, " ", C149))</f>
        <v/>
      </c>
    </row>
    <row r="150">
      <c r="J150" s="21">
        <f>+IF(AND(I150="no_cargado",B150=""),"Ingresar nombre",CONCATENATE(B150, " ", C150))</f>
        <v/>
      </c>
    </row>
    <row r="151">
      <c r="J151" s="21">
        <f>+IF(AND(I151="no_cargado",B151=""),"Ingresar nombre",CONCATENATE(B151, " ", C151))</f>
        <v/>
      </c>
    </row>
    <row r="152">
      <c r="J152" s="21">
        <f>+IF(AND(I152="no_cargado",B152=""),"Ingresar nombre",CONCATENATE(B152, " ", C152))</f>
        <v/>
      </c>
    </row>
    <row r="153">
      <c r="J153" s="21">
        <f>+IF(AND(I153="no_cargado",B153=""),"Ingresar nombre",CONCATENATE(B153, " ", C153))</f>
        <v/>
      </c>
    </row>
    <row r="154">
      <c r="J154" s="21">
        <f>+IF(AND(I154="no_cargado",B154=""),"Ingresar nombre",CONCATENATE(B154, " ", C154))</f>
        <v/>
      </c>
    </row>
    <row r="155">
      <c r="J155" s="21">
        <f>+IF(AND(I155="no_cargado",B155=""),"Ingresar nombre",CONCATENATE(B155, " ", C155))</f>
        <v/>
      </c>
    </row>
    <row r="156">
      <c r="J156" s="21">
        <f>+IF(AND(I156="no_cargado",B156=""),"Ingresar nombre",CONCATENATE(B156, " ", C156))</f>
        <v/>
      </c>
    </row>
    <row r="157">
      <c r="J157" s="21">
        <f>+IF(AND(I157="no_cargado",B157=""),"Ingresar nombre",CONCATENATE(B157, " ", C157))</f>
        <v/>
      </c>
    </row>
    <row r="158">
      <c r="J158" s="21">
        <f>+IF(AND(I158="no_cargado",B158=""),"Ingresar nombre",CONCATENATE(B158, " ", C158))</f>
        <v/>
      </c>
    </row>
    <row r="159">
      <c r="J159" s="21">
        <f>+IF(AND(I159="no_cargado",B159=""),"Ingresar nombre",CONCATENATE(B159, " ", C159))</f>
        <v/>
      </c>
    </row>
    <row r="160">
      <c r="J160" s="21">
        <f>+IF(AND(I160="no_cargado",B160=""),"Ingresar nombre",CONCATENATE(B160, " ", C160))</f>
        <v/>
      </c>
    </row>
    <row r="161">
      <c r="J161" s="21">
        <f>+IF(AND(I161="no_cargado",B161=""),"Ingresar nombre",CONCATENATE(B161, " ", C161))</f>
        <v/>
      </c>
    </row>
    <row r="162">
      <c r="J162" s="21">
        <f>+IF(AND(I162="no_cargado",B162=""),"Ingresar nombre",CONCATENATE(B162, " ", C162))</f>
        <v/>
      </c>
    </row>
    <row r="163">
      <c r="J163" s="21">
        <f>+IF(AND(I163="no_cargado",B163=""),"Ingresar nombre",CONCATENATE(B163, " ", C163))</f>
        <v/>
      </c>
    </row>
    <row r="164">
      <c r="J164" s="21">
        <f>+IF(AND(I164="no_cargado",B164=""),"Ingresar nombre",CONCATENATE(B164, " ", C164))</f>
        <v/>
      </c>
    </row>
    <row r="165">
      <c r="J165" s="21">
        <f>+IF(AND(I165="no_cargado",B165=""),"Ingresar nombre",CONCATENATE(B165, " ", C165))</f>
        <v/>
      </c>
    </row>
    <row r="166">
      <c r="J166" s="21">
        <f>+IF(AND(I166="no_cargado",B166=""),"Ingresar nombre",CONCATENATE(B166, " ", C166))</f>
        <v/>
      </c>
    </row>
    <row r="167">
      <c r="J167" s="21">
        <f>+IF(AND(I167="no_cargado",B167=""),"Ingresar nombre",CONCATENATE(B167, " ", C167))</f>
        <v/>
      </c>
    </row>
    <row r="168">
      <c r="J168" s="21">
        <f>+IF(AND(I168="no_cargado",B168=""),"Ingresar nombre",CONCATENATE(B168, " ", C168))</f>
        <v/>
      </c>
    </row>
    <row r="169">
      <c r="J169" s="21">
        <f>+IF(AND(I169="no_cargado",B169=""),"Ingresar nombre",CONCATENATE(B169, " ", C169))</f>
        <v/>
      </c>
    </row>
    <row r="170">
      <c r="J170" s="21">
        <f>+IF(AND(I170="no_cargado",B170=""),"Ingresar nombre",CONCATENATE(B170, " ", C170))</f>
        <v/>
      </c>
    </row>
    <row r="171">
      <c r="J171" s="21">
        <f>+IF(AND(I171="no_cargado",B171=""),"Ingresar nombre",CONCATENATE(B171, " ", C171))</f>
        <v/>
      </c>
    </row>
    <row r="172">
      <c r="J172" s="21">
        <f>+IF(AND(I172="no_cargado",B172=""),"Ingresar nombre",CONCATENATE(B172, " ", C172))</f>
        <v/>
      </c>
    </row>
    <row r="173">
      <c r="J173" s="21">
        <f>+IF(AND(I173="no_cargado",B173=""),"Ingresar nombre",CONCATENATE(B173, " ", C173))</f>
        <v/>
      </c>
    </row>
    <row r="174">
      <c r="J174" s="21">
        <f>+IF(AND(I174="no_cargado",B174=""),"Ingresar nombre",CONCATENATE(B174, " ", C174))</f>
        <v/>
      </c>
    </row>
    <row r="175">
      <c r="J175" s="21">
        <f>+IF(AND(I175="no_cargado",B175=""),"Ingresar nombre",CONCATENATE(B175, " ", C175))</f>
        <v/>
      </c>
    </row>
    <row r="176">
      <c r="J176" s="21">
        <f>+IF(AND(I176="no_cargado",B176=""),"Ingresar nombre",CONCATENATE(B176, " ", C176))</f>
        <v/>
      </c>
    </row>
    <row r="177">
      <c r="J177" s="21">
        <f>+IF(AND(I177="no_cargado",B177=""),"Ingresar nombre",CONCATENATE(B177, " ", C177))</f>
        <v/>
      </c>
    </row>
    <row r="178">
      <c r="J178" s="21">
        <f>+IF(AND(I178="no_cargado",B178=""),"Ingresar nombre",CONCATENATE(B178, " ", C178))</f>
        <v/>
      </c>
    </row>
    <row r="179">
      <c r="J179" s="21">
        <f>+IF(AND(I179="no_cargado",B179=""),"Ingresar nombre",CONCATENATE(B179, " ", C179))</f>
        <v/>
      </c>
    </row>
    <row r="180">
      <c r="J180" s="21">
        <f>+IF(AND(I180="no_cargado",B180=""),"Ingresar nombre",CONCATENATE(B180, " ", C180))</f>
        <v/>
      </c>
    </row>
    <row r="181">
      <c r="J181" s="21">
        <f>+IF(AND(I181="no_cargado",B181=""),"Ingresar nombre",CONCATENATE(B181, " ", C181))</f>
        <v/>
      </c>
    </row>
    <row r="182">
      <c r="J182" s="21">
        <f>+IF(AND(I182="no_cargado",B182=""),"Ingresar nombre",CONCATENATE(B182, " ", C182))</f>
        <v/>
      </c>
    </row>
    <row r="183">
      <c r="J183" s="21">
        <f>+IF(AND(I183="no_cargado",B183=""),"Ingresar nombre",CONCATENATE(B183, " ", C183))</f>
        <v/>
      </c>
    </row>
    <row r="184">
      <c r="J184" s="21">
        <f>+IF(AND(I184="no_cargado",B184=""),"Ingresar nombre",CONCATENATE(B184, " ", C184))</f>
        <v/>
      </c>
    </row>
    <row r="185">
      <c r="J185" s="21">
        <f>+IF(AND(I185="no_cargado",B185=""),"Ingresar nombre",CONCATENATE(B185, " ", C185))</f>
        <v/>
      </c>
    </row>
    <row r="186">
      <c r="J186" s="21">
        <f>+IF(AND(I186="no_cargado",B186=""),"Ingresar nombre",CONCATENATE(B186, " ", C186))</f>
        <v/>
      </c>
    </row>
    <row r="187">
      <c r="J187" s="21">
        <f>+IF(AND(I187="no_cargado",B187=""),"Ingresar nombre",CONCATENATE(B187, " ", C187))</f>
        <v/>
      </c>
    </row>
    <row r="188">
      <c r="J188" s="21">
        <f>+IF(AND(I188="no_cargado",B188=""),"Ingresar nombre",CONCATENATE(B188, " ", C188))</f>
        <v/>
      </c>
    </row>
    <row r="189">
      <c r="J189" s="21">
        <f>+IF(AND(I189="no_cargado",B189=""),"Ingresar nombre",CONCATENATE(B189, " ", C189))</f>
        <v/>
      </c>
    </row>
    <row r="190">
      <c r="J190" s="21">
        <f>+IF(AND(I190="no_cargado",B190=""),"Ingresar nombre",CONCATENATE(B190, " ", C190))</f>
        <v/>
      </c>
    </row>
    <row r="191">
      <c r="J191" s="21">
        <f>+IF(AND(I191="no_cargado",B191=""),"Ingresar nombre",CONCATENATE(B191, " ", C191))</f>
        <v/>
      </c>
    </row>
    <row r="192">
      <c r="J192" s="21">
        <f>+IF(AND(I192="no_cargado",B192=""),"Ingresar nombre",CONCATENATE(B192, " ", C192))</f>
        <v/>
      </c>
    </row>
    <row r="193">
      <c r="J193" s="21">
        <f>+IF(AND(I193="no_cargado",B193=""),"Ingresar nombre",CONCATENATE(B193, " ", C193))</f>
        <v/>
      </c>
    </row>
    <row r="194">
      <c r="J194" s="21">
        <f>+IF(AND(I194="no_cargado",B194=""),"Ingresar nombre",CONCATENATE(B194, " ", C194))</f>
        <v/>
      </c>
    </row>
    <row r="195">
      <c r="J195" s="21">
        <f>+IF(AND(I195="no_cargado",B195=""),"Ingresar nombre",CONCATENATE(B195, " ", C195))</f>
        <v/>
      </c>
    </row>
    <row r="196">
      <c r="J196" s="21">
        <f>+IF(AND(I196="no_cargado",B196=""),"Ingresar nombre",CONCATENATE(B196, " ", C196))</f>
        <v/>
      </c>
    </row>
    <row r="197">
      <c r="J197" s="21">
        <f>+IF(AND(I197="no_cargado",B197=""),"Ingresar nombre",CONCATENATE(B197, " ", C197))</f>
        <v/>
      </c>
    </row>
    <row r="198">
      <c r="J198" s="21">
        <f>+IF(AND(I198="no_cargado",B198=""),"Ingresar nombre",CONCATENATE(B198, " ", C198))</f>
        <v/>
      </c>
    </row>
    <row r="199">
      <c r="J199" s="21">
        <f>+IF(AND(I199="no_cargado",B199=""),"Ingresar nombre",CONCATENATE(B199, " ", C199))</f>
        <v/>
      </c>
    </row>
    <row r="200">
      <c r="J200" s="21">
        <f>+IF(AND(I200="no_cargado",B200=""),"Ingresar nombre",CONCATENATE(B200, " ", C200))</f>
        <v/>
      </c>
    </row>
    <row r="201">
      <c r="J201" s="21">
        <f>+IF(AND(I201="no_cargado",B201=""),"Ingresar nombre",CONCATENATE(B201, " ", C201))</f>
        <v/>
      </c>
    </row>
    <row r="202">
      <c r="J202" s="21">
        <f>+IF(AND(I202="no_cargado",B202=""),"Ingresar nombre",CONCATENATE(B202, " ", C202))</f>
        <v/>
      </c>
    </row>
    <row r="203">
      <c r="J203" s="21">
        <f>+IF(AND(I203="no_cargado",B203=""),"Ingresar nombre",CONCATENATE(B203, " ", C203))</f>
        <v/>
      </c>
    </row>
    <row r="204">
      <c r="J204" s="21">
        <f>+IF(AND(I204="no_cargado",B204=""),"Ingresar nombre",CONCATENATE(B204, " ", C204))</f>
        <v/>
      </c>
    </row>
    <row r="205">
      <c r="J205" s="21">
        <f>+IF(AND(I205="no_cargado",B205=""),"Ingresar nombre",CONCATENATE(B205, " ", C205))</f>
        <v/>
      </c>
    </row>
    <row r="206">
      <c r="J206" s="21">
        <f>+IF(AND(I206="no_cargado",B206=""),"Ingresar nombre",CONCATENATE(B206, " ", C206))</f>
        <v/>
      </c>
    </row>
    <row r="207">
      <c r="J207" s="21">
        <f>+IF(AND(I207="no_cargado",B207=""),"Ingresar nombre",CONCATENATE(B207, " ", C207))</f>
        <v/>
      </c>
    </row>
    <row r="208">
      <c r="J208" s="21">
        <f>+IF(AND(I208="no_cargado",B208=""),"Ingresar nombre",CONCATENATE(B208, " ", C208))</f>
        <v/>
      </c>
    </row>
    <row r="209">
      <c r="J209" s="21">
        <f>+IF(AND(I209="no_cargado",B209=""),"Ingresar nombre",CONCATENATE(B209, " ", C209))</f>
        <v/>
      </c>
    </row>
    <row r="210">
      <c r="J210" s="21">
        <f>+IF(AND(I210="no_cargado",B210=""),"Ingresar nombre",CONCATENATE(B210, " ", C210))</f>
        <v/>
      </c>
    </row>
    <row r="211">
      <c r="J211" s="21">
        <f>+IF(AND(I211="no_cargado",B211=""),"Ingresar nombre",CONCATENATE(B211, " ", C211))</f>
        <v/>
      </c>
    </row>
    <row r="212">
      <c r="J212" s="21">
        <f>+IF(AND(I212="no_cargado",B212=""),"Ingresar nombre",CONCATENATE(B212, " ", C212))</f>
        <v/>
      </c>
    </row>
    <row r="213">
      <c r="J213" s="21">
        <f>+IF(AND(I213="no_cargado",B213=""),"Ingresar nombre",CONCATENATE(B213, " ", C213))</f>
        <v/>
      </c>
    </row>
    <row r="214">
      <c r="J214" s="21">
        <f>+IF(AND(I214="no_cargado",B214=""),"Ingresar nombre",CONCATENATE(B214, " ", C214))</f>
        <v/>
      </c>
    </row>
    <row r="215">
      <c r="J215" s="21">
        <f>+IF(AND(I215="no_cargado",B215=""),"Ingresar nombre",CONCATENATE(B215, " ", C215))</f>
        <v/>
      </c>
    </row>
    <row r="216">
      <c r="J216" s="21">
        <f>+IF(AND(I216="no_cargado",B216=""),"Ingresar nombre",CONCATENATE(B216, " ", C216))</f>
        <v/>
      </c>
    </row>
    <row r="217">
      <c r="J217" s="21">
        <f>+IF(AND(I217="no_cargado",B217=""),"Ingresar nombre",CONCATENATE(B217, " ", C217))</f>
        <v/>
      </c>
    </row>
    <row r="218">
      <c r="J218" s="21">
        <f>+IF(AND(I218="no_cargado",B218=""),"Ingresar nombre",CONCATENATE(B218, " ", C218))</f>
        <v/>
      </c>
    </row>
    <row r="219">
      <c r="J219" s="21">
        <f>+IF(AND(I219="no_cargado",B219=""),"Ingresar nombre",CONCATENATE(B219, " ", C219))</f>
        <v/>
      </c>
    </row>
    <row r="220">
      <c r="J220" s="21">
        <f>+IF(AND(I220="no_cargado",B220=""),"Ingresar nombre",CONCATENATE(B220, " ", C220))</f>
        <v/>
      </c>
    </row>
    <row r="221">
      <c r="J221" s="21">
        <f>+IF(AND(I221="no_cargado",B221=""),"Ingresar nombre",CONCATENATE(B221, " ", C221))</f>
        <v/>
      </c>
    </row>
    <row r="222">
      <c r="J222" s="21">
        <f>+IF(AND(I222="no_cargado",B222=""),"Ingresar nombre",CONCATENATE(B222, " ", C222))</f>
        <v/>
      </c>
    </row>
    <row r="223">
      <c r="J223" s="21">
        <f>+IF(AND(I223="no_cargado",B223=""),"Ingresar nombre",CONCATENATE(B223, " ", C223))</f>
        <v/>
      </c>
    </row>
    <row r="224">
      <c r="J224" s="21">
        <f>+IF(AND(I224="no_cargado",B224=""),"Ingresar nombre",CONCATENATE(B224, " ", C224))</f>
        <v/>
      </c>
    </row>
    <row r="225">
      <c r="J225" s="21">
        <f>+IF(AND(I225="no_cargado",B225=""),"Ingresar nombre",CONCATENATE(B225, " ", C225))</f>
        <v/>
      </c>
    </row>
    <row r="226">
      <c r="J226" s="21">
        <f>+IF(AND(I226="no_cargado",B226=""),"Ingresar nombre",CONCATENATE(B226, " ", C226))</f>
        <v/>
      </c>
    </row>
    <row r="227">
      <c r="J227" s="21">
        <f>+IF(AND(I227="no_cargado",B227=""),"Ingresar nombre",CONCATENATE(B227, " ", C227))</f>
        <v/>
      </c>
    </row>
    <row r="228">
      <c r="J228" s="21">
        <f>+IF(AND(I228="no_cargado",B228=""),"Ingresar nombre",CONCATENATE(B228, " ", C228))</f>
        <v/>
      </c>
    </row>
    <row r="229">
      <c r="J229" s="21">
        <f>+IF(AND(I229="no_cargado",B229=""),"Ingresar nombre",CONCATENATE(B229, " ", C229))</f>
        <v/>
      </c>
    </row>
    <row r="230">
      <c r="J230" s="21">
        <f>+IF(AND(I230="no_cargado",B230=""),"Ingresar nombre",CONCATENATE(B230, " ", C230))</f>
        <v/>
      </c>
    </row>
    <row r="231">
      <c r="J231" s="21">
        <f>+IF(AND(I231="no_cargado",B231=""),"Ingresar nombre",CONCATENATE(B231, " ", C231))</f>
        <v/>
      </c>
    </row>
    <row r="232">
      <c r="J232" s="21">
        <f>+IF(AND(I232="no_cargado",B232=""),"Ingresar nombre",CONCATENATE(B232, " ", C232))</f>
        <v/>
      </c>
    </row>
    <row r="233">
      <c r="J233" s="21">
        <f>+IF(AND(I233="no_cargado",B233=""),"Ingresar nombre",CONCATENATE(B233, " ", C233))</f>
        <v/>
      </c>
    </row>
    <row r="234">
      <c r="J234" s="21">
        <f>+IF(AND(I234="no_cargado",B234=""),"Ingresar nombre",CONCATENATE(B234, " ", C234))</f>
        <v/>
      </c>
    </row>
    <row r="235">
      <c r="J235" s="21">
        <f>+IF(AND(I235="no_cargado",B235=""),"Ingresar nombre",CONCATENATE(B235, " ", C235))</f>
        <v/>
      </c>
    </row>
    <row r="236">
      <c r="J236" s="21">
        <f>+IF(AND(I236="no_cargado",B236=""),"Ingresar nombre",CONCATENATE(B236, " ", C236))</f>
        <v/>
      </c>
    </row>
    <row r="237">
      <c r="J237" s="21">
        <f>+IF(AND(I237="no_cargado",B237=""),"Ingresar nombre",CONCATENATE(B237, " ", C237))</f>
        <v/>
      </c>
    </row>
    <row r="238">
      <c r="J238" s="21">
        <f>+IF(AND(I238="no_cargado",B238=""),"Ingresar nombre",CONCATENATE(B238, " ", C238))</f>
        <v/>
      </c>
    </row>
    <row r="239">
      <c r="J239" s="21">
        <f>+IF(AND(I239="no_cargado",B239=""),"Ingresar nombre",CONCATENATE(B239, " ", C239))</f>
        <v/>
      </c>
    </row>
    <row r="240">
      <c r="J240" s="21">
        <f>+IF(AND(I240="no_cargado",B240=""),"Ingresar nombre",CONCATENATE(B240, " ", C240))</f>
        <v/>
      </c>
    </row>
    <row r="241">
      <c r="J241" s="21">
        <f>+IF(AND(I241="no_cargado",B241=""),"Ingresar nombre",CONCATENATE(B241, " ", C241))</f>
        <v/>
      </c>
    </row>
    <row r="242">
      <c r="J242" s="21">
        <f>+IF(AND(I242="no_cargado",B242=""),"Ingresar nombre",CONCATENATE(B242, " ", C242))</f>
        <v/>
      </c>
    </row>
    <row r="243">
      <c r="J243" s="21">
        <f>+IF(AND(I243="no_cargado",B243=""),"Ingresar nombre",CONCATENATE(B243, " ", C243))</f>
        <v/>
      </c>
    </row>
    <row r="244">
      <c r="J244" s="21">
        <f>+IF(AND(I244="no_cargado",B244=""),"Ingresar nombre",CONCATENATE(B244, " ", C244))</f>
        <v/>
      </c>
    </row>
    <row r="245">
      <c r="J245" s="21">
        <f>+IF(AND(I245="no_cargado",B245=""),"Ingresar nombre",CONCATENATE(B245, " ", C245))</f>
        <v/>
      </c>
    </row>
    <row r="246">
      <c r="J246" s="21">
        <f>+IF(AND(I246="no_cargado",B246=""),"Ingresar nombre",CONCATENATE(B246, " ", C246))</f>
        <v/>
      </c>
    </row>
    <row r="247">
      <c r="J247" s="21">
        <f>+IF(AND(I247="no_cargado",B247=""),"Ingresar nombre",CONCATENATE(B247, " ", C247))</f>
        <v/>
      </c>
    </row>
    <row r="248">
      <c r="J248" s="21">
        <f>+IF(AND(I248="no_cargado",B248=""),"Ingresar nombre",CONCATENATE(B248, " ", C248))</f>
        <v/>
      </c>
    </row>
    <row r="249">
      <c r="J249" s="21">
        <f>+IF(AND(I249="no_cargado",B249=""),"Ingresar nombre",CONCATENATE(B249, " ", C249))</f>
        <v/>
      </c>
    </row>
    <row r="250">
      <c r="J250" s="21">
        <f>+IF(AND(I250="no_cargado",B250=""),"Ingresar nombre",CONCATENATE(B250, " ", C250))</f>
        <v/>
      </c>
    </row>
    <row r="251">
      <c r="J251" s="21">
        <f>+IF(AND(I251="no_cargado",B251=""),"Ingresar nombre",CONCATENATE(B251, " ", C251))</f>
        <v/>
      </c>
    </row>
    <row r="252">
      <c r="J252" s="21">
        <f>+IF(AND(I252="no_cargado",B252=""),"Ingresar nombre",CONCATENATE(B252, " ", C252))</f>
        <v/>
      </c>
    </row>
    <row r="253">
      <c r="J253" s="21">
        <f>+IF(AND(I253="no_cargado",B253=""),"Ingresar nombre",CONCATENATE(B253, " ", C253))</f>
        <v/>
      </c>
    </row>
    <row r="254">
      <c r="J254" s="21">
        <f>+IF(AND(I254="no_cargado",B254=""),"Ingresar nombre",CONCATENATE(B254, " ", C254))</f>
        <v/>
      </c>
    </row>
    <row r="255">
      <c r="J255" s="21">
        <f>+IF(AND(I255="no_cargado",B255=""),"Ingresar nombre",CONCATENATE(B255, " ", C255))</f>
        <v/>
      </c>
    </row>
    <row r="256">
      <c r="J256" s="21">
        <f>+IF(AND(I256="no_cargado",B256=""),"Ingresar nombre",CONCATENATE(B256, " ", C256))</f>
        <v/>
      </c>
    </row>
    <row r="257">
      <c r="J257" s="21">
        <f>+IF(AND(I257="no_cargado",B257=""),"Ingresar nombre",CONCATENATE(B257, " ", C257))</f>
        <v/>
      </c>
    </row>
    <row r="258">
      <c r="J258" s="21">
        <f>+IF(AND(I258="no_cargado",B258=""),"Ingresar nombre",CONCATENATE(B258, " ", C258))</f>
        <v/>
      </c>
    </row>
    <row r="259">
      <c r="J259" s="21">
        <f>+IF(AND(I259="no_cargado",B259=""),"Ingresar nombre",CONCATENATE(B259, " ", C259))</f>
        <v/>
      </c>
    </row>
    <row r="260">
      <c r="J260" s="21">
        <f>+IF(AND(I260="no_cargado",B260=""),"Ingresar nombre",CONCATENATE(B260, " ", C260))</f>
        <v/>
      </c>
    </row>
    <row r="261">
      <c r="J261" s="21">
        <f>+IF(AND(I261="no_cargado",B261=""),"Ingresar nombre",CONCATENATE(B261, " ", C261))</f>
        <v/>
      </c>
    </row>
    <row r="262">
      <c r="J262" s="21">
        <f>+IF(AND(I262="no_cargado",B262=""),"Ingresar nombre",CONCATENATE(B262, " ", C262))</f>
        <v/>
      </c>
    </row>
    <row r="263">
      <c r="J263" s="21">
        <f>+IF(AND(I263="no_cargado",B263=""),"Ingresar nombre",CONCATENATE(B263, " ", C263))</f>
        <v/>
      </c>
    </row>
    <row r="264">
      <c r="J264" s="21">
        <f>+IF(AND(I264="no_cargado",B264=""),"Ingresar nombre",CONCATENATE(B264, " ", C264))</f>
        <v/>
      </c>
    </row>
    <row r="265">
      <c r="J265" s="21">
        <f>+IF(AND(I265="no_cargado",B265=""),"Ingresar nombre",CONCATENATE(B265, " ", C265))</f>
        <v/>
      </c>
    </row>
    <row r="266">
      <c r="J266" s="21">
        <f>+IF(AND(I266="no_cargado",B266=""),"Ingresar nombre",CONCATENATE(B266, " ", C266))</f>
        <v/>
      </c>
    </row>
    <row r="267">
      <c r="J267" s="21">
        <f>+IF(AND(I267="no_cargado",B267=""),"Ingresar nombre",CONCATENATE(B267, " ", C267))</f>
        <v/>
      </c>
    </row>
    <row r="268">
      <c r="J268" s="21">
        <f>+IF(AND(I268="no_cargado",B268=""),"Ingresar nombre",CONCATENATE(B268, " ", C268))</f>
        <v/>
      </c>
    </row>
    <row r="269">
      <c r="J269" s="21">
        <f>+IF(AND(I269="no_cargado",B269=""),"Ingresar nombre",CONCATENATE(B269, " ", C269))</f>
        <v/>
      </c>
    </row>
    <row r="270">
      <c r="J270" s="21">
        <f>+IF(AND(I270="no_cargado",B270=""),"Ingresar nombre",CONCATENATE(B270, " ", C270))</f>
        <v/>
      </c>
    </row>
    <row r="271">
      <c r="J271" s="21">
        <f>+IF(AND(I271="no_cargado",B271=""),"Ingresar nombre",CONCATENATE(B271, " ", C271))</f>
        <v/>
      </c>
    </row>
    <row r="272">
      <c r="J272" s="21">
        <f>+IF(AND(I272="no_cargado",B272=""),"Ingresar nombre",CONCATENATE(B272, " ", C272))</f>
        <v/>
      </c>
    </row>
    <row r="273">
      <c r="J273" s="21">
        <f>+IF(AND(I273="no_cargado",B273=""),"Ingresar nombre",CONCATENATE(B273, " ", C273))</f>
        <v/>
      </c>
    </row>
    <row r="274">
      <c r="J274" s="21">
        <f>+IF(AND(I274="no_cargado",B274=""),"Ingresar nombre",CONCATENATE(B274, " ", C274))</f>
        <v/>
      </c>
    </row>
    <row r="275">
      <c r="J275" s="21">
        <f>+IF(AND(I275="no_cargado",B275=""),"Ingresar nombre",CONCATENATE(B275, " ", C275))</f>
        <v/>
      </c>
    </row>
    <row r="276">
      <c r="J276" s="21">
        <f>+IF(AND(I276="no_cargado",B276=""),"Ingresar nombre",CONCATENATE(B276, " ", C276))</f>
        <v/>
      </c>
    </row>
    <row r="277">
      <c r="J277" s="21">
        <f>+IF(AND(I277="no_cargado",B277=""),"Ingresar nombre",CONCATENATE(B277, " ", C277))</f>
        <v/>
      </c>
    </row>
    <row r="278">
      <c r="J278" s="21">
        <f>+IF(AND(I278="no_cargado",B278=""),"Ingresar nombre",CONCATENATE(B278, " ", C278))</f>
        <v/>
      </c>
    </row>
    <row r="279">
      <c r="J279" s="21">
        <f>+IF(AND(I279="no_cargado",B279=""),"Ingresar nombre",CONCATENATE(B279, " ", C279))</f>
        <v/>
      </c>
    </row>
    <row r="280">
      <c r="J280" s="21">
        <f>+IF(AND(I280="no_cargado",B280=""),"Ingresar nombre",CONCATENATE(B280, " ", C280))</f>
        <v/>
      </c>
    </row>
    <row r="281">
      <c r="J281" s="21">
        <f>+IF(AND(I281="no_cargado",B281=""),"Ingresar nombre",CONCATENATE(B281, " ", C281))</f>
        <v/>
      </c>
    </row>
    <row r="282">
      <c r="J282" s="21">
        <f>+IF(AND(I282="no_cargado",B282=""),"Ingresar nombre",CONCATENATE(B282, " ", C282))</f>
        <v/>
      </c>
    </row>
    <row r="283">
      <c r="J283" s="21">
        <f>+IF(AND(I283="no_cargado",B283=""),"Ingresar nombre",CONCATENATE(B283, " ", C283))</f>
        <v/>
      </c>
    </row>
    <row r="284">
      <c r="J284" s="21">
        <f>+IF(AND(I284="no_cargado",B284=""),"Ingresar nombre",CONCATENATE(B284, " ", C284))</f>
        <v/>
      </c>
    </row>
    <row r="285">
      <c r="J285" s="21">
        <f>+IF(AND(I285="no_cargado",B285=""),"Ingresar nombre",CONCATENATE(B285, " ", C285))</f>
        <v/>
      </c>
    </row>
    <row r="286">
      <c r="J286" s="21">
        <f>+IF(AND(I286="no_cargado",B286=""),"Ingresar nombre",CONCATENATE(B286, " ", C286))</f>
        <v/>
      </c>
    </row>
    <row r="287">
      <c r="J287" s="21">
        <f>+IF(AND(I287="no_cargado",B287=""),"Ingresar nombre",CONCATENATE(B287, " ", C287))</f>
        <v/>
      </c>
    </row>
    <row r="288">
      <c r="J288" s="21">
        <f>+IF(AND(I288="no_cargado",B288=""),"Ingresar nombre",CONCATENATE(B288, " ", C288))</f>
        <v/>
      </c>
    </row>
    <row r="289">
      <c r="J289" s="21">
        <f>+IF(AND(I289="no_cargado",B289=""),"Ingresar nombre",CONCATENATE(B289, " ", C289))</f>
        <v/>
      </c>
    </row>
    <row r="290">
      <c r="J290" s="21">
        <f>+IF(AND(I290="no_cargado",B290=""),"Ingresar nombre",CONCATENATE(B290, " ", C290))</f>
        <v/>
      </c>
    </row>
    <row r="291">
      <c r="J291" s="21">
        <f>+IF(AND(I291="no_cargado",B291=""),"Ingresar nombre",CONCATENATE(B291, " ", C291))</f>
        <v/>
      </c>
    </row>
    <row r="292">
      <c r="J292" s="21">
        <f>+IF(AND(I292="no_cargado",B292=""),"Ingresar nombre",CONCATENATE(B292, " ", C292))</f>
        <v/>
      </c>
    </row>
    <row r="293">
      <c r="J293" s="21">
        <f>+IF(AND(I293="no_cargado",B293=""),"Ingresar nombre",CONCATENATE(B293, " ", C293))</f>
        <v/>
      </c>
    </row>
    <row r="294">
      <c r="J294" s="21">
        <f>+IF(AND(I294="no_cargado",B294=""),"Ingresar nombre",CONCATENATE(B294, " ", C294))</f>
        <v/>
      </c>
    </row>
    <row r="295">
      <c r="J295" s="21">
        <f>+IF(AND(I295="no_cargado",B295=""),"Ingresar nombre",CONCATENATE(B295, " ", C295))</f>
        <v/>
      </c>
    </row>
    <row r="296">
      <c r="J296" s="21">
        <f>+IF(AND(I296="no_cargado",B296=""),"Ingresar nombre",CONCATENATE(B296, " ", C296))</f>
        <v/>
      </c>
    </row>
    <row r="297">
      <c r="J297" s="21">
        <f>+IF(AND(I297="no_cargado",B297=""),"Ingresar nombre",CONCATENATE(B297, " ", C297))</f>
        <v/>
      </c>
    </row>
    <row r="298">
      <c r="J298" s="21">
        <f>+IF(AND(I298="no_cargado",B298=""),"Ingresar nombre",CONCATENATE(B298, " ", C298))</f>
        <v/>
      </c>
    </row>
    <row r="299">
      <c r="J299" s="21">
        <f>+IF(AND(I299="no_cargado",B299=""),"Ingresar nombre",CONCATENATE(B299, " ", C299))</f>
        <v/>
      </c>
    </row>
    <row r="300">
      <c r="J300" s="21">
        <f>+IF(AND(I300="no_cargado",B300=""),"Ingresar nombre",CONCATENATE(B300, " ", C300))</f>
        <v/>
      </c>
    </row>
    <row r="301">
      <c r="J301" s="21">
        <f>+IF(AND(I301="no_cargado",B301=""),"Ingresar nombre",CONCATENATE(B301, " ", C301))</f>
        <v/>
      </c>
    </row>
    <row r="302">
      <c r="J302" s="21">
        <f>+IF(AND(I302="no_cargado",B302=""),"Ingresar nombre",CONCATENATE(B302, " ", C302))</f>
        <v/>
      </c>
    </row>
    <row r="303">
      <c r="J303" s="21">
        <f>+IF(AND(I303="no_cargado",B303=""),"Ingresar nombre",CONCATENATE(B303, " ", C303))</f>
        <v/>
      </c>
    </row>
    <row r="304">
      <c r="J304" s="21">
        <f>+IF(AND(I304="no_cargado",B304=""),"Ingresar nombre",CONCATENATE(B304, " ", C304))</f>
        <v/>
      </c>
    </row>
    <row r="305">
      <c r="J305" s="21">
        <f>+IF(AND(I305="no_cargado",B305=""),"Ingresar nombre",CONCATENATE(B305, " ", C305))</f>
        <v/>
      </c>
    </row>
    <row r="306">
      <c r="J306" s="21">
        <f>+IF(AND(I306="no_cargado",B306=""),"Ingresar nombre",CONCATENATE(B306, " ", C306))</f>
        <v/>
      </c>
    </row>
    <row r="307">
      <c r="J307" s="21">
        <f>+IF(AND(I307="no_cargado",B307=""),"Ingresar nombre",CONCATENATE(B307, " ", C307))</f>
        <v/>
      </c>
    </row>
    <row r="308">
      <c r="J308" s="21">
        <f>+IF(AND(I308="no_cargado",B308=""),"Ingresar nombre",CONCATENATE(B308, " ", C308))</f>
        <v/>
      </c>
    </row>
    <row r="309">
      <c r="J309" s="21">
        <f>+IF(AND(I309="no_cargado",B309=""),"Ingresar nombre",CONCATENATE(B309, " ", C309))</f>
        <v/>
      </c>
    </row>
    <row r="310">
      <c r="J310" s="21">
        <f>+IF(AND(I310="no_cargado",B310=""),"Ingresar nombre",CONCATENATE(B310, " ", C310))</f>
        <v/>
      </c>
    </row>
    <row r="311">
      <c r="J311" s="21">
        <f>+IF(AND(I311="no_cargado",B311=""),"Ingresar nombre",CONCATENATE(B311, " ", C311))</f>
        <v/>
      </c>
    </row>
    <row r="312">
      <c r="J312" s="21">
        <f>+IF(AND(I312="no_cargado",B312=""),"Ingresar nombre",CONCATENATE(B312, " ", C312))</f>
        <v/>
      </c>
    </row>
    <row r="313">
      <c r="J313" s="21">
        <f>+IF(AND(I313="no_cargado",B313=""),"Ingresar nombre",CONCATENATE(B313, " ", C313))</f>
        <v/>
      </c>
    </row>
    <row r="314">
      <c r="J314" s="21">
        <f>+IF(AND(I314="no_cargado",B314=""),"Ingresar nombre",CONCATENATE(B314, " ", C314))</f>
        <v/>
      </c>
    </row>
    <row r="315">
      <c r="J315" s="21">
        <f>+IF(AND(I315="no_cargado",B315=""),"Ingresar nombre",CONCATENATE(B315, " ", C315))</f>
        <v/>
      </c>
    </row>
    <row r="316">
      <c r="J316" s="21">
        <f>+IF(AND(I316="no_cargado",B316=""),"Ingresar nombre",CONCATENATE(B316, " ", C316))</f>
        <v/>
      </c>
    </row>
    <row r="317">
      <c r="J317" s="21">
        <f>+IF(AND(I317="no_cargado",B317=""),"Ingresar nombre",CONCATENATE(B317, " ", C317))</f>
        <v/>
      </c>
    </row>
    <row r="318">
      <c r="J318" s="21">
        <f>+IF(AND(I318="no_cargado",B318=""),"Ingresar nombre",CONCATENATE(B318, " ", C318))</f>
        <v/>
      </c>
    </row>
    <row r="319">
      <c r="J319" s="21">
        <f>+IF(AND(I319="no_cargado",B319=""),"Ingresar nombre",CONCATENATE(B319, " ", C319))</f>
        <v/>
      </c>
    </row>
    <row r="320">
      <c r="J320" s="21">
        <f>+IF(AND(I320="no_cargado",B320=""),"Ingresar nombre",CONCATENATE(B320, " ", C320))</f>
        <v/>
      </c>
    </row>
    <row r="321">
      <c r="J321" s="21">
        <f>+IF(AND(I321="no_cargado",B321=""),"Ingresar nombre",CONCATENATE(B321, " ", C321))</f>
        <v/>
      </c>
    </row>
    <row r="322">
      <c r="J322" s="21">
        <f>+IF(AND(I322="no_cargado",B322=""),"Ingresar nombre",CONCATENATE(B322, " ", C322))</f>
        <v/>
      </c>
    </row>
    <row r="323">
      <c r="J323" s="21">
        <f>+IF(AND(I323="no_cargado",B323=""),"Ingresar nombre",CONCATENATE(B323, " ", C323))</f>
        <v/>
      </c>
    </row>
    <row r="324">
      <c r="J324" s="21">
        <f>+IF(AND(I324="no_cargado",B324=""),"Ingresar nombre",CONCATENATE(B324, " ", C324))</f>
        <v/>
      </c>
    </row>
    <row r="325">
      <c r="J325" s="21">
        <f>+IF(AND(I325="no_cargado",B325=""),"Ingresar nombre",CONCATENATE(B325, " ", C325))</f>
        <v/>
      </c>
    </row>
    <row r="326">
      <c r="J326" s="21">
        <f>+IF(AND(I326="no_cargado",B326=""),"Ingresar nombre",CONCATENATE(B326, " ", C326))</f>
        <v/>
      </c>
    </row>
    <row r="327">
      <c r="J327" s="21">
        <f>+IF(AND(I327="no_cargado",B327=""),"Ingresar nombre",CONCATENATE(B327, " ", C327))</f>
        <v/>
      </c>
    </row>
    <row r="328">
      <c r="J328" s="21">
        <f>+IF(AND(I328="no_cargado",B328=""),"Ingresar nombre",CONCATENATE(B328, " ", C328))</f>
        <v/>
      </c>
    </row>
    <row r="329">
      <c r="J329" s="21">
        <f>+IF(AND(I329="no_cargado",B329=""),"Ingresar nombre",CONCATENATE(B329, " ", C329))</f>
        <v/>
      </c>
    </row>
    <row r="330">
      <c r="J330" s="21">
        <f>+IF(AND(I330="no_cargado",B330=""),"Ingresar nombre",CONCATENATE(B330, " ", C330))</f>
        <v/>
      </c>
    </row>
    <row r="331">
      <c r="J331" s="21">
        <f>+IF(AND(I331="no_cargado",B331=""),"Ingresar nombre",CONCATENATE(B331, " ", C331))</f>
        <v/>
      </c>
    </row>
    <row r="332">
      <c r="J332" s="21">
        <f>+IF(AND(I332="no_cargado",B332=""),"Ingresar nombre",CONCATENATE(B332, " ", C332))</f>
        <v/>
      </c>
    </row>
    <row r="333">
      <c r="J333" s="21">
        <f>+IF(AND(I333="no_cargado",B333=""),"Ingresar nombre",CONCATENATE(B333, " ", C333))</f>
        <v/>
      </c>
    </row>
    <row r="334">
      <c r="J334" s="21">
        <f>+IF(AND(I334="no_cargado",B334=""),"Ingresar nombre",CONCATENATE(B334, " ", C334))</f>
        <v/>
      </c>
    </row>
    <row r="335">
      <c r="J335" s="21">
        <f>+IF(AND(I335="no_cargado",B335=""),"Ingresar nombre",CONCATENATE(B335, " ", C335))</f>
        <v/>
      </c>
    </row>
    <row r="336">
      <c r="J336" s="21">
        <f>+IF(AND(I336="no_cargado",B336=""),"Ingresar nombre",CONCATENATE(B336, " ", C336))</f>
        <v/>
      </c>
    </row>
    <row r="337">
      <c r="J337" s="21">
        <f>+IF(AND(I337="no_cargado",B337=""),"Ingresar nombre",CONCATENATE(B337, " ", C337))</f>
        <v/>
      </c>
    </row>
    <row r="338">
      <c r="J338" s="21">
        <f>+IF(AND(I338="no_cargado",B338=""),"Ingresar nombre",CONCATENATE(B338, " ", C338))</f>
        <v/>
      </c>
    </row>
    <row r="339">
      <c r="J339" s="21">
        <f>+IF(AND(I339="no_cargado",B339=""),"Ingresar nombre",CONCATENATE(B339, " ", C339))</f>
        <v/>
      </c>
    </row>
    <row r="340">
      <c r="J340" s="21">
        <f>+IF(AND(I340="no_cargado",B340=""),"Ingresar nombre",CONCATENATE(B340, " ", C340))</f>
        <v/>
      </c>
    </row>
    <row r="341">
      <c r="J341" s="21">
        <f>+IF(AND(I341="no_cargado",B341=""),"Ingresar nombre",CONCATENATE(B341, " ", C341))</f>
        <v/>
      </c>
    </row>
    <row r="342">
      <c r="J342" s="21">
        <f>+IF(AND(I342="no_cargado",B342=""),"Ingresar nombre",CONCATENATE(B342, " ", C342))</f>
        <v/>
      </c>
    </row>
    <row r="343">
      <c r="J343" s="21">
        <f>+IF(AND(I343="no_cargado",B343=""),"Ingresar nombre",CONCATENATE(B343, " ", C343))</f>
        <v/>
      </c>
    </row>
    <row r="344">
      <c r="J344" s="21">
        <f>+IF(AND(I344="no_cargado",B344=""),"Ingresar nombre",CONCATENATE(B344, " ", C344))</f>
        <v/>
      </c>
    </row>
    <row r="345">
      <c r="J345" s="21">
        <f>+IF(AND(I345="no_cargado",B345=""),"Ingresar nombre",CONCATENATE(B345, " ", C345))</f>
        <v/>
      </c>
    </row>
    <row r="346">
      <c r="J346" s="21">
        <f>+IF(AND(I346="no_cargado",B346=""),"Ingresar nombre",CONCATENATE(B346, " ", C346))</f>
        <v/>
      </c>
    </row>
    <row r="347">
      <c r="J347" s="21">
        <f>+IF(AND(I347="no_cargado",B347=""),"Ingresar nombre",CONCATENATE(B347, " ", C347))</f>
        <v/>
      </c>
    </row>
    <row r="348">
      <c r="J348" s="21">
        <f>+IF(AND(I348="no_cargado",B348=""),"Ingresar nombre",CONCATENATE(B348, " ", C348))</f>
        <v/>
      </c>
    </row>
    <row r="349">
      <c r="J349" s="21">
        <f>+IF(AND(I349="no_cargado",B349=""),"Ingresar nombre",CONCATENATE(B349, " ", C349))</f>
        <v/>
      </c>
    </row>
    <row r="350">
      <c r="J350" s="21">
        <f>+IF(AND(I350="no_cargado",B350=""),"Ingresar nombre",CONCATENATE(B350, " ", C350))</f>
        <v/>
      </c>
    </row>
    <row r="351">
      <c r="J351" s="21">
        <f>+IF(AND(I351="no_cargado",B351=""),"Ingresar nombre",CONCATENATE(B351, " ", C351))</f>
        <v/>
      </c>
    </row>
    <row r="352">
      <c r="J352" s="21">
        <f>+IF(AND(I352="no_cargado",B352=""),"Ingresar nombre",CONCATENATE(B352, " ", C352))</f>
        <v/>
      </c>
    </row>
    <row r="353">
      <c r="J353" s="21">
        <f>+IF(AND(I353="no_cargado",B353=""),"Ingresar nombre",CONCATENATE(B353, " ", C353))</f>
        <v/>
      </c>
    </row>
    <row r="354">
      <c r="J354" s="21">
        <f>+IF(AND(I354="no_cargado",B354=""),"Ingresar nombre",CONCATENATE(B354, " ", C354))</f>
        <v/>
      </c>
    </row>
    <row r="355">
      <c r="J355" s="21">
        <f>+IF(AND(I355="no_cargado",B355=""),"Ingresar nombre",CONCATENATE(B355, " ", C355))</f>
        <v/>
      </c>
    </row>
    <row r="356">
      <c r="J356" s="21">
        <f>+IF(AND(I356="no_cargado",B356=""),"Ingresar nombre",CONCATENATE(B356, " ", C356))</f>
        <v/>
      </c>
    </row>
    <row r="357">
      <c r="J357" s="21">
        <f>+IF(AND(I357="no_cargado",B357=""),"Ingresar nombre",CONCATENATE(B357, " ", C357))</f>
        <v/>
      </c>
    </row>
    <row r="358">
      <c r="J358" s="21">
        <f>+IF(AND(I358="no_cargado",B358=""),"Ingresar nombre",CONCATENATE(B358, " ", C358))</f>
        <v/>
      </c>
    </row>
    <row r="359">
      <c r="J359" s="21">
        <f>+IF(AND(I359="no_cargado",B359=""),"Ingresar nombre",CONCATENATE(B359, " ", C359))</f>
        <v/>
      </c>
    </row>
    <row r="360">
      <c r="J360" s="21">
        <f>+IF(AND(I360="no_cargado",B360=""),"Ingresar nombre",CONCATENATE(B360, " ", C360))</f>
        <v/>
      </c>
    </row>
    <row r="361">
      <c r="J361" s="21">
        <f>+IF(AND(I361="no_cargado",B361=""),"Ingresar nombre",CONCATENATE(B361, " ", C361))</f>
        <v/>
      </c>
    </row>
    <row r="362">
      <c r="J362" s="21">
        <f>+IF(AND(I362="no_cargado",B362=""),"Ingresar nombre",CONCATENATE(B362, " ", C362))</f>
        <v/>
      </c>
    </row>
    <row r="363">
      <c r="J363" s="21">
        <f>+IF(AND(I363="no_cargado",B363=""),"Ingresar nombre",CONCATENATE(B363, " ", C363))</f>
        <v/>
      </c>
    </row>
    <row r="364">
      <c r="J364" s="21">
        <f>+IF(AND(I364="no_cargado",B364=""),"Ingresar nombre",CONCATENATE(B364, " ", C364))</f>
        <v/>
      </c>
    </row>
    <row r="365">
      <c r="J365" s="21">
        <f>+IF(AND(I365="no_cargado",B365=""),"Ingresar nombre",CONCATENATE(B365, " ", C365))</f>
        <v/>
      </c>
    </row>
    <row r="366">
      <c r="J366" s="21">
        <f>+IF(AND(I366="no_cargado",B366=""),"Ingresar nombre",CONCATENATE(B366, " ", C366))</f>
        <v/>
      </c>
    </row>
    <row r="367">
      <c r="J367" s="21">
        <f>+IF(AND(I367="no_cargado",B367=""),"Ingresar nombre",CONCATENATE(B367, " ", C367))</f>
        <v/>
      </c>
    </row>
    <row r="368">
      <c r="J368" s="21">
        <f>+IF(AND(I368="no_cargado",B368=""),"Ingresar nombre",CONCATENATE(B368, " ", C368))</f>
        <v/>
      </c>
    </row>
    <row r="369">
      <c r="J369" s="21">
        <f>+IF(AND(I369="no_cargado",B369=""),"Ingresar nombre",CONCATENATE(B369, " ", C369))</f>
        <v/>
      </c>
    </row>
    <row r="370">
      <c r="J370" s="21">
        <f>+IF(AND(I370="no_cargado",B370=""),"Ingresar nombre",CONCATENATE(B370, " ", C370))</f>
        <v/>
      </c>
    </row>
    <row r="371">
      <c r="J371" s="21">
        <f>+IF(AND(I371="no_cargado",B371=""),"Ingresar nombre",CONCATENATE(B371, " ", C371))</f>
        <v/>
      </c>
    </row>
    <row r="372">
      <c r="J372" s="21">
        <f>+IF(AND(I372="no_cargado",B372=""),"Ingresar nombre",CONCATENATE(B372, " ", C372))</f>
        <v/>
      </c>
    </row>
    <row r="373">
      <c r="J373" s="21">
        <f>+IF(AND(I373="no_cargado",B373=""),"Ingresar nombre",CONCATENATE(B373, " ", C373))</f>
        <v/>
      </c>
    </row>
    <row r="374">
      <c r="J374" s="21">
        <f>+IF(AND(I374="no_cargado",B374=""),"Ingresar nombre",CONCATENATE(B374, " ", C374))</f>
        <v/>
      </c>
    </row>
    <row r="375">
      <c r="J375" s="21">
        <f>+IF(AND(I375="no_cargado",B375=""),"Ingresar nombre",CONCATENATE(B375, " ", C375))</f>
        <v/>
      </c>
    </row>
    <row r="376">
      <c r="J376" s="21">
        <f>+IF(AND(I376="no_cargado",B376=""),"Ingresar nombre",CONCATENATE(B376, " ", C376))</f>
        <v/>
      </c>
    </row>
    <row r="377">
      <c r="J377" s="21">
        <f>+IF(AND(I377="no_cargado",B377=""),"Ingresar nombre",CONCATENATE(B377, " ", C377))</f>
        <v/>
      </c>
    </row>
    <row r="378">
      <c r="J378" s="21">
        <f>+IF(AND(I378="no_cargado",B378=""),"Ingresar nombre",CONCATENATE(B378, " ", C378))</f>
        <v/>
      </c>
    </row>
    <row r="379">
      <c r="J379" s="21">
        <f>+IF(AND(I379="no_cargado",B379=""),"Ingresar nombre",CONCATENATE(B379, " ", C379))</f>
        <v/>
      </c>
    </row>
    <row r="380">
      <c r="J380" s="21">
        <f>+IF(AND(I380="no_cargado",B380=""),"Ingresar nombre",CONCATENATE(B380, " ", C380))</f>
        <v/>
      </c>
    </row>
    <row r="381">
      <c r="J381" s="21">
        <f>+IF(AND(I381="no_cargado",B381=""),"Ingresar nombre",CONCATENATE(B381, " ", C381))</f>
        <v/>
      </c>
    </row>
    <row r="382">
      <c r="J382" s="21">
        <f>+IF(AND(I382="no_cargado",B382=""),"Ingresar nombre",CONCATENATE(B382, " ", C382))</f>
        <v/>
      </c>
    </row>
    <row r="383">
      <c r="J383" s="21">
        <f>+IF(AND(I383="no_cargado",B383=""),"Ingresar nombre",CONCATENATE(B383, " ", C383))</f>
        <v/>
      </c>
    </row>
    <row r="384">
      <c r="J384" s="21">
        <f>+IF(AND(I384="no_cargado",B384=""),"Ingresar nombre",CONCATENATE(B384, " ", C384))</f>
        <v/>
      </c>
    </row>
    <row r="385">
      <c r="J385" s="21">
        <f>+IF(AND(I385="no_cargado",B385=""),"Ingresar nombre",CONCATENATE(B385, " ", C385))</f>
        <v/>
      </c>
    </row>
    <row r="386">
      <c r="J386" s="21">
        <f>+IF(AND(I386="no_cargado",B386=""),"Ingresar nombre",CONCATENATE(B386, " ", C386))</f>
        <v/>
      </c>
    </row>
    <row r="387">
      <c r="J387" s="21">
        <f>+IF(AND(I387="no_cargado",B387=""),"Ingresar nombre",CONCATENATE(B387, " ", C387))</f>
        <v/>
      </c>
    </row>
    <row r="388">
      <c r="J388" s="21">
        <f>+IF(AND(I388="no_cargado",B388=""),"Ingresar nombre",CONCATENATE(B388, " ", C388))</f>
        <v/>
      </c>
    </row>
    <row r="389">
      <c r="J389" s="21">
        <f>+IF(AND(I389="no_cargado",B389=""),"Ingresar nombre",CONCATENATE(B389, " ", C389))</f>
        <v/>
      </c>
    </row>
    <row r="390">
      <c r="J390" s="21">
        <f>+IF(AND(I390="no_cargado",B390=""),"Ingresar nombre",CONCATENATE(B390, " ", C390))</f>
        <v/>
      </c>
    </row>
    <row r="391">
      <c r="J391" s="21">
        <f>+IF(AND(I391="no_cargado",B391=""),"Ingresar nombre",CONCATENATE(B391, " ", C391))</f>
        <v/>
      </c>
    </row>
    <row r="392">
      <c r="J392" s="21">
        <f>+IF(AND(I392="no_cargado",B392=""),"Ingresar nombre",CONCATENATE(B392, " ", C392))</f>
        <v/>
      </c>
    </row>
    <row r="393">
      <c r="J393" s="21">
        <f>+IF(AND(I393="no_cargado",B393=""),"Ingresar nombre",CONCATENATE(B393, " ", C393))</f>
        <v/>
      </c>
    </row>
    <row r="394">
      <c r="J394" s="21">
        <f>+IF(AND(I394="no_cargado",B394=""),"Ingresar nombre",CONCATENATE(B394, " ", C394))</f>
        <v/>
      </c>
    </row>
    <row r="395">
      <c r="J395" s="21">
        <f>+IF(AND(I395="no_cargado",B395=""),"Ingresar nombre",CONCATENATE(B395, " ", C395))</f>
        <v/>
      </c>
    </row>
    <row r="396">
      <c r="J396" s="21">
        <f>+IF(AND(I396="no_cargado",B396=""),"Ingresar nombre",CONCATENATE(B396, " ", C396))</f>
        <v/>
      </c>
    </row>
    <row r="397">
      <c r="J397" s="21">
        <f>+IF(AND(I397="no_cargado",B397=""),"Ingresar nombre",CONCATENATE(B397, " ", C397))</f>
        <v/>
      </c>
    </row>
    <row r="398">
      <c r="J398" s="21">
        <f>+IF(AND(I398="no_cargado",B398=""),"Ingresar nombre",CONCATENATE(B398, " ", C398))</f>
        <v/>
      </c>
    </row>
    <row r="399">
      <c r="J399" s="21">
        <f>+IF(AND(I399="no_cargado",B399=""),"Ingresar nombre",CONCATENATE(B399, " ", C399))</f>
        <v/>
      </c>
    </row>
    <row r="400">
      <c r="J400" s="21">
        <f>+IF(AND(I400="no_cargado",B400=""),"Ingresar nombre",CONCATENATE(B400, " ", C400))</f>
        <v/>
      </c>
    </row>
    <row r="401">
      <c r="J401" s="21">
        <f>+IF(AND(I401="no_cargado",B401=""),"Ingresar nombre",CONCATENATE(B401, " ", C401))</f>
        <v/>
      </c>
    </row>
    <row r="402">
      <c r="J402" s="21">
        <f>+IF(AND(I402="no_cargado",B402=""),"Ingresar nombre",CONCATENATE(B402, " ", C402))</f>
        <v/>
      </c>
    </row>
    <row r="403">
      <c r="J403" s="21">
        <f>+IF(AND(I403="no_cargado",B403=""),"Ingresar nombre",CONCATENATE(B403, " ", C403))</f>
        <v/>
      </c>
    </row>
    <row r="404">
      <c r="J404" s="21">
        <f>+IF(AND(I404="no_cargado",B404=""),"Ingresar nombre",CONCATENATE(B404, " ", C404))</f>
        <v/>
      </c>
    </row>
    <row r="405">
      <c r="J405" s="21">
        <f>+IF(AND(I405="no_cargado",B405=""),"Ingresar nombre",CONCATENATE(B405, " ", C405))</f>
        <v/>
      </c>
    </row>
    <row r="406">
      <c r="J406" s="21">
        <f>+IF(AND(I406="no_cargado",B406=""),"Ingresar nombre",CONCATENATE(B406, " ", C406))</f>
        <v/>
      </c>
    </row>
    <row r="407">
      <c r="J407" s="21">
        <f>+IF(AND(I407="no_cargado",B407=""),"Ingresar nombre",CONCATENATE(B407, " ", C407))</f>
        <v/>
      </c>
    </row>
    <row r="408">
      <c r="J408" s="21">
        <f>+IF(AND(I408="no_cargado",B408=""),"Ingresar nombre",CONCATENATE(B408, " ", C408))</f>
        <v/>
      </c>
    </row>
    <row r="409">
      <c r="J409" s="21">
        <f>+IF(AND(I409="no_cargado",B409=""),"Ingresar nombre",CONCATENATE(B409, " ", C409))</f>
        <v/>
      </c>
    </row>
    <row r="410">
      <c r="J410" s="21">
        <f>+IF(AND(I410="no_cargado",B410=""),"Ingresar nombre",CONCATENATE(B410, " ", C410))</f>
        <v/>
      </c>
    </row>
    <row r="411">
      <c r="J411" s="21">
        <f>+IF(AND(I411="no_cargado",B411=""),"Ingresar nombre",CONCATENATE(B411, " ", C411))</f>
        <v/>
      </c>
    </row>
    <row r="412">
      <c r="J412" s="21">
        <f>+IF(AND(I412="no_cargado",B412=""),"Ingresar nombre",CONCATENATE(B412, " ", C412))</f>
        <v/>
      </c>
    </row>
    <row r="413">
      <c r="J413" s="21">
        <f>+IF(AND(I413="no_cargado",B413=""),"Ingresar nombre",CONCATENATE(B413, " ", C413))</f>
        <v/>
      </c>
    </row>
    <row r="414">
      <c r="J414" s="21">
        <f>+IF(AND(I414="no_cargado",B414=""),"Ingresar nombre",CONCATENATE(B414, " ", C414))</f>
        <v/>
      </c>
    </row>
    <row r="415">
      <c r="J415" s="21">
        <f>+IF(AND(I415="no_cargado",B415=""),"Ingresar nombre",CONCATENATE(B415, " ", C415))</f>
        <v/>
      </c>
    </row>
    <row r="416">
      <c r="J416" s="21">
        <f>+IF(AND(I416="no_cargado",B416=""),"Ingresar nombre",CONCATENATE(B416, " ", C416))</f>
        <v/>
      </c>
    </row>
    <row r="417">
      <c r="J417" s="21">
        <f>+IF(AND(I417="no_cargado",B417=""),"Ingresar nombre",CONCATENATE(B417, " ", C417))</f>
        <v/>
      </c>
    </row>
    <row r="418">
      <c r="J418" s="21">
        <f>+IF(AND(I418="no_cargado",B418=""),"Ingresar nombre",CONCATENATE(B418, " ", C418))</f>
        <v/>
      </c>
    </row>
    <row r="419">
      <c r="J419" s="21">
        <f>+IF(AND(I419="no_cargado",B419=""),"Ingresar nombre",CONCATENATE(B419, " ", C419))</f>
        <v/>
      </c>
    </row>
    <row r="420">
      <c r="J420" s="21">
        <f>+IF(AND(I420="no_cargado",B420=""),"Ingresar nombre",CONCATENATE(B420, " ", C420))</f>
        <v/>
      </c>
    </row>
    <row r="421">
      <c r="J421" s="21">
        <f>+IF(AND(I421="no_cargado",B421=""),"Ingresar nombre",CONCATENATE(B421, " ", C421))</f>
        <v/>
      </c>
    </row>
    <row r="422">
      <c r="J422" s="21">
        <f>+IF(AND(I422="no_cargado",B422=""),"Ingresar nombre",CONCATENATE(B422, " ", C422))</f>
        <v/>
      </c>
    </row>
    <row r="423">
      <c r="J423" s="21">
        <f>+IF(AND(I423="no_cargado",B423=""),"Ingresar nombre",CONCATENATE(B423, " ", C423))</f>
        <v/>
      </c>
    </row>
    <row r="424">
      <c r="J424" s="21">
        <f>+IF(AND(I424="no_cargado",B424=""),"Ingresar nombre",CONCATENATE(B424, " ", C424))</f>
        <v/>
      </c>
    </row>
    <row r="425">
      <c r="J425" s="21">
        <f>+IF(AND(I425="no_cargado",B425=""),"Ingresar nombre",CONCATENATE(B425, " ", C425))</f>
        <v/>
      </c>
    </row>
    <row r="426">
      <c r="J426" s="21">
        <f>+IF(AND(I426="no_cargado",B426=""),"Ingresar nombre",CONCATENATE(B426, " ", C426))</f>
        <v/>
      </c>
    </row>
    <row r="427">
      <c r="J427" s="21">
        <f>+IF(AND(I427="no_cargado",B427=""),"Ingresar nombre",CONCATENATE(B427, " ", C427))</f>
        <v/>
      </c>
    </row>
    <row r="428">
      <c r="J428" s="21">
        <f>+IF(AND(I428="no_cargado",B428=""),"Ingresar nombre",CONCATENATE(B428, " ", C428))</f>
        <v/>
      </c>
    </row>
    <row r="429">
      <c r="J429" s="21">
        <f>+IF(AND(I429="no_cargado",B429=""),"Ingresar nombre",CONCATENATE(B429, " ", C429))</f>
        <v/>
      </c>
    </row>
    <row r="430">
      <c r="J430" s="21">
        <f>+IF(AND(I430="no_cargado",B430=""),"Ingresar nombre",CONCATENATE(B430, " ", C430))</f>
        <v/>
      </c>
    </row>
    <row r="431">
      <c r="J431" s="21">
        <f>+IF(AND(I431="no_cargado",B431=""),"Ingresar nombre",CONCATENATE(B431, " ", C431))</f>
        <v/>
      </c>
    </row>
    <row r="432">
      <c r="J432" s="21">
        <f>+IF(AND(I432="no_cargado",B432=""),"Ingresar nombre",CONCATENATE(B432, " ", C432))</f>
        <v/>
      </c>
    </row>
    <row r="433">
      <c r="J433" s="21">
        <f>+IF(AND(I433="no_cargado",B433=""),"Ingresar nombre",CONCATENATE(B433, " ", C433))</f>
        <v/>
      </c>
    </row>
    <row r="434">
      <c r="J434" s="21">
        <f>+IF(AND(I434="no_cargado",B434=""),"Ingresar nombre",CONCATENATE(B434, " ", C434))</f>
        <v/>
      </c>
    </row>
    <row r="435">
      <c r="J435" s="21">
        <f>+IF(AND(I435="no_cargado",B435=""),"Ingresar nombre",CONCATENATE(B435, " ", C435))</f>
        <v/>
      </c>
    </row>
    <row r="436">
      <c r="J436" s="21">
        <f>+IF(AND(I436="no_cargado",B436=""),"Ingresar nombre",CONCATENATE(B436, " ", C436))</f>
        <v/>
      </c>
    </row>
    <row r="437">
      <c r="J437" s="21">
        <f>+IF(AND(I437="no_cargado",B437=""),"Ingresar nombre",CONCATENATE(B437, " ", C437))</f>
        <v/>
      </c>
    </row>
    <row r="438">
      <c r="J438" s="21">
        <f>+IF(AND(I438="no_cargado",B438=""),"Ingresar nombre",CONCATENATE(B438, " ", C438))</f>
        <v/>
      </c>
    </row>
    <row r="439">
      <c r="J439" s="21">
        <f>+IF(AND(I439="no_cargado",B439=""),"Ingresar nombre",CONCATENATE(B439, " ", C439))</f>
        <v/>
      </c>
    </row>
    <row r="440">
      <c r="J440" s="21">
        <f>+IF(AND(I440="no_cargado",B440=""),"Ingresar nombre",CONCATENATE(B440, " ", C440))</f>
        <v/>
      </c>
    </row>
    <row r="441">
      <c r="J441" s="21">
        <f>+IF(AND(I441="no_cargado",B441=""),"Ingresar nombre",CONCATENATE(B441, " ", C441))</f>
        <v/>
      </c>
    </row>
    <row r="442">
      <c r="J442" s="21">
        <f>+IF(AND(I442="no_cargado",B442=""),"Ingresar nombre",CONCATENATE(B442, " ", C442))</f>
        <v/>
      </c>
    </row>
    <row r="443">
      <c r="J443" s="21">
        <f>+IF(AND(I443="no_cargado",B443=""),"Ingresar nombre",CONCATENATE(B443, " ", C443))</f>
        <v/>
      </c>
    </row>
    <row r="444">
      <c r="J444" s="21">
        <f>+IF(AND(I444="no_cargado",B444=""),"Ingresar nombre",CONCATENATE(B444, " ", C444))</f>
        <v/>
      </c>
    </row>
    <row r="445">
      <c r="J445" s="21">
        <f>+IF(AND(I445="no_cargado",B445=""),"Ingresar nombre",CONCATENATE(B445, " ", C445))</f>
        <v/>
      </c>
    </row>
    <row r="446">
      <c r="J446" s="21">
        <f>+IF(AND(I446="no_cargado",B446=""),"Ingresar nombre",CONCATENATE(B446, " ", C446))</f>
        <v/>
      </c>
    </row>
    <row r="447">
      <c r="J447" s="21">
        <f>+IF(AND(I447="no_cargado",B447=""),"Ingresar nombre",CONCATENATE(B447, " ", C447))</f>
        <v/>
      </c>
    </row>
    <row r="448">
      <c r="J448" s="21">
        <f>+IF(AND(I448="no_cargado",B448=""),"Ingresar nombre",CONCATENATE(B448, " ", C448))</f>
        <v/>
      </c>
    </row>
    <row r="449">
      <c r="J449" s="21">
        <f>+IF(AND(I449="no_cargado",B449=""),"Ingresar nombre",CONCATENATE(B449, " ", C449))</f>
        <v/>
      </c>
    </row>
    <row r="450">
      <c r="J450" s="21">
        <f>+IF(AND(I450="no_cargado",B450=""),"Ingresar nombre",CONCATENATE(B450, " ", C450))</f>
        <v/>
      </c>
    </row>
    <row r="451">
      <c r="J451" s="21">
        <f>+IF(AND(I451="no_cargado",B451=""),"Ingresar nombre",CONCATENATE(B451, " ", C451))</f>
        <v/>
      </c>
    </row>
    <row r="452">
      <c r="J452" s="21">
        <f>+IF(AND(I452="no_cargado",B452=""),"Ingresar nombre",CONCATENATE(B452, " ", C452))</f>
        <v/>
      </c>
    </row>
    <row r="453">
      <c r="J453" s="21">
        <f>+IF(AND(I453="no_cargado",B453=""),"Ingresar nombre",CONCATENATE(B453, " ", C453))</f>
        <v/>
      </c>
    </row>
    <row r="454">
      <c r="J454" s="21">
        <f>+IF(AND(I454="no_cargado",B454=""),"Ingresar nombre",CONCATENATE(B454, " ", C454))</f>
        <v/>
      </c>
    </row>
    <row r="455">
      <c r="J455" s="21">
        <f>+IF(AND(I455="no_cargado",B455=""),"Ingresar nombre",CONCATENATE(B455, " ", C455))</f>
        <v/>
      </c>
    </row>
    <row r="456">
      <c r="J456" s="21">
        <f>+IF(AND(I456="no_cargado",B456=""),"Ingresar nombre",CONCATENATE(B456, " ", C456))</f>
        <v/>
      </c>
    </row>
    <row r="457">
      <c r="J457" s="21">
        <f>+IF(AND(I457="no_cargado",B457=""),"Ingresar nombre",CONCATENATE(B457, " ", C457))</f>
        <v/>
      </c>
    </row>
    <row r="458">
      <c r="J458" s="21">
        <f>+IF(AND(I458="no_cargado",B458=""),"Ingresar nombre",CONCATENATE(B458, " ", C458))</f>
        <v/>
      </c>
    </row>
    <row r="459">
      <c r="J459" s="21">
        <f>+IF(AND(I459="no_cargado",B459=""),"Ingresar nombre",CONCATENATE(B459, " ", C459))</f>
        <v/>
      </c>
    </row>
    <row r="460">
      <c r="J460" s="21">
        <f>+IF(AND(I460="no_cargado",B460=""),"Ingresar nombre",CONCATENATE(B460, " ", C460))</f>
        <v/>
      </c>
    </row>
    <row r="461">
      <c r="J461" s="21">
        <f>+IF(AND(I461="no_cargado",B461=""),"Ingresar nombre",CONCATENATE(B461, " ", C461))</f>
        <v/>
      </c>
    </row>
    <row r="462">
      <c r="J462" s="21">
        <f>+IF(AND(I462="no_cargado",B462=""),"Ingresar nombre",CONCATENATE(B462, " ", C462))</f>
        <v/>
      </c>
    </row>
    <row r="463">
      <c r="J463" s="21">
        <f>+IF(AND(I463="no_cargado",B463=""),"Ingresar nombre",CONCATENATE(B463, " ", C463))</f>
        <v/>
      </c>
    </row>
    <row r="464">
      <c r="J464" s="21">
        <f>+IF(AND(I464="no_cargado",B464=""),"Ingresar nombre",CONCATENATE(B464, " ", C464))</f>
        <v/>
      </c>
    </row>
    <row r="465">
      <c r="J465" s="21">
        <f>+IF(AND(I465="no_cargado",B465=""),"Ingresar nombre",CONCATENATE(B465, " ", C465))</f>
        <v/>
      </c>
    </row>
    <row r="466">
      <c r="J466" s="21">
        <f>+IF(AND(I466="no_cargado",B466=""),"Ingresar nombre",CONCATENATE(B466, " ", C466))</f>
        <v/>
      </c>
    </row>
    <row r="467">
      <c r="J467" s="21">
        <f>+IF(AND(I467="no_cargado",B467=""),"Ingresar nombre",CONCATENATE(B467, " ", C467))</f>
        <v/>
      </c>
    </row>
    <row r="468">
      <c r="J468" s="21">
        <f>+IF(AND(I468="no_cargado",B468=""),"Ingresar nombre",CONCATENATE(B468, " ", C468))</f>
        <v/>
      </c>
    </row>
    <row r="469">
      <c r="J469" s="21">
        <f>+IF(AND(I469="no_cargado",B469=""),"Ingresar nombre",CONCATENATE(B469, " ", C469))</f>
        <v/>
      </c>
    </row>
    <row r="470">
      <c r="J470" s="21">
        <f>+IF(AND(I470="no_cargado",B470=""),"Ingresar nombre",CONCATENATE(B470, " ", C470))</f>
        <v/>
      </c>
    </row>
    <row r="471">
      <c r="J471" s="21">
        <f>+IF(AND(I471="no_cargado",B471=""),"Ingresar nombre",CONCATENATE(B471, " ", C471))</f>
        <v/>
      </c>
    </row>
    <row r="472">
      <c r="J472" s="21">
        <f>+IF(AND(I472="no_cargado",B472=""),"Ingresar nombre",CONCATENATE(B472, " ", C472))</f>
        <v/>
      </c>
    </row>
    <row r="473">
      <c r="J473" s="21">
        <f>+IF(AND(I473="no_cargado",B473=""),"Ingresar nombre",CONCATENATE(B473, " ", C473))</f>
        <v/>
      </c>
    </row>
    <row r="474">
      <c r="J474" s="21">
        <f>+IF(AND(I474="no_cargado",B474=""),"Ingresar nombre",CONCATENATE(B474, " ", C474))</f>
        <v/>
      </c>
    </row>
    <row r="475">
      <c r="J475" s="21">
        <f>+IF(AND(I475="no_cargado",B475=""),"Ingresar nombre",CONCATENATE(B475, " ", C475))</f>
        <v/>
      </c>
    </row>
    <row r="476">
      <c r="J476" s="21">
        <f>+IF(AND(I476="no_cargado",B476=""),"Ingresar nombre",CONCATENATE(B476, " ", C476))</f>
        <v/>
      </c>
    </row>
    <row r="477">
      <c r="J477" s="21">
        <f>+IF(AND(I477="no_cargado",B477=""),"Ingresar nombre",CONCATENATE(B477, " ", C477))</f>
        <v/>
      </c>
    </row>
    <row r="478">
      <c r="J478" s="21">
        <f>+IF(AND(I478="no_cargado",B478=""),"Ingresar nombre",CONCATENATE(B478, " ", C478))</f>
        <v/>
      </c>
    </row>
    <row r="479">
      <c r="J479" s="21">
        <f>+IF(AND(I479="no_cargado",B479=""),"Ingresar nombre",CONCATENATE(B479, " ", C479))</f>
        <v/>
      </c>
    </row>
    <row r="480">
      <c r="J480" s="21">
        <f>+IF(AND(I480="no_cargado",B480=""),"Ingresar nombre",CONCATENATE(B480, " ", C480))</f>
        <v/>
      </c>
    </row>
    <row r="481">
      <c r="J481" s="21">
        <f>+IF(AND(I481="no_cargado",B481=""),"Ingresar nombre",CONCATENATE(B481, " ", C481))</f>
        <v/>
      </c>
    </row>
    <row r="482">
      <c r="J482" s="21">
        <f>+IF(AND(I482="no_cargado",B482=""),"Ingresar nombre",CONCATENATE(B482, " ", C482))</f>
        <v/>
      </c>
    </row>
    <row r="483">
      <c r="J483" s="21">
        <f>+IF(AND(I483="no_cargado",B483=""),"Ingresar nombre",CONCATENATE(B483, " ", C483))</f>
        <v/>
      </c>
    </row>
    <row r="484">
      <c r="J484" s="21">
        <f>+IF(AND(I484="no_cargado",B484=""),"Ingresar nombre",CONCATENATE(B484, " ", C484))</f>
        <v/>
      </c>
    </row>
    <row r="485">
      <c r="J485" s="21">
        <f>+IF(AND(I485="no_cargado",B485=""),"Ingresar nombre",CONCATENATE(B485, " ", C485))</f>
        <v/>
      </c>
    </row>
    <row r="486">
      <c r="J486" s="21">
        <f>+IF(AND(I486="no_cargado",B486=""),"Ingresar nombre",CONCATENATE(B486, " ", C486))</f>
        <v/>
      </c>
    </row>
    <row r="487">
      <c r="J487" s="21">
        <f>+IF(AND(I487="no_cargado",B487=""),"Ingresar nombre",CONCATENATE(B487, " ", C487))</f>
        <v/>
      </c>
    </row>
    <row r="488">
      <c r="J488" s="21">
        <f>+IF(AND(I488="no_cargado",B488=""),"Ingresar nombre",CONCATENATE(B488, " ", C488))</f>
        <v/>
      </c>
    </row>
    <row r="489">
      <c r="J489" s="21">
        <f>+IF(AND(I489="no_cargado",B489=""),"Ingresar nombre",CONCATENATE(B489, " ", C489))</f>
        <v/>
      </c>
    </row>
    <row r="490">
      <c r="J490" s="21">
        <f>+IF(AND(I490="no_cargado",B490=""),"Ingresar nombre",CONCATENATE(B490, " ", C490))</f>
        <v/>
      </c>
    </row>
    <row r="491">
      <c r="J491" s="21">
        <f>+IF(AND(I491="no_cargado",B491=""),"Ingresar nombre",CONCATENATE(B491, " ", C491))</f>
        <v/>
      </c>
    </row>
    <row r="492">
      <c r="J492" s="21">
        <f>+IF(AND(I492="no_cargado",B492=""),"Ingresar nombre",CONCATENATE(B492, " ", C492))</f>
        <v/>
      </c>
    </row>
    <row r="493">
      <c r="J493" s="21">
        <f>+IF(AND(I493="no_cargado",B493=""),"Ingresar nombre",CONCATENATE(B493, " ", C493))</f>
        <v/>
      </c>
    </row>
    <row r="494">
      <c r="J494" s="21">
        <f>+IF(AND(I494="no_cargado",B494=""),"Ingresar nombre",CONCATENATE(B494, " ", C494))</f>
        <v/>
      </c>
    </row>
    <row r="495">
      <c r="J495" s="21">
        <f>+IF(AND(I495="no_cargado",B495=""),"Ingresar nombre",CONCATENATE(B495, " ", C495))</f>
        <v/>
      </c>
    </row>
    <row r="496">
      <c r="J496" s="21">
        <f>+IF(AND(I496="no_cargado",B496=""),"Ingresar nombre",CONCATENATE(B496, " ", C496))</f>
        <v/>
      </c>
    </row>
    <row r="497">
      <c r="J497" s="21">
        <f>+IF(AND(I497="no_cargado",B497=""),"Ingresar nombre",CONCATENATE(B497, " ", C497))</f>
        <v/>
      </c>
    </row>
    <row r="498">
      <c r="J498" s="21">
        <f>+IF(AND(I498="no_cargado",B498=""),"Ingresar nombre",CONCATENATE(B498, " ", C498))</f>
        <v/>
      </c>
    </row>
    <row r="499">
      <c r="J499" s="21">
        <f>+IF(AND(I499="no_cargado",B499=""),"Ingresar nombre",CONCATENATE(B499, " ", C499))</f>
        <v/>
      </c>
    </row>
    <row r="500">
      <c r="J500" s="21">
        <f>+IF(AND(I500="no_cargado",B500=""),"Ingresar nombre",CONCATENATE(B500, " ", C500))</f>
        <v/>
      </c>
    </row>
    <row r="501">
      <c r="J501" s="21">
        <f>+IF(AND(I501="no_cargado",B501=""),"Ingresar nombre",CONCATENATE(B501, " ", C501))</f>
        <v/>
      </c>
    </row>
    <row r="502">
      <c r="J502" s="21">
        <f>+IF(AND(I502="no_cargado",B502=""),"Ingresar nombre",CONCATENATE(B502, " ", C502))</f>
        <v/>
      </c>
    </row>
    <row r="503">
      <c r="J503" s="21">
        <f>+IF(AND(I503="no_cargado",B503=""),"Ingresar nombre",CONCATENATE(B503, " ", C503))</f>
        <v/>
      </c>
    </row>
    <row r="504">
      <c r="J504" s="21">
        <f>+IF(AND(I504="no_cargado",B504=""),"Ingresar nombre",CONCATENATE(B504, " ", C504))</f>
        <v/>
      </c>
    </row>
    <row r="505">
      <c r="J505" s="21">
        <f>+IF(AND(I505="no_cargado",B505=""),"Ingresar nombre",CONCATENATE(B505, " ", C505))</f>
        <v/>
      </c>
    </row>
    <row r="506">
      <c r="J506" s="21">
        <f>+IF(AND(I506="no_cargado",B506=""),"Ingresar nombre",CONCATENATE(B506, " ", C506))</f>
        <v/>
      </c>
    </row>
    <row r="507">
      <c r="J507" s="21">
        <f>+IF(AND(I507="no_cargado",B507=""),"Ingresar nombre",CONCATENATE(B507, " ", C507))</f>
        <v/>
      </c>
    </row>
    <row r="508">
      <c r="J508" s="21">
        <f>+IF(AND(I508="no_cargado",B508=""),"Ingresar nombre",CONCATENATE(B508, " ", C508))</f>
        <v/>
      </c>
    </row>
    <row r="509">
      <c r="J509" s="21">
        <f>+IF(AND(I509="no_cargado",B509=""),"Ingresar nombre",CONCATENATE(B509, " ", C509))</f>
        <v/>
      </c>
    </row>
    <row r="510">
      <c r="J510" s="21">
        <f>+IF(AND(I510="no_cargado",B510=""),"Ingresar nombre",CONCATENATE(B510, " ", C510))</f>
        <v/>
      </c>
    </row>
    <row r="511">
      <c r="J511" s="21">
        <f>+IF(AND(I511="no_cargado",B511=""),"Ingresar nombre",CONCATENATE(B511, " ", C511))</f>
        <v/>
      </c>
    </row>
    <row r="512">
      <c r="J512" s="21">
        <f>+IF(AND(I512="no_cargado",B512=""),"Ingresar nombre",CONCATENATE(B512, " ", C512))</f>
        <v/>
      </c>
    </row>
    <row r="513">
      <c r="J513" s="21">
        <f>+IF(AND(I513="no_cargado",B513=""),"Ingresar nombre",CONCATENATE(B513, " ", C513))</f>
        <v/>
      </c>
    </row>
    <row r="514">
      <c r="J514" s="21">
        <f>+IF(AND(I514="no_cargado",B514=""),"Ingresar nombre",CONCATENATE(B514, " ", C514))</f>
        <v/>
      </c>
    </row>
    <row r="515">
      <c r="J515" s="21">
        <f>+IF(AND(I515="no_cargado",B515=""),"Ingresar nombre",CONCATENATE(B515, " ", C515))</f>
        <v/>
      </c>
    </row>
    <row r="516">
      <c r="J516" s="21">
        <f>+IF(AND(I516="no_cargado",B516=""),"Ingresar nombre",CONCATENATE(B516, " ", C516))</f>
        <v/>
      </c>
    </row>
    <row r="517">
      <c r="J517" s="21">
        <f>+IF(AND(I517="no_cargado",B517=""),"Ingresar nombre",CONCATENATE(B517, " ", C517))</f>
        <v/>
      </c>
    </row>
    <row r="518">
      <c r="J518" s="21">
        <f>+IF(AND(I518="no_cargado",B518=""),"Ingresar nombre",CONCATENATE(B518, " ", C518))</f>
        <v/>
      </c>
    </row>
    <row r="519">
      <c r="J519" s="21">
        <f>+IF(AND(I519="no_cargado",B519=""),"Ingresar nombre",CONCATENATE(B519, " ", C519))</f>
        <v/>
      </c>
    </row>
    <row r="520">
      <c r="J520" s="21">
        <f>+IF(AND(I520="no_cargado",B520=""),"Ingresar nombre",CONCATENATE(B520, " ", C520))</f>
        <v/>
      </c>
    </row>
    <row r="521">
      <c r="J521" s="21">
        <f>+IF(AND(I521="no_cargado",B521=""),"Ingresar nombre",CONCATENATE(B521, " ", C521))</f>
        <v/>
      </c>
    </row>
    <row r="522">
      <c r="J522" s="21">
        <f>+IF(AND(I522="no_cargado",B522=""),"Ingresar nombre",CONCATENATE(B522, " ", C522))</f>
        <v/>
      </c>
    </row>
    <row r="523">
      <c r="J523" s="21">
        <f>+IF(AND(I523="no_cargado",B523=""),"Ingresar nombre",CONCATENATE(B523, " ", C523))</f>
        <v/>
      </c>
    </row>
    <row r="524">
      <c r="J524" s="21">
        <f>+IF(AND(I524="no_cargado",B524=""),"Ingresar nombre",CONCATENATE(B524, " ", C524))</f>
        <v/>
      </c>
    </row>
    <row r="525">
      <c r="J525" s="21">
        <f>+IF(AND(I525="no_cargado",B525=""),"Ingresar nombre",CONCATENATE(B525, " ", C525))</f>
        <v/>
      </c>
    </row>
    <row r="526">
      <c r="J526" s="21">
        <f>+IF(AND(I526="no_cargado",B526=""),"Ingresar nombre",CONCATENATE(B526, " ", C526))</f>
        <v/>
      </c>
    </row>
    <row r="527">
      <c r="J527" s="21">
        <f>+IF(AND(I527="no_cargado",B527=""),"Ingresar nombre",CONCATENATE(B527, " ", C527))</f>
        <v/>
      </c>
    </row>
    <row r="528">
      <c r="J528" s="21">
        <f>+IF(AND(I528="no_cargado",B528=""),"Ingresar nombre",CONCATENATE(B528, " ", C528))</f>
        <v/>
      </c>
    </row>
    <row r="529">
      <c r="J529" s="21">
        <f>+IF(AND(I529="no_cargado",B529=""),"Ingresar nombre",CONCATENATE(B529, " ", C529))</f>
        <v/>
      </c>
    </row>
    <row r="530">
      <c r="J530" s="21">
        <f>+IF(AND(I530="no_cargado",B530=""),"Ingresar nombre",CONCATENATE(B530, " ", C530))</f>
        <v/>
      </c>
    </row>
    <row r="531">
      <c r="J531" s="21">
        <f>+IF(AND(I531="no_cargado",B531=""),"Ingresar nombre",CONCATENATE(B531, " ", C531))</f>
        <v/>
      </c>
    </row>
    <row r="532">
      <c r="J532" s="21">
        <f>+IF(AND(I532="no_cargado",B532=""),"Ingresar nombre",CONCATENATE(B532, " ", C532))</f>
        <v/>
      </c>
    </row>
    <row r="533">
      <c r="J533" s="21">
        <f>+IF(AND(I533="no_cargado",B533=""),"Ingresar nombre",CONCATENATE(B533, " ", C533))</f>
        <v/>
      </c>
    </row>
    <row r="534">
      <c r="J534" s="21">
        <f>+IF(AND(I534="no_cargado",B534=""),"Ingresar nombre",CONCATENATE(B534, " ", C534))</f>
        <v/>
      </c>
    </row>
    <row r="535">
      <c r="J535" s="21">
        <f>+IF(AND(I535="no_cargado",B535=""),"Ingresar nombre",CONCATENATE(B535, " ", C535))</f>
        <v/>
      </c>
    </row>
    <row r="536">
      <c r="J536" s="21">
        <f>+IF(AND(I536="no_cargado",B536=""),"Ingresar nombre",CONCATENATE(B536, " ", C536))</f>
        <v/>
      </c>
    </row>
    <row r="537">
      <c r="J537" s="21">
        <f>+IF(AND(I537="no_cargado",B537=""),"Ingresar nombre",CONCATENATE(B537, " ", C537))</f>
        <v/>
      </c>
    </row>
    <row r="538">
      <c r="J538" s="21">
        <f>+IF(AND(I538="no_cargado",B538=""),"Ingresar nombre",CONCATENATE(B538, " ", C538))</f>
        <v/>
      </c>
    </row>
    <row r="539">
      <c r="J539" s="21">
        <f>+IF(AND(I539="no_cargado",B539=""),"Ingresar nombre",CONCATENATE(B539, " ", C539))</f>
        <v/>
      </c>
    </row>
    <row r="540">
      <c r="J540" s="21">
        <f>+IF(AND(I540="no_cargado",B540=""),"Ingresar nombre",CONCATENATE(B540, " ", C540))</f>
        <v/>
      </c>
    </row>
    <row r="541">
      <c r="J541" s="21">
        <f>+IF(AND(I541="no_cargado",B541=""),"Ingresar nombre",CONCATENATE(B541, " ", C541))</f>
        <v/>
      </c>
    </row>
    <row r="542">
      <c r="J542" s="21">
        <f>+IF(AND(I542="no_cargado",B542=""),"Ingresar nombre",CONCATENATE(B542, " ", C542))</f>
        <v/>
      </c>
    </row>
    <row r="543">
      <c r="J543" s="21">
        <f>+IF(AND(I543="no_cargado",B543=""),"Ingresar nombre",CONCATENATE(B543, " ", C543))</f>
        <v/>
      </c>
    </row>
    <row r="544">
      <c r="J544" s="21">
        <f>+IF(AND(I544="no_cargado",B544=""),"Ingresar nombre",CONCATENATE(B544, " ", C544))</f>
        <v/>
      </c>
    </row>
    <row r="545">
      <c r="J545" s="21">
        <f>+IF(AND(I545="no_cargado",B545=""),"Ingresar nombre",CONCATENATE(B545, " ", C545))</f>
        <v/>
      </c>
    </row>
    <row r="546">
      <c r="J546" s="21">
        <f>+IF(AND(I546="no_cargado",B546=""),"Ingresar nombre",CONCATENATE(B546, " ", C546))</f>
        <v/>
      </c>
    </row>
    <row r="547">
      <c r="J547" s="21">
        <f>+IF(AND(I547="no_cargado",B547=""),"Ingresar nombre",CONCATENATE(B547, " ", C547))</f>
        <v/>
      </c>
    </row>
    <row r="548">
      <c r="J548" s="21">
        <f>+IF(AND(I548="no_cargado",B548=""),"Ingresar nombre",CONCATENATE(B548, " ", C548))</f>
        <v/>
      </c>
    </row>
    <row r="549">
      <c r="J549" s="21">
        <f>+IF(AND(I549="no_cargado",B549=""),"Ingresar nombre",CONCATENATE(B549, " ", C549))</f>
        <v/>
      </c>
    </row>
    <row r="550">
      <c r="J550" s="21">
        <f>+IF(AND(I550="no_cargado",B550=""),"Ingresar nombre",CONCATENATE(B550, " ", C550))</f>
        <v/>
      </c>
    </row>
    <row r="551">
      <c r="J551" s="21">
        <f>+IF(AND(I551="no_cargado",B551=""),"Ingresar nombre",CONCATENATE(B551, " ", C551))</f>
        <v/>
      </c>
    </row>
    <row r="552">
      <c r="J552" s="21">
        <f>+IF(AND(I552="no_cargado",B552=""),"Ingresar nombre",CONCATENATE(B552, " ", C552))</f>
        <v/>
      </c>
    </row>
    <row r="553">
      <c r="J553" s="21">
        <f>+IF(AND(I553="no_cargado",B553=""),"Ingresar nombre",CONCATENATE(B553, " ", C553))</f>
        <v/>
      </c>
    </row>
    <row r="554">
      <c r="J554" s="21">
        <f>+IF(AND(I554="no_cargado",B554=""),"Ingresar nombre",CONCATENATE(B554, " ", C554))</f>
        <v/>
      </c>
    </row>
    <row r="555">
      <c r="J555" s="21">
        <f>+IF(AND(I555="no_cargado",B555=""),"Ingresar nombre",CONCATENATE(B555, " ", C555))</f>
        <v/>
      </c>
    </row>
    <row r="556">
      <c r="J556" s="21">
        <f>+IF(AND(I556="no_cargado",B556=""),"Ingresar nombre",CONCATENATE(B556, " ", C556))</f>
        <v/>
      </c>
    </row>
    <row r="557">
      <c r="J557" s="21">
        <f>+IF(AND(I557="no_cargado",B557=""),"Ingresar nombre",CONCATENATE(B557, " ", C557))</f>
        <v/>
      </c>
    </row>
    <row r="558">
      <c r="J558" s="21">
        <f>+IF(AND(I558="no_cargado",B558=""),"Ingresar nombre",CONCATENATE(B558, " ", C558))</f>
        <v/>
      </c>
    </row>
    <row r="559">
      <c r="J559" s="21">
        <f>+IF(AND(I559="no_cargado",B559=""),"Ingresar nombre",CONCATENATE(B559, " ", C559))</f>
        <v/>
      </c>
    </row>
    <row r="560">
      <c r="J560" s="21">
        <f>+IF(AND(I560="no_cargado",B560=""),"Ingresar nombre",CONCATENATE(B560, " ", C560))</f>
        <v/>
      </c>
    </row>
    <row r="561">
      <c r="J561" s="21">
        <f>+IF(AND(I561="no_cargado",B561=""),"Ingresar nombre",CONCATENATE(B561, " ", C561))</f>
        <v/>
      </c>
    </row>
    <row r="562">
      <c r="J562" s="21">
        <f>+IF(AND(I562="no_cargado",B562=""),"Ingresar nombre",CONCATENATE(B562, " ", C562))</f>
        <v/>
      </c>
    </row>
    <row r="563">
      <c r="J563" s="21">
        <f>+IF(AND(I563="no_cargado",B563=""),"Ingresar nombre",CONCATENATE(B563, " ", C563))</f>
        <v/>
      </c>
    </row>
    <row r="564">
      <c r="J564" s="21">
        <f>+IF(AND(I564="no_cargado",B564=""),"Ingresar nombre",CONCATENATE(B564, " ", C564))</f>
        <v/>
      </c>
    </row>
    <row r="565">
      <c r="J565" s="21">
        <f>+IF(AND(I565="no_cargado",B565=""),"Ingresar nombre",CONCATENATE(B565, " ", C565))</f>
        <v/>
      </c>
    </row>
    <row r="566">
      <c r="J566" s="21">
        <f>+IF(AND(I566="no_cargado",B566=""),"Ingresar nombre",CONCATENATE(B566, " ", C566))</f>
        <v/>
      </c>
    </row>
    <row r="567">
      <c r="J567" s="21">
        <f>+IF(AND(I567="no_cargado",B567=""),"Ingresar nombre",CONCATENATE(B567, " ", C567))</f>
        <v/>
      </c>
    </row>
    <row r="568">
      <c r="J568" s="21">
        <f>+IF(AND(I568="no_cargado",B568=""),"Ingresar nombre",CONCATENATE(B568, " ", C568))</f>
        <v/>
      </c>
    </row>
    <row r="569">
      <c r="J569" s="21">
        <f>+IF(AND(I569="no_cargado",B569=""),"Ingresar nombre",CONCATENATE(B569, " ", C569))</f>
        <v/>
      </c>
    </row>
    <row r="570">
      <c r="J570" s="21">
        <f>+IF(AND(I570="no_cargado",B570=""),"Ingresar nombre",CONCATENATE(B570, " ", C570))</f>
        <v/>
      </c>
    </row>
    <row r="571">
      <c r="J571" s="21">
        <f>+IF(AND(I571="no_cargado",B571=""),"Ingresar nombre",CONCATENATE(B571, " ", C571))</f>
        <v/>
      </c>
    </row>
    <row r="572">
      <c r="J572" s="21">
        <f>+IF(AND(I572="no_cargado",B572=""),"Ingresar nombre",CONCATENATE(B572, " ", C572))</f>
        <v/>
      </c>
    </row>
    <row r="573">
      <c r="J573" s="21">
        <f>+IF(AND(I573="no_cargado",B573=""),"Ingresar nombre",CONCATENATE(B573, " ", C573))</f>
        <v/>
      </c>
    </row>
    <row r="574">
      <c r="J574" s="21">
        <f>+IF(AND(I574="no_cargado",B574=""),"Ingresar nombre",CONCATENATE(B574, " ", C574))</f>
        <v/>
      </c>
    </row>
    <row r="575">
      <c r="J575" s="21">
        <f>+IF(AND(I575="no_cargado",B575=""),"Ingresar nombre",CONCATENATE(B575, " ", C575))</f>
        <v/>
      </c>
    </row>
    <row r="576">
      <c r="J576" s="21">
        <f>+IF(AND(I576="no_cargado",B576=""),"Ingresar nombre",CONCATENATE(B576, " ", C576))</f>
        <v/>
      </c>
    </row>
    <row r="577">
      <c r="J577" s="21">
        <f>+IF(AND(I577="no_cargado",B577=""),"Ingresar nombre",CONCATENATE(B577, " ", C577))</f>
        <v/>
      </c>
    </row>
    <row r="578">
      <c r="J578" s="21">
        <f>+IF(AND(I578="no_cargado",B578=""),"Ingresar nombre",CONCATENATE(B578, " ", C578))</f>
        <v/>
      </c>
    </row>
    <row r="579">
      <c r="J579" s="21">
        <f>+IF(AND(I579="no_cargado",B579=""),"Ingresar nombre",CONCATENATE(B579, " ", C579))</f>
        <v/>
      </c>
    </row>
    <row r="580">
      <c r="J580" s="21">
        <f>+IF(AND(I580="no_cargado",B580=""),"Ingresar nombre",CONCATENATE(B580, " ", C580))</f>
        <v/>
      </c>
    </row>
    <row r="581">
      <c r="J581" s="21">
        <f>+IF(AND(I581="no_cargado",B581=""),"Ingresar nombre",CONCATENATE(B581, " ", C581))</f>
        <v/>
      </c>
    </row>
    <row r="582">
      <c r="J582" s="21">
        <f>+IF(AND(I582="no_cargado",B582=""),"Ingresar nombre",CONCATENATE(B582, " ", C582))</f>
        <v/>
      </c>
    </row>
    <row r="583">
      <c r="J583" s="21">
        <f>+IF(AND(I583="no_cargado",B583=""),"Ingresar nombre",CONCATENATE(B583, " ", C583))</f>
        <v/>
      </c>
    </row>
    <row r="584">
      <c r="J584" s="21">
        <f>+IF(AND(I584="no_cargado",B584=""),"Ingresar nombre",CONCATENATE(B584, " ", C584))</f>
        <v/>
      </c>
    </row>
    <row r="585">
      <c r="J585" s="21">
        <f>+IF(AND(I585="no_cargado",B585=""),"Ingresar nombre",CONCATENATE(B585, " ", C585))</f>
        <v/>
      </c>
    </row>
    <row r="586">
      <c r="J586" s="21">
        <f>+IF(AND(I586="no_cargado",B586=""),"Ingresar nombre",CONCATENATE(B586, " ", C586))</f>
        <v/>
      </c>
    </row>
    <row r="587">
      <c r="J587" s="21">
        <f>+IF(AND(I587="no_cargado",B587=""),"Ingresar nombre",CONCATENATE(B587, " ", C587))</f>
        <v/>
      </c>
    </row>
    <row r="588">
      <c r="J588" s="21">
        <f>+IF(AND(I588="no_cargado",B588=""),"Ingresar nombre",CONCATENATE(B588, " ", C588))</f>
        <v/>
      </c>
    </row>
    <row r="589">
      <c r="J589" s="21">
        <f>+IF(AND(I589="no_cargado",B589=""),"Ingresar nombre",CONCATENATE(B589, " ", C589))</f>
        <v/>
      </c>
    </row>
    <row r="590">
      <c r="J590" s="21">
        <f>+IF(AND(I590="no_cargado",B590=""),"Ingresar nombre",CONCATENATE(B590, " ", C590))</f>
        <v/>
      </c>
    </row>
    <row r="591">
      <c r="J591" s="21">
        <f>+IF(AND(I591="no_cargado",B591=""),"Ingresar nombre",CONCATENATE(B591, " ", C591))</f>
        <v/>
      </c>
    </row>
    <row r="592">
      <c r="J592" s="21">
        <f>+IF(AND(I592="no_cargado",B592=""),"Ingresar nombre",CONCATENATE(B592, " ", C592))</f>
        <v/>
      </c>
    </row>
    <row r="593">
      <c r="J593" s="21">
        <f>+IF(AND(I593="no_cargado",B593=""),"Ingresar nombre",CONCATENATE(B593, " ", C593))</f>
        <v/>
      </c>
    </row>
    <row r="594">
      <c r="J594" s="21">
        <f>+IF(AND(I594="no_cargado",B594=""),"Ingresar nombre",CONCATENATE(B594, " ", C594))</f>
        <v/>
      </c>
    </row>
    <row r="595">
      <c r="J595" s="21">
        <f>+IF(AND(I595="no_cargado",B595=""),"Ingresar nombre",CONCATENATE(B595, " ", C595))</f>
        <v/>
      </c>
    </row>
    <row r="596">
      <c r="J596" s="21">
        <f>+IF(AND(I596="no_cargado",B596=""),"Ingresar nombre",CONCATENATE(B596, " ", C596))</f>
        <v/>
      </c>
    </row>
    <row r="597">
      <c r="J597" s="21">
        <f>+IF(AND(I597="no_cargado",B597=""),"Ingresar nombre",CONCATENATE(B597, " ", C597))</f>
        <v/>
      </c>
    </row>
    <row r="598">
      <c r="J598" s="21">
        <f>+IF(AND(I598="no_cargado",B598=""),"Ingresar nombre",CONCATENATE(B598, " ", C598))</f>
        <v/>
      </c>
    </row>
    <row r="599">
      <c r="J599" s="21">
        <f>+IF(AND(I599="no_cargado",B599=""),"Ingresar nombre",CONCATENATE(B599, " ", C599))</f>
        <v/>
      </c>
    </row>
    <row r="600">
      <c r="J600" s="21">
        <f>+IF(AND(I600="no_cargado",B600=""),"Ingresar nombre",CONCATENATE(B600, " ", C600))</f>
        <v/>
      </c>
    </row>
    <row r="601">
      <c r="J601" s="21">
        <f>+IF(AND(I601="no_cargado",B601=""),"Ingresar nombre",CONCATENATE(B601, " ", C601))</f>
        <v/>
      </c>
    </row>
    <row r="602">
      <c r="J602" s="21">
        <f>+IF(AND(I602="no_cargado",B602=""),"Ingresar nombre",CONCATENATE(B602, " ", C602))</f>
        <v/>
      </c>
    </row>
    <row r="603">
      <c r="J603" s="21">
        <f>+IF(AND(I603="no_cargado",B603=""),"Ingresar nombre",CONCATENATE(B603, " ", C603))</f>
        <v/>
      </c>
    </row>
    <row r="604">
      <c r="J604" s="21">
        <f>+IF(AND(I604="no_cargado",B604=""),"Ingresar nombre",CONCATENATE(B604, " ", C604))</f>
        <v/>
      </c>
    </row>
    <row r="605">
      <c r="J605" s="21">
        <f>+IF(AND(I605="no_cargado",B605=""),"Ingresar nombre",CONCATENATE(B605, " ", C605))</f>
        <v/>
      </c>
    </row>
    <row r="606">
      <c r="J606" s="21">
        <f>+IF(AND(I606="no_cargado",B606=""),"Ingresar nombre",CONCATENATE(B606, " ", C606))</f>
        <v/>
      </c>
    </row>
    <row r="607">
      <c r="J607" s="21">
        <f>+IF(AND(I607="no_cargado",B607=""),"Ingresar nombre",CONCATENATE(B607, " ", C607))</f>
        <v/>
      </c>
    </row>
    <row r="608">
      <c r="J608" s="21">
        <f>+IF(AND(I608="no_cargado",B608=""),"Ingresar nombre",CONCATENATE(B608, " ", C608))</f>
        <v/>
      </c>
    </row>
    <row r="609">
      <c r="J609" s="21">
        <f>+IF(AND(I609="no_cargado",B609=""),"Ingresar nombre",CONCATENATE(B609, " ", C609))</f>
        <v/>
      </c>
    </row>
    <row r="610">
      <c r="J610" s="21">
        <f>+IF(AND(I610="no_cargado",B610=""),"Ingresar nombre",CONCATENATE(B610, " ", C610))</f>
        <v/>
      </c>
    </row>
    <row r="611">
      <c r="J611" s="21">
        <f>+IF(AND(I611="no_cargado",B611=""),"Ingresar nombre",CONCATENATE(B611, " ", C611))</f>
        <v/>
      </c>
    </row>
    <row r="612">
      <c r="J612" s="21">
        <f>+IF(AND(I612="no_cargado",B612=""),"Ingresar nombre",CONCATENATE(B612, " ", C612))</f>
        <v/>
      </c>
    </row>
    <row r="613">
      <c r="J613" s="21">
        <f>+IF(AND(I613="no_cargado",B613=""),"Ingresar nombre",CONCATENATE(B613, " ", C613))</f>
        <v/>
      </c>
    </row>
    <row r="614">
      <c r="J614" s="21">
        <f>+IF(AND(I614="no_cargado",B614=""),"Ingresar nombre",CONCATENATE(B614, " ", C614))</f>
        <v/>
      </c>
    </row>
    <row r="615">
      <c r="J615" s="21">
        <f>+IF(AND(I615="no_cargado",B615=""),"Ingresar nombre",CONCATENATE(B615, " ", C615))</f>
        <v/>
      </c>
    </row>
    <row r="616">
      <c r="J616" s="21">
        <f>+IF(AND(I616="no_cargado",B616=""),"Ingresar nombre",CONCATENATE(B616, " ", C616))</f>
        <v/>
      </c>
    </row>
    <row r="617">
      <c r="J617" s="21">
        <f>+IF(AND(I617="no_cargado",B617=""),"Ingresar nombre",CONCATENATE(B617, " ", C617))</f>
        <v/>
      </c>
    </row>
    <row r="618">
      <c r="J618" s="21">
        <f>+IF(AND(I618="no_cargado",B618=""),"Ingresar nombre",CONCATENATE(B618, " ", C618))</f>
        <v/>
      </c>
    </row>
    <row r="619">
      <c r="J619" s="21">
        <f>+IF(AND(I619="no_cargado",B619=""),"Ingresar nombre",CONCATENATE(B619, " ", C619))</f>
        <v/>
      </c>
    </row>
    <row r="620">
      <c r="J620" s="21">
        <f>+IF(AND(I620="no_cargado",B620=""),"Ingresar nombre",CONCATENATE(B620, " ", C620))</f>
        <v/>
      </c>
    </row>
    <row r="621">
      <c r="J621" s="21">
        <f>+IF(AND(I621="no_cargado",B621=""),"Ingresar nombre",CONCATENATE(B621, " ", C621))</f>
        <v/>
      </c>
    </row>
    <row r="622">
      <c r="J622" s="21">
        <f>+IF(AND(I622="no_cargado",B622=""),"Ingresar nombre",CONCATENATE(B622, " ", C622))</f>
        <v/>
      </c>
    </row>
    <row r="623">
      <c r="J623" s="21">
        <f>+IF(AND(I623="no_cargado",B623=""),"Ingresar nombre",CONCATENATE(B623, " ", C623))</f>
        <v/>
      </c>
    </row>
    <row r="624">
      <c r="J624" s="21">
        <f>+IF(AND(I624="no_cargado",B624=""),"Ingresar nombre",CONCATENATE(B624, " ", C624))</f>
        <v/>
      </c>
    </row>
    <row r="625">
      <c r="J625" s="21">
        <f>+IF(AND(I625="no_cargado",B625=""),"Ingresar nombre",CONCATENATE(B625, " ", C625))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Hoja2">
    <tabColor rgb="FF0070C0"/>
    <outlinePr summaryBelow="1" summaryRight="1"/>
    <pageSetUpPr/>
  </sheetPr>
  <dimension ref="A1:D1742"/>
  <sheetViews>
    <sheetView topLeftCell="A111" zoomScale="90" zoomScaleNormal="90" workbookViewId="0">
      <selection activeCell="A132" sqref="A132"/>
    </sheetView>
  </sheetViews>
  <sheetFormatPr baseColWidth="10" defaultColWidth="9.140625" defaultRowHeight="11.25" outlineLevelCol="0"/>
  <cols>
    <col width="23.5703125" customWidth="1" style="16" min="1" max="1"/>
    <col width="19.28515625" customWidth="1" style="17" min="2" max="2"/>
    <col width="23.5703125" customWidth="1" style="16" min="3" max="3"/>
    <col width="45.42578125" customWidth="1" style="16" min="4" max="4"/>
    <col width="9.140625" customWidth="1" style="16" min="5" max="29"/>
    <col width="9.140625" customWidth="1" style="16" min="30" max="16384"/>
  </cols>
  <sheetData>
    <row r="1" ht="36" customHeight="1" s="70">
      <c r="A1" s="38" t="inlineStr">
        <is>
          <t>Nro troquel fisico</t>
        </is>
      </c>
      <c r="B1" s="37" t="inlineStr">
        <is>
          <t>Material SAP</t>
        </is>
      </c>
      <c r="C1" s="39" t="inlineStr">
        <is>
          <t>Código EAN/UPC</t>
        </is>
      </c>
      <c r="D1" s="39" t="inlineStr">
        <is>
          <t>Texto breve de material</t>
        </is>
      </c>
    </row>
    <row r="2" ht="15" customHeight="1" s="70">
      <c r="A2" s="67" t="n">
        <v>449969</v>
      </c>
      <c r="B2" s="67" t="n">
        <v>11</v>
      </c>
      <c r="C2" s="40" t="n">
        <v>7798035310289</v>
      </c>
      <c r="D2" s="66" t="inlineStr">
        <is>
          <t>TO-VARIMESNA 200mg a.x15</t>
        </is>
      </c>
    </row>
    <row r="3" ht="15" customHeight="1" s="70">
      <c r="A3" s="67" t="n">
        <v>677291</v>
      </c>
      <c r="B3" s="67" t="n">
        <v>25</v>
      </c>
      <c r="C3" s="40" t="n">
        <v>7798021443526</v>
      </c>
      <c r="D3" s="66" t="inlineStr">
        <is>
          <t>TO-COSMEGEN** 0.5mg iny.a</t>
        </is>
      </c>
    </row>
    <row r="4" ht="15" customHeight="1" s="70">
      <c r="A4" s="67" t="n">
        <v>705582</v>
      </c>
      <c r="B4" s="67" t="n">
        <v>26</v>
      </c>
      <c r="C4" s="40" t="n">
        <v>7792183100891</v>
      </c>
      <c r="D4" s="66" t="inlineStr">
        <is>
          <t>TO-CORTIPYREN B 40 mg comp.x 20</t>
        </is>
      </c>
    </row>
    <row r="5" ht="15" customHeight="1" s="70">
      <c r="A5" s="67" t="n">
        <v>2285612</v>
      </c>
      <c r="B5" s="67" t="n">
        <v>57</v>
      </c>
      <c r="C5" s="40" t="n">
        <v>7791824117502</v>
      </c>
      <c r="D5" s="66" t="inlineStr">
        <is>
          <t>STO-GENOTROPIN** 16 UI/5.3 mg cart.x 1</t>
        </is>
      </c>
    </row>
    <row r="6" ht="15" customHeight="1" s="70">
      <c r="A6" s="67" t="n">
        <v>2699451</v>
      </c>
      <c r="B6" s="67" t="n">
        <v>84</v>
      </c>
      <c r="C6" s="40" t="n">
        <v>7798083959904</v>
      </c>
      <c r="D6" s="66" t="inlineStr">
        <is>
          <t>TO-ADRIBLASTINA DR** 50 mg f.a.x 1</t>
        </is>
      </c>
    </row>
    <row r="7" ht="15" customHeight="1" s="70">
      <c r="A7" s="67" t="n">
        <v>2719661</v>
      </c>
      <c r="B7" s="67" t="n">
        <v>85</v>
      </c>
      <c r="C7" s="40" t="n">
        <v>7792183106466</v>
      </c>
      <c r="D7" s="66" t="inlineStr">
        <is>
          <t>TO-TAMOXIFENO GADOR** 10 mg comp.x 30</t>
        </is>
      </c>
    </row>
    <row r="8" ht="15" customHeight="1" s="70">
      <c r="A8" s="67" t="n">
        <v>2719664</v>
      </c>
      <c r="B8" s="67" t="n">
        <v>86</v>
      </c>
      <c r="C8" s="40" t="n">
        <v>7792183106497</v>
      </c>
      <c r="D8" s="66" t="inlineStr">
        <is>
          <t>TO-TAMOXIFENO GADOR** 20mg comp.x 30</t>
        </is>
      </c>
    </row>
    <row r="9" ht="15" customHeight="1" s="70">
      <c r="A9" s="67" t="n">
        <v>2952051</v>
      </c>
      <c r="B9" s="67" t="n">
        <v>117</v>
      </c>
      <c r="C9" s="40" t="n">
        <v>7795383000381</v>
      </c>
      <c r="D9" s="66" t="inlineStr">
        <is>
          <t>TO-SANDIMMUN NEORAL** 100 mg sol.beb.x 50 ml</t>
        </is>
      </c>
    </row>
    <row r="10" ht="15" customHeight="1" s="70">
      <c r="A10" s="67" t="n">
        <v>2952131</v>
      </c>
      <c r="B10" s="67" t="n">
        <v>118</v>
      </c>
      <c r="C10" s="40" t="n">
        <v>7795383000350</v>
      </c>
      <c r="D10" s="66" t="inlineStr">
        <is>
          <t>TO-SANDIMMUN** 50 mg IV iny.a.x 10 x5ml</t>
        </is>
      </c>
    </row>
    <row r="11" ht="15" customHeight="1" s="70">
      <c r="A11" s="67" t="n">
        <v>2980771</v>
      </c>
      <c r="B11" s="67" t="n">
        <v>124</v>
      </c>
      <c r="C11" s="40" t="n">
        <v>7798021442949</v>
      </c>
      <c r="D11" s="66" t="inlineStr">
        <is>
          <t>TO-TAMOXIS** 20 mg comp.x 30</t>
        </is>
      </c>
    </row>
    <row r="12" ht="15" customHeight="1" s="70">
      <c r="A12" s="67" t="n">
        <v>3011511</v>
      </c>
      <c r="B12" s="67" t="n">
        <v>136</v>
      </c>
      <c r="C12" s="40" t="n">
        <v>7798021442857</v>
      </c>
      <c r="D12" s="66" t="inlineStr">
        <is>
          <t>TO-MITOXGEN** 20 mg iny.f.a.x 10 ml</t>
        </is>
      </c>
    </row>
    <row r="13" ht="15" customHeight="1" s="70">
      <c r="A13" s="67" t="n">
        <v>3060361</v>
      </c>
      <c r="B13" s="67" t="n">
        <v>159</v>
      </c>
      <c r="C13" s="40" t="n">
        <v>7798021442512</v>
      </c>
      <c r="D13" s="66" t="inlineStr">
        <is>
          <t>TO-CARBOXTIE** 150 mg iny.f.a.x 1</t>
        </is>
      </c>
    </row>
    <row r="14" ht="15" customHeight="1" s="70">
      <c r="A14" s="67" t="n">
        <v>3116971</v>
      </c>
      <c r="B14" s="67" t="n">
        <v>184</v>
      </c>
      <c r="C14" s="40" t="n">
        <v>7795383000367</v>
      </c>
      <c r="D14" s="66" t="inlineStr">
        <is>
          <t>TO-SANDIMMUN NEORAL** 25 mg caps.x 50</t>
        </is>
      </c>
    </row>
    <row r="15" ht="15" customHeight="1" s="70">
      <c r="A15" s="67" t="n">
        <v>3117041</v>
      </c>
      <c r="B15" s="67" t="n">
        <v>185</v>
      </c>
      <c r="C15" s="40" t="n">
        <v>7795383000374</v>
      </c>
      <c r="D15" s="66" t="inlineStr">
        <is>
          <t>TO-SANDIMMUN NEORAL** 100 mg caps.x 50</t>
        </is>
      </c>
    </row>
    <row r="16" ht="15" customHeight="1" s="70">
      <c r="A16" s="67" t="n">
        <v>3118371</v>
      </c>
      <c r="B16" s="67" t="n">
        <v>189</v>
      </c>
      <c r="C16" s="40" t="n">
        <v>7798083955944</v>
      </c>
      <c r="D16" s="66" t="inlineStr">
        <is>
          <t>TO-ZAVEDOS** 10 mg iny.f.a.x 1+solv.</t>
        </is>
      </c>
    </row>
    <row r="17" ht="15" customHeight="1" s="70">
      <c r="A17" s="67" t="n">
        <v>3133122</v>
      </c>
      <c r="B17" s="67" t="n">
        <v>201</v>
      </c>
      <c r="C17" s="40" t="n">
        <v>7795376002392</v>
      </c>
      <c r="D17" s="66" t="inlineStr">
        <is>
          <t>TO-DIEMON** 20 mg comp.x 30</t>
        </is>
      </c>
    </row>
    <row r="18" ht="15" customHeight="1" s="70">
      <c r="A18" s="67" t="n">
        <v>3139741</v>
      </c>
      <c r="B18" s="67" t="n">
        <v>210</v>
      </c>
      <c r="C18" s="40" t="n">
        <v>7795367000024</v>
      </c>
      <c r="D18" s="66" t="inlineStr">
        <is>
          <t>TO-CISPLATINO LKM** 50mg f.a.x 1</t>
        </is>
      </c>
    </row>
    <row r="19" ht="15" customHeight="1" s="70">
      <c r="A19" s="67" t="n">
        <v>3145341</v>
      </c>
      <c r="B19" s="67" t="n">
        <v>215</v>
      </c>
      <c r="C19" s="40" t="n">
        <v>7795367000079</v>
      </c>
      <c r="D19" s="66" t="inlineStr">
        <is>
          <t>TO-METOTREXATO LKM** 50mg f.a.x 1</t>
        </is>
      </c>
    </row>
    <row r="20" ht="15" customHeight="1" s="70">
      <c r="A20" s="67" t="n">
        <v>3145421</v>
      </c>
      <c r="B20" s="67" t="n">
        <v>216</v>
      </c>
      <c r="C20" s="40" t="n">
        <v>7795367000086</v>
      </c>
      <c r="D20" s="66" t="inlineStr">
        <is>
          <t>TO-METOTREXATO LKM** 500mg f.a</t>
        </is>
      </c>
    </row>
    <row r="21" ht="15" customHeight="1" s="70">
      <c r="A21" s="67" t="n">
        <v>3156735</v>
      </c>
      <c r="B21" s="67" t="n">
        <v>221</v>
      </c>
      <c r="C21" s="40" t="n">
        <v>7798067995355</v>
      </c>
      <c r="D21" s="66" t="inlineStr">
        <is>
          <t>TO-NAVELBINE** 50 mg iny.x 1</t>
        </is>
      </c>
    </row>
    <row r="22" ht="15" customHeight="1" s="70">
      <c r="A22" s="67" t="n">
        <v>3185861</v>
      </c>
      <c r="B22" s="67" t="n">
        <v>233</v>
      </c>
      <c r="C22" s="40" t="n">
        <v>7795383000435</v>
      </c>
      <c r="D22" s="66" t="inlineStr">
        <is>
          <t>STO-SANDOSTATIN 0.10 mg a.x 5 x 1 ml</t>
        </is>
      </c>
    </row>
    <row r="23" ht="15" customHeight="1" s="70">
      <c r="A23" s="67" t="n">
        <v>3198571</v>
      </c>
      <c r="B23" s="67" t="n">
        <v>236</v>
      </c>
      <c r="C23" s="40" t="n">
        <v>7794220000485</v>
      </c>
      <c r="D23" s="66" t="inlineStr">
        <is>
          <t>STO-ZOLADEX 3.6mg depot x1</t>
        </is>
      </c>
    </row>
    <row r="24" ht="15" customHeight="1" s="70">
      <c r="A24" s="67" t="n">
        <v>5614131</v>
      </c>
      <c r="B24" s="67" t="n">
        <v>264</v>
      </c>
      <c r="C24" s="40" t="n">
        <v>7798084684768</v>
      </c>
      <c r="D24" s="66" t="inlineStr">
        <is>
          <t>TO-ASOTERON 50 mg comp.x 50</t>
        </is>
      </c>
    </row>
    <row r="25" ht="15" customHeight="1" s="70">
      <c r="A25" s="67" t="n">
        <v>3384271</v>
      </c>
      <c r="B25" s="67" t="n">
        <v>287</v>
      </c>
      <c r="C25" s="40" t="n">
        <v>7798021442987</v>
      </c>
      <c r="D25" s="66" t="inlineStr">
        <is>
          <t>TO-VP-GEN 100 mg a.x 1</t>
        </is>
      </c>
    </row>
    <row r="26" ht="15" customHeight="1" s="70">
      <c r="A26" s="67" t="n">
        <v>3385841</v>
      </c>
      <c r="B26" s="67" t="n">
        <v>289</v>
      </c>
      <c r="C26" s="40" t="n">
        <v>7798021442567</v>
      </c>
      <c r="D26" s="66" t="inlineStr">
        <is>
          <t>TO-DOXTIE** 50 mg iny.f.a.x 1</t>
        </is>
      </c>
    </row>
    <row r="27" ht="15" customHeight="1" s="70">
      <c r="A27" s="67" t="n">
        <v>3432601</v>
      </c>
      <c r="B27" s="67" t="n">
        <v>299</v>
      </c>
      <c r="C27" s="40" t="n">
        <v>7795367000659</v>
      </c>
      <c r="D27" s="66" t="inlineStr">
        <is>
          <t>TO-ONDANSETRON LKM 8mg comp.x 10</t>
        </is>
      </c>
    </row>
    <row r="28" ht="15" customHeight="1" s="70">
      <c r="A28" s="67" t="n">
        <v>3443912</v>
      </c>
      <c r="B28" s="67" t="n">
        <v>302</v>
      </c>
      <c r="C28" s="40" t="n">
        <v>7795383000534</v>
      </c>
      <c r="D28" s="66" t="inlineStr">
        <is>
          <t>TO-SANDIMMUN NEORAL** 50 mg caps.x 50</t>
        </is>
      </c>
    </row>
    <row r="29" ht="15" customHeight="1" s="70">
      <c r="A29" s="67" t="n">
        <v>3462722</v>
      </c>
      <c r="B29" s="67" t="n">
        <v>303</v>
      </c>
      <c r="C29" s="40" t="n">
        <v>7798084680180</v>
      </c>
      <c r="D29" s="66" t="inlineStr">
        <is>
          <t>TO-CETRON 8mg comp.x 10</t>
        </is>
      </c>
    </row>
    <row r="30" ht="15" customHeight="1" s="70">
      <c r="A30" s="67" t="n">
        <v>3471391</v>
      </c>
      <c r="B30" s="67" t="n">
        <v>308</v>
      </c>
      <c r="C30" s="40" t="n">
        <v>7795367000215</v>
      </c>
      <c r="D30" s="66" t="inlineStr">
        <is>
          <t>TO-CARBOPLATINO LKM** 150 mg iny.liof.f.a.x 1</t>
        </is>
      </c>
    </row>
    <row r="31" ht="15" customHeight="1" s="70">
      <c r="A31" s="67" t="n">
        <v>3564871</v>
      </c>
      <c r="B31" s="67" t="n">
        <v>327</v>
      </c>
      <c r="C31" s="40" t="n">
        <v>7793397050101</v>
      </c>
      <c r="D31" s="66" t="inlineStr">
        <is>
          <t>TO-EUVAXON** 100 mg/5 ml iny.f.a.x 1</t>
        </is>
      </c>
    </row>
    <row r="32" ht="15" customHeight="1" s="70">
      <c r="A32" s="67" t="n">
        <v>3577247</v>
      </c>
      <c r="B32" s="67" t="n">
        <v>331</v>
      </c>
      <c r="C32" s="40" t="n">
        <v>7793397050071</v>
      </c>
      <c r="D32" s="66" t="inlineStr">
        <is>
          <t>TO-METOTREXATE TEVA** 500 mg/20 ml fax 1</t>
        </is>
      </c>
    </row>
    <row r="33" ht="15" customHeight="1" s="70">
      <c r="A33" s="67" t="n">
        <v>3720371</v>
      </c>
      <c r="B33" s="67" t="n">
        <v>390</v>
      </c>
      <c r="C33" s="40" t="n">
        <v>7795367000109</v>
      </c>
      <c r="D33" s="66" t="inlineStr">
        <is>
          <t>TO-MITOMICINA LKM** 20 mg iny.f.a</t>
        </is>
      </c>
    </row>
    <row r="34" ht="15" customHeight="1" s="70">
      <c r="A34" s="67" t="n">
        <v>3721012</v>
      </c>
      <c r="B34" s="67" t="n">
        <v>392</v>
      </c>
      <c r="C34" s="40" t="n">
        <v>7798019610121</v>
      </c>
      <c r="D34" s="66" t="inlineStr">
        <is>
          <t>TO-IGANTIBE 1.000 UI f.a.x 5 ml</t>
        </is>
      </c>
    </row>
    <row r="35" ht="15" customHeight="1" s="70">
      <c r="A35" s="67" t="n">
        <v>3749261</v>
      </c>
      <c r="B35" s="67" t="n">
        <v>401</v>
      </c>
      <c r="C35" s="40" t="n">
        <v>7798035310197</v>
      </c>
      <c r="D35" s="66" t="inlineStr">
        <is>
          <t>TO-MAXIMITOM** 20 mg f.a.x 1</t>
        </is>
      </c>
    </row>
    <row r="36" ht="15" customHeight="1" s="70">
      <c r="A36" s="67" t="n">
        <v>3750731</v>
      </c>
      <c r="B36" s="67" t="n">
        <v>403</v>
      </c>
      <c r="C36" s="40" t="n">
        <v>7795342002661</v>
      </c>
      <c r="D36" s="66" t="inlineStr">
        <is>
          <t>TO-VETIO** 20 mg iny.f.a.x 1</t>
        </is>
      </c>
    </row>
    <row r="37" ht="15" customHeight="1" s="70">
      <c r="A37" s="67" t="n">
        <v>3752051</v>
      </c>
      <c r="B37" s="67" t="n">
        <v>405</v>
      </c>
      <c r="C37" s="40" t="n">
        <v>7795376002538</v>
      </c>
      <c r="D37" s="66" t="inlineStr">
        <is>
          <t>TO-CLITAXEL** 30 mg f.a.x 1</t>
        </is>
      </c>
    </row>
    <row r="38" ht="15" customHeight="1" s="70">
      <c r="A38" s="67" t="n">
        <v>3752391</v>
      </c>
      <c r="B38" s="67" t="n">
        <v>407</v>
      </c>
      <c r="C38" s="40" t="n">
        <v>7795376002590</v>
      </c>
      <c r="D38" s="66" t="inlineStr">
        <is>
          <t>TO-CLITAXEL** 150 mg a.x 1</t>
        </is>
      </c>
    </row>
    <row r="39" ht="15" customHeight="1" s="70">
      <c r="A39" s="67" t="n">
        <v>3768491</v>
      </c>
      <c r="B39" s="67" t="n">
        <v>409</v>
      </c>
      <c r="C39" s="40" t="n">
        <v>7792371017109</v>
      </c>
      <c r="D39" s="66" t="inlineStr">
        <is>
          <t>TO-PULMOZYME (Dnasa) 2.5mg iny.a.x 6</t>
        </is>
      </c>
    </row>
    <row r="40" ht="15" customHeight="1" s="70">
      <c r="A40" s="67" t="n">
        <v>3896281</v>
      </c>
      <c r="B40" s="67" t="n">
        <v>420</v>
      </c>
      <c r="C40" s="40" t="n">
        <v>7795367546768</v>
      </c>
      <c r="D40" s="66" t="inlineStr">
        <is>
          <t>TO-BLEOCRIS** 15 mg iny.liof.f.a.x 1</t>
        </is>
      </c>
    </row>
    <row r="41" ht="15" customHeight="1" s="70">
      <c r="A41" s="67" t="n">
        <v>3959982</v>
      </c>
      <c r="B41" s="67" t="n">
        <v>450</v>
      </c>
      <c r="C41" s="40" t="n">
        <v>7795342001718</v>
      </c>
      <c r="D41" s="66" t="inlineStr">
        <is>
          <t>TO-BIOTROPIN 12UI liof.a.x1+solv.a.x1</t>
        </is>
      </c>
    </row>
    <row r="42" ht="15" customHeight="1" s="70">
      <c r="A42" s="67" t="n">
        <v>3972414</v>
      </c>
      <c r="B42" s="67" t="n">
        <v>457</v>
      </c>
      <c r="C42" s="40" t="n">
        <v>7795342002692</v>
      </c>
      <c r="D42" s="66" t="inlineStr">
        <is>
          <t>STO-TAYCOVIT 150** 150 mg kit de perfusion</t>
        </is>
      </c>
    </row>
    <row r="43" ht="15" customHeight="1" s="70">
      <c r="A43" s="67" t="n">
        <v>3977041</v>
      </c>
      <c r="B43" s="67" t="n">
        <v>458</v>
      </c>
      <c r="C43" s="40" t="n">
        <v>7795342001671</v>
      </c>
      <c r="D43" s="66" t="inlineStr">
        <is>
          <t>TO-ERVEMIN** 2.5mg comp.x 20</t>
        </is>
      </c>
    </row>
    <row r="44" ht="15" customHeight="1" s="70">
      <c r="A44" s="67" t="n">
        <v>3983981</v>
      </c>
      <c r="B44" s="67" t="n">
        <v>462</v>
      </c>
      <c r="C44" s="40" t="n">
        <v>7795367000796</v>
      </c>
      <c r="D44" s="66" t="inlineStr">
        <is>
          <t>TO-EPIDOXO** 50 mg iny.liof.f.a.x 1</t>
        </is>
      </c>
    </row>
    <row r="45" ht="15" customHeight="1" s="70">
      <c r="A45" s="67" t="n">
        <v>4016121</v>
      </c>
      <c r="B45" s="67" t="n">
        <v>486</v>
      </c>
      <c r="C45" s="40" t="n">
        <v>7795342001657</v>
      </c>
      <c r="D45" s="66" t="inlineStr">
        <is>
          <t>TO-GINARSAN FORTE** 20mg comp.x 30</t>
        </is>
      </c>
    </row>
    <row r="46" ht="15" customHeight="1" s="70">
      <c r="A46" s="67" t="n">
        <v>4019193</v>
      </c>
      <c r="B46" s="67" t="n">
        <v>488</v>
      </c>
      <c r="C46" s="40" t="n">
        <v>7795348002580</v>
      </c>
      <c r="D46" s="66" t="inlineStr">
        <is>
          <t>STO-DRIFEN** 150 mg f.a.x 25 ml</t>
        </is>
      </c>
    </row>
    <row r="47" ht="15" customHeight="1" s="70">
      <c r="A47" s="67" t="n">
        <v>4019774</v>
      </c>
      <c r="B47" s="67" t="n">
        <v>496</v>
      </c>
      <c r="C47" s="40" t="n">
        <v>7795348002900</v>
      </c>
      <c r="D47" s="66" t="inlineStr">
        <is>
          <t>TO-ROXORIN** 50 mg liof.f.a.x 1</t>
        </is>
      </c>
    </row>
    <row r="48" ht="15" customHeight="1" s="70">
      <c r="A48" s="67" t="n">
        <v>4047491</v>
      </c>
      <c r="B48" s="67" t="n">
        <v>504</v>
      </c>
      <c r="C48" s="40" t="n">
        <v>7794220000584</v>
      </c>
      <c r="D48" s="66" t="inlineStr">
        <is>
          <t>TO-CASODEX** 50 mg comp.x 28</t>
        </is>
      </c>
    </row>
    <row r="49" ht="15" customHeight="1" s="70">
      <c r="A49" s="67" t="n">
        <v>4064061</v>
      </c>
      <c r="B49" s="67" t="n">
        <v>509</v>
      </c>
      <c r="C49" s="40" t="n">
        <v>7795367000789</v>
      </c>
      <c r="D49" s="66" t="inlineStr">
        <is>
          <t>TO-ONCOCARBIL** 200 mg iny.a.x 1</t>
        </is>
      </c>
    </row>
    <row r="50" ht="15" customHeight="1" s="70">
      <c r="A50" s="67" t="n">
        <v>4079171</v>
      </c>
      <c r="B50" s="67" t="n">
        <v>520</v>
      </c>
      <c r="C50" s="40" t="n">
        <v>7795367000673</v>
      </c>
      <c r="D50" s="66" t="inlineStr">
        <is>
          <t>STO-TAXOCRIS** 30 mg a.x 1</t>
        </is>
      </c>
    </row>
    <row r="51" ht="15" customHeight="1" s="70">
      <c r="A51" s="67" t="n">
        <v>4079172</v>
      </c>
      <c r="B51" s="67" t="n">
        <v>521</v>
      </c>
      <c r="C51" s="40" t="n">
        <v>7795367000826</v>
      </c>
      <c r="D51" s="66" t="inlineStr">
        <is>
          <t>STO-TAXOCRIS** 30 mg a.x 5</t>
        </is>
      </c>
    </row>
    <row r="52" ht="15" customHeight="1" s="70">
      <c r="A52" s="67" t="n">
        <v>4079671</v>
      </c>
      <c r="B52" s="67" t="n">
        <v>522</v>
      </c>
      <c r="C52" s="40" t="n">
        <v>7792371015167</v>
      </c>
      <c r="D52" s="66" t="inlineStr">
        <is>
          <t>TO-CELLCEPT 250 mg caps.x 100</t>
        </is>
      </c>
    </row>
    <row r="53" ht="15" customHeight="1" s="70">
      <c r="A53" s="67" t="n">
        <v>4108451</v>
      </c>
      <c r="B53" s="67" t="n">
        <v>528</v>
      </c>
      <c r="C53" s="40" t="n">
        <v>7796930007310</v>
      </c>
      <c r="D53" s="66" t="inlineStr">
        <is>
          <t>TO-3 TC ** 150 mg comp.rec.x 60</t>
        </is>
      </c>
    </row>
    <row r="54" ht="15" customHeight="1" s="70">
      <c r="A54" s="67" t="n">
        <v>4109861</v>
      </c>
      <c r="B54" s="67" t="n">
        <v>530</v>
      </c>
      <c r="C54" s="40" t="n">
        <v>7795367000932</v>
      </c>
      <c r="D54" s="66" t="inlineStr">
        <is>
          <t>TO-CITARABINA LKM** 100mg f.a.x 1</t>
        </is>
      </c>
    </row>
    <row r="55" ht="15" customHeight="1" s="70">
      <c r="A55" s="67" t="n">
        <v>4112491</v>
      </c>
      <c r="B55" s="67" t="n">
        <v>531</v>
      </c>
      <c r="C55" s="40" t="n">
        <v>7794220000607</v>
      </c>
      <c r="D55" s="66" t="inlineStr">
        <is>
          <t>STO-ZOLADEX LA 10.8mg depot x1</t>
        </is>
      </c>
    </row>
    <row r="56" ht="15" customHeight="1" s="70">
      <c r="A56" s="67" t="n">
        <v>4124613</v>
      </c>
      <c r="B56" s="67" t="n">
        <v>534</v>
      </c>
      <c r="C56" s="40" t="n">
        <v>7795348001859</v>
      </c>
      <c r="D56" s="66" t="inlineStr">
        <is>
          <t>TO-ZETROTAX RICHMOND** 10 mg/ml jbe.x 240 ml</t>
        </is>
      </c>
    </row>
    <row r="57" ht="15" customHeight="1" s="70">
      <c r="A57" s="67" t="n">
        <v>4134771</v>
      </c>
      <c r="B57" s="67" t="n">
        <v>540</v>
      </c>
      <c r="C57" s="40" t="n">
        <v>7795367006774</v>
      </c>
      <c r="D57" s="66" t="inlineStr">
        <is>
          <t>TO-HIDROXIUREA LKM** 500mg caps.x 20</t>
        </is>
      </c>
    </row>
    <row r="58" ht="15" customHeight="1" s="70">
      <c r="A58" s="67" t="n">
        <v>4134773</v>
      </c>
      <c r="B58" s="67" t="n">
        <v>541</v>
      </c>
      <c r="C58" s="40" t="n">
        <v>7795367001373</v>
      </c>
      <c r="D58" s="66" t="inlineStr">
        <is>
          <t>TO-HIDROXIUREA LKM** 500mg caps.x 100</t>
        </is>
      </c>
    </row>
    <row r="59" ht="15" customHeight="1" s="70">
      <c r="A59" s="67" t="n">
        <v>4134851</v>
      </c>
      <c r="B59" s="67" t="n">
        <v>542</v>
      </c>
      <c r="C59" s="40" t="n">
        <v>7795367054539</v>
      </c>
      <c r="D59" s="66" t="inlineStr">
        <is>
          <t>TO-VINCRISTINA LKM** 1mg iny.a.x 1</t>
        </is>
      </c>
    </row>
    <row r="60" ht="15" customHeight="1" s="70">
      <c r="A60" s="67" t="n">
        <v>4189141</v>
      </c>
      <c r="B60" s="67" t="n">
        <v>559</v>
      </c>
      <c r="C60" s="40" t="n">
        <v>7794220000614</v>
      </c>
      <c r="D60" s="66" t="inlineStr">
        <is>
          <t>TO-ARIMIDEX** comp.x 28</t>
        </is>
      </c>
    </row>
    <row r="61" ht="15" customHeight="1" s="70">
      <c r="A61" s="67" t="n">
        <v>4192511</v>
      </c>
      <c r="B61" s="67" t="n">
        <v>560</v>
      </c>
      <c r="C61" s="40" t="n">
        <v>7795367001052</v>
      </c>
      <c r="D61" s="66" t="inlineStr">
        <is>
          <t>TO-CICLAMIL 50 mg comp.x 50</t>
        </is>
      </c>
    </row>
    <row r="62" ht="15" customHeight="1" s="70">
      <c r="A62" s="67" t="n">
        <v>4222461</v>
      </c>
      <c r="B62" s="67" t="n">
        <v>571</v>
      </c>
      <c r="C62" s="40" t="n">
        <v>7798083959942</v>
      </c>
      <c r="D62" s="66" t="inlineStr">
        <is>
          <t>TO-CAMPTOSAR ** 100 mg iny.f.a.x 5 ml</t>
        </is>
      </c>
    </row>
    <row r="63" ht="15" customHeight="1" s="70">
      <c r="A63" s="67" t="n">
        <v>4232361</v>
      </c>
      <c r="B63" s="67" t="n">
        <v>576</v>
      </c>
      <c r="C63" s="40" t="n">
        <v>7795342003071</v>
      </c>
      <c r="D63" s="66" t="inlineStr">
        <is>
          <t>TO-BCG CULTIVO SSI** f.a.x 4</t>
        </is>
      </c>
    </row>
    <row r="64" ht="15" customHeight="1" s="70">
      <c r="A64" s="67" t="n">
        <v>4249451</v>
      </c>
      <c r="B64" s="67" t="n">
        <v>580</v>
      </c>
      <c r="C64" s="40" t="n">
        <v>7792371015150</v>
      </c>
      <c r="D64" s="66" t="inlineStr">
        <is>
          <t>TO-CELLCEPT 500 mg comp.x 50</t>
        </is>
      </c>
    </row>
    <row r="65" ht="15" customHeight="1" s="70">
      <c r="A65" s="67" t="n">
        <v>5614261</v>
      </c>
      <c r="B65" s="67" t="n">
        <v>584</v>
      </c>
      <c r="C65" s="40" t="n">
        <v>7798084684775</v>
      </c>
      <c r="D65" s="66" t="inlineStr">
        <is>
          <t>TO-ASOTERON 100 comp.x 30</t>
        </is>
      </c>
    </row>
    <row r="66" ht="15" customHeight="1" s="70">
      <c r="A66" s="67" t="n">
        <v>4341181</v>
      </c>
      <c r="B66" s="67" t="n">
        <v>603</v>
      </c>
      <c r="C66" s="40" t="n">
        <v>7798035310265</v>
      </c>
      <c r="D66" s="66" t="inlineStr">
        <is>
          <t>TO-VARIGESTROL** 160 mg comp.x 30</t>
        </is>
      </c>
    </row>
    <row r="67" ht="15" customHeight="1" s="70">
      <c r="A67" s="67" t="n">
        <v>4362970</v>
      </c>
      <c r="B67" s="67" t="n">
        <v>610</v>
      </c>
      <c r="C67" s="40" t="n">
        <v>7793397050378</v>
      </c>
      <c r="D67" s="66" t="inlineStr">
        <is>
          <t>TO-COLHIDROL** 50 mg pvo.liof.a.x 1</t>
        </is>
      </c>
    </row>
    <row r="68" ht="15" customHeight="1" s="70">
      <c r="A68" s="67" t="n">
        <v>4382011</v>
      </c>
      <c r="B68" s="67" t="n">
        <v>614</v>
      </c>
      <c r="C68" s="40" t="n">
        <v>7792371074034</v>
      </c>
      <c r="D68" s="66" t="inlineStr">
        <is>
          <t>STO-MABTHERA** 100mg x 2 f.a. x 10 ml</t>
        </is>
      </c>
    </row>
    <row r="69" ht="15" customHeight="1" s="70">
      <c r="A69" s="67" t="n">
        <v>4382191</v>
      </c>
      <c r="B69" s="67" t="n">
        <v>615</v>
      </c>
      <c r="C69" s="40" t="n">
        <v>7792371074102</v>
      </c>
      <c r="D69" s="66" t="inlineStr">
        <is>
          <t>STO-MABTHERA** 500mg x 1 f.a. x 50 ml</t>
        </is>
      </c>
    </row>
    <row r="70" ht="15" customHeight="1" s="70">
      <c r="A70" s="67" t="n">
        <v>4408181</v>
      </c>
      <c r="B70" s="67" t="n">
        <v>620</v>
      </c>
      <c r="C70" s="40" t="n">
        <v>7796930003336</v>
      </c>
      <c r="D70" s="66" t="inlineStr">
        <is>
          <t>TO-3 TC COMPLEX** comp.rec.x 60</t>
        </is>
      </c>
    </row>
    <row r="71" ht="15" customHeight="1" s="70">
      <c r="A71" s="67" t="n">
        <v>3969121</v>
      </c>
      <c r="B71" s="67" t="n">
        <v>634</v>
      </c>
      <c r="C71" s="40" t="n">
        <v>7795342001565</v>
      </c>
      <c r="D71" s="66" t="inlineStr">
        <is>
          <t>TO-BILECO** iny.a</t>
        </is>
      </c>
    </row>
    <row r="72" ht="15" customHeight="1" s="70">
      <c r="A72" s="67" t="n">
        <v>4108371</v>
      </c>
      <c r="B72" s="67" t="n">
        <v>635</v>
      </c>
      <c r="C72" s="40" t="n">
        <v>7796930007303</v>
      </c>
      <c r="D72" s="66" t="inlineStr">
        <is>
          <t>TO-3 TC** sol.x 240 ml</t>
        </is>
      </c>
    </row>
    <row r="73" ht="15" customHeight="1" s="70">
      <c r="A73" s="67" t="n">
        <v>4227251</v>
      </c>
      <c r="B73" s="67" t="n">
        <v>646</v>
      </c>
      <c r="C73" s="40" t="n">
        <v>7798021442888</v>
      </c>
      <c r="D73" s="66" t="inlineStr">
        <is>
          <t>STO-PANATAXEL** 30 mg f.a.x 1 x 5 ml</t>
        </is>
      </c>
    </row>
    <row r="74" ht="15" customHeight="1" s="70">
      <c r="A74" s="67" t="n">
        <v>4347881</v>
      </c>
      <c r="B74" s="67" t="n">
        <v>648</v>
      </c>
      <c r="C74" s="40" t="n">
        <v>7795306058154</v>
      </c>
      <c r="D74" s="66" t="inlineStr">
        <is>
          <t>TO-FEMARA** 2.5 mg comp.x 30</t>
        </is>
      </c>
    </row>
    <row r="75" ht="15" customHeight="1" s="70">
      <c r="A75" s="67" t="n">
        <v>441866</v>
      </c>
      <c r="B75" s="67" t="n">
        <v>653</v>
      </c>
      <c r="C75" s="40" t="n">
        <v>7798035310241</v>
      </c>
      <c r="D75" s="66" t="inlineStr">
        <is>
          <t>TO-VARIMER** 50mg comp.x 25</t>
        </is>
      </c>
    </row>
    <row r="76" ht="15" customHeight="1" s="70">
      <c r="A76" s="67" t="n">
        <v>4139221</v>
      </c>
      <c r="B76" s="67" t="n">
        <v>662</v>
      </c>
      <c r="C76" s="40" t="n">
        <v>7795990000774</v>
      </c>
      <c r="D76" s="66" t="inlineStr">
        <is>
          <t>STO-HUTROPE** 36 UI cart.</t>
        </is>
      </c>
    </row>
    <row r="77" ht="15" customHeight="1" s="70">
      <c r="A77" s="67" t="n">
        <v>4311562</v>
      </c>
      <c r="B77" s="67" t="n">
        <v>668</v>
      </c>
      <c r="C77" s="40" t="n">
        <v>7791763002013</v>
      </c>
      <c r="D77" s="66" t="inlineStr">
        <is>
          <t>TO-DEXAMERAL 4 mg comp.x 20</t>
        </is>
      </c>
    </row>
    <row r="78" ht="15" customHeight="1" s="70">
      <c r="A78" s="67" t="n">
        <v>4164551</v>
      </c>
      <c r="B78" s="67" t="n">
        <v>682</v>
      </c>
      <c r="C78" s="40" t="n">
        <v>7792183002935</v>
      </c>
      <c r="D78" s="66" t="inlineStr">
        <is>
          <t>STO-PROGRAF** 5 mg caps.x 50</t>
        </is>
      </c>
    </row>
    <row r="79" ht="15" customHeight="1" s="70">
      <c r="A79" s="67" t="n">
        <v>4164472</v>
      </c>
      <c r="B79" s="67" t="n">
        <v>683</v>
      </c>
      <c r="C79" s="40" t="n">
        <v>7792183002928</v>
      </c>
      <c r="D79" s="66" t="inlineStr">
        <is>
          <t>STO-PROGRAF** 1 mg caps.x 100</t>
        </is>
      </c>
    </row>
    <row r="80" ht="15" customHeight="1" s="70">
      <c r="A80" s="67" t="n">
        <v>4463031</v>
      </c>
      <c r="B80" s="67" t="n">
        <v>684</v>
      </c>
      <c r="C80" s="40" t="n">
        <v>7792371177650</v>
      </c>
      <c r="D80" s="66" t="inlineStr">
        <is>
          <t>STO-XELODA** 500 mg comp.x 120</t>
        </is>
      </c>
    </row>
    <row r="81" ht="15" customHeight="1" s="70">
      <c r="A81" s="67" t="n">
        <v>3164311</v>
      </c>
      <c r="B81" s="67" t="n">
        <v>687</v>
      </c>
      <c r="C81" s="40" t="n">
        <v>7795990000149</v>
      </c>
      <c r="D81" s="66" t="inlineStr">
        <is>
          <t>TO-TI-INSULINA HUMULIN NPH 100 UI fco.x 10 ml</t>
        </is>
      </c>
    </row>
    <row r="82" ht="15" customHeight="1" s="70">
      <c r="A82" s="67" t="n">
        <v>4041791</v>
      </c>
      <c r="B82" s="67" t="n">
        <v>690</v>
      </c>
      <c r="C82" s="40" t="n">
        <v>7795990000583</v>
      </c>
      <c r="D82" s="66" t="inlineStr">
        <is>
          <t>TO-TI-INSULINA HUMULIN 70/30 100 UI fco.x 10 ml</t>
        </is>
      </c>
    </row>
    <row r="83" ht="15" customHeight="1" s="70">
      <c r="A83" s="67" t="n">
        <v>4549841</v>
      </c>
      <c r="B83" s="67" t="n">
        <v>693</v>
      </c>
      <c r="C83" s="40" t="n">
        <v>7796930003978</v>
      </c>
      <c r="D83" s="66" t="inlineStr">
        <is>
          <t>TO-ZIAGENAVIR** 300 mg comp.rec.x 60</t>
        </is>
      </c>
    </row>
    <row r="84" ht="15" customHeight="1" s="70">
      <c r="A84" s="67" t="n">
        <v>4560211</v>
      </c>
      <c r="B84" s="67" t="n">
        <v>701</v>
      </c>
      <c r="C84" s="40" t="n">
        <v>7798035310357</v>
      </c>
      <c r="D84" s="66" t="inlineStr">
        <is>
          <t>TO-MAXIDAUNO** 20 mg f.a.x 1</t>
        </is>
      </c>
    </row>
    <row r="85" ht="15" customHeight="1" s="70">
      <c r="A85" s="67" t="n">
        <v>4506431</v>
      </c>
      <c r="B85" s="67" t="n">
        <v>710</v>
      </c>
      <c r="C85" s="40" t="n">
        <v>7795367001694</v>
      </c>
      <c r="D85" s="66" t="inlineStr">
        <is>
          <t>STO-TAXOCRIS** 100 mg a.x 1</t>
        </is>
      </c>
    </row>
    <row r="86" ht="15" customHeight="1" s="70">
      <c r="A86" s="67" t="n">
        <v>4139141</v>
      </c>
      <c r="B86" s="67" t="n">
        <v>716</v>
      </c>
      <c r="C86" s="40" t="n">
        <v>7795990000767</v>
      </c>
      <c r="D86" s="66" t="inlineStr">
        <is>
          <t>STO-HUTROPE** 18 UI cart.</t>
        </is>
      </c>
    </row>
    <row r="87" ht="15" customHeight="1" s="70">
      <c r="A87" s="67" t="n">
        <v>4493490</v>
      </c>
      <c r="B87" s="67" t="n">
        <v>719</v>
      </c>
      <c r="C87" s="40" t="n">
        <v>7793397050439</v>
      </c>
      <c r="D87" s="66" t="inlineStr">
        <is>
          <t>TO-METAPLATIN** 50 mg f.a.x 1</t>
        </is>
      </c>
    </row>
    <row r="88" ht="15" customHeight="1" s="70">
      <c r="A88" s="67" t="n">
        <v>4493570</v>
      </c>
      <c r="B88" s="67" t="n">
        <v>720</v>
      </c>
      <c r="C88" s="40" t="n">
        <v>7793397050446</v>
      </c>
      <c r="D88" s="66" t="inlineStr">
        <is>
          <t>TO-METAPLATIN** 100 mg f.a.x 1</t>
        </is>
      </c>
    </row>
    <row r="89" ht="15" customHeight="1" s="70">
      <c r="A89" s="67" t="n">
        <v>4442081</v>
      </c>
      <c r="B89" s="67" t="n">
        <v>740</v>
      </c>
      <c r="C89" s="40" t="n">
        <v>7795306290271</v>
      </c>
      <c r="D89" s="66" t="inlineStr">
        <is>
          <t>STO-SIMULECT** 20 mg f.a.x 1+a.disolv.</t>
        </is>
      </c>
    </row>
    <row r="90" ht="15" customHeight="1" s="70">
      <c r="A90" s="67" t="n">
        <v>4465271</v>
      </c>
      <c r="B90" s="67" t="n">
        <v>762</v>
      </c>
      <c r="C90" s="40" t="n">
        <v>7798007801654</v>
      </c>
      <c r="D90" s="66" t="inlineStr">
        <is>
          <t>TO-DABENZOL** 50 mg liof.f.a.x 1</t>
        </is>
      </c>
    </row>
    <row r="91" ht="15" customHeight="1" s="70">
      <c r="A91" s="67" t="n">
        <v>4465351</v>
      </c>
      <c r="B91" s="67" t="n">
        <v>763</v>
      </c>
      <c r="C91" s="40" t="n">
        <v>7798007801661</v>
      </c>
      <c r="D91" s="66" t="inlineStr">
        <is>
          <t>TO-DABENZOL** 100 mg liof.f.a.x 1</t>
        </is>
      </c>
    </row>
    <row r="92" ht="15" customHeight="1" s="70">
      <c r="A92" s="67" t="n">
        <v>4619131</v>
      </c>
      <c r="B92" s="67" t="n">
        <v>789</v>
      </c>
      <c r="C92" s="40" t="n">
        <v>7792371238931</v>
      </c>
      <c r="D92" s="66" t="inlineStr">
        <is>
          <t>STO-HERCEPTIN** 440 mg x 1 vial</t>
        </is>
      </c>
    </row>
    <row r="93" ht="15" customHeight="1" s="70">
      <c r="A93" s="67" t="n">
        <v>4601131</v>
      </c>
      <c r="B93" s="67" t="n">
        <v>791</v>
      </c>
      <c r="C93" s="40" t="n">
        <v>7795376001272</v>
      </c>
      <c r="D93" s="66" t="inlineStr">
        <is>
          <t>TO-MITONOVAG** 20 mg f.a.x 1</t>
        </is>
      </c>
    </row>
    <row r="94" ht="15" customHeight="1" s="70">
      <c r="A94" s="67" t="n">
        <v>4399441</v>
      </c>
      <c r="B94" s="67" t="n">
        <v>797</v>
      </c>
      <c r="C94" s="40" t="n">
        <v>7795367001595</v>
      </c>
      <c r="D94" s="66" t="inlineStr">
        <is>
          <t>TO-CRISAPLA** 50 mg f.a.x 1</t>
        </is>
      </c>
    </row>
    <row r="95" ht="15" customHeight="1" s="70">
      <c r="A95" s="67" t="n">
        <v>4399361</v>
      </c>
      <c r="B95" s="67" t="n">
        <v>798</v>
      </c>
      <c r="C95" s="40" t="n">
        <v>7795367546836</v>
      </c>
      <c r="D95" s="66" t="inlineStr">
        <is>
          <t>TO-CRISAPLA** 100 mg f.a.x 1</t>
        </is>
      </c>
    </row>
    <row r="96" ht="15" customHeight="1" s="70">
      <c r="A96" s="67" t="n">
        <v>4238981</v>
      </c>
      <c r="B96" s="67" t="n">
        <v>805</v>
      </c>
      <c r="C96" s="40" t="n">
        <v>7795367001502</v>
      </c>
      <c r="D96" s="66" t="inlineStr">
        <is>
          <t>TO-LEUCOCALCIN 15 mg comp.x 10</t>
        </is>
      </c>
    </row>
    <row r="97" ht="15" customHeight="1" s="70">
      <c r="A97" s="67" t="n">
        <v>4554371</v>
      </c>
      <c r="B97" s="67" t="n">
        <v>807</v>
      </c>
      <c r="C97" s="40" t="n">
        <v>7793397050521</v>
      </c>
      <c r="D97" s="66" t="inlineStr">
        <is>
          <t>TO-KAMRHO D 300mcg IM f.ax2ml</t>
        </is>
      </c>
    </row>
    <row r="98" ht="15" customHeight="1" s="70">
      <c r="A98" s="67" t="n">
        <v>4419651</v>
      </c>
      <c r="B98" s="67" t="n">
        <v>822</v>
      </c>
      <c r="C98" s="40" t="n">
        <v>7795306292466</v>
      </c>
      <c r="D98" s="66" t="inlineStr">
        <is>
          <t>TO-SANDIMMUN NEORAL** 10 mg caps.x 60</t>
        </is>
      </c>
    </row>
    <row r="99" ht="15" customHeight="1" s="70">
      <c r="A99" s="67" t="n">
        <v>4231371</v>
      </c>
      <c r="B99" s="67" t="n">
        <v>827</v>
      </c>
      <c r="C99" s="40" t="n">
        <v>7798021442499</v>
      </c>
      <c r="D99" s="66" t="inlineStr">
        <is>
          <t>TO-BIDROSTAT** 50 mg comp.x 28</t>
        </is>
      </c>
    </row>
    <row r="100" ht="15" customHeight="1" s="70">
      <c r="A100" s="67" t="n">
        <v>4256203</v>
      </c>
      <c r="B100" s="67" t="n">
        <v>831</v>
      </c>
      <c r="C100" s="40" t="n">
        <v>7791829008089</v>
      </c>
      <c r="D100" s="66" t="inlineStr">
        <is>
          <t>TO-CIPROTERONA MICROSULES 50 mg comp.x 50</t>
        </is>
      </c>
    </row>
    <row r="101" ht="15" customHeight="1" s="70">
      <c r="A101" s="67" t="n">
        <v>4255051</v>
      </c>
      <c r="B101" s="67" t="n">
        <v>832</v>
      </c>
      <c r="C101" s="40" t="n">
        <v>7791829008102</v>
      </c>
      <c r="D101" s="66" t="inlineStr">
        <is>
          <t>CISPLATINO MICROSULES** 50 mg f.a.x 1</t>
        </is>
      </c>
    </row>
    <row r="102" ht="15" customHeight="1" s="70">
      <c r="A102" s="67" t="n">
        <v>4371542</v>
      </c>
      <c r="B102" s="67" t="n">
        <v>833</v>
      </c>
      <c r="C102" s="40" t="n">
        <v>7791829018378</v>
      </c>
      <c r="D102" s="66" t="inlineStr">
        <is>
          <t>TO-IFOSFAMIDA MICROSULES** 1g iny.f.a.x 1</t>
        </is>
      </c>
    </row>
    <row r="103" ht="15" customHeight="1" s="70">
      <c r="A103" s="67" t="n">
        <v>4367681</v>
      </c>
      <c r="B103" s="67" t="n">
        <v>835</v>
      </c>
      <c r="C103" s="40" t="n">
        <v>7791829008317</v>
      </c>
      <c r="D103" s="66" t="inlineStr">
        <is>
          <t>TO-CARBOPLATINO MICROSULES** 150 mg iny.f.a.x 1</t>
        </is>
      </c>
    </row>
    <row r="104" ht="15" customHeight="1" s="70">
      <c r="A104" s="67" t="n">
        <v>4480940</v>
      </c>
      <c r="B104" s="67" t="n">
        <v>841</v>
      </c>
      <c r="C104" s="40" t="n">
        <v>7793397473160</v>
      </c>
      <c r="D104" s="66" t="inlineStr">
        <is>
          <t>TO-CRISABON** 50 mg f.a.x 1</t>
        </is>
      </c>
    </row>
    <row r="105" ht="15" customHeight="1" s="70">
      <c r="A105" s="67" t="n">
        <v>3164314</v>
      </c>
      <c r="B105" s="67" t="n">
        <v>860</v>
      </c>
      <c r="C105" s="40" t="n">
        <v>7795990001016</v>
      </c>
      <c r="D105" s="66" t="inlineStr">
        <is>
          <t>TO-TI-INSULINA HUMULIN NPH 3.0 ml cart.x 5</t>
        </is>
      </c>
    </row>
    <row r="106" ht="15" customHeight="1" s="70">
      <c r="A106" s="67" t="n">
        <v>464701</v>
      </c>
      <c r="B106" s="67" t="n">
        <v>867</v>
      </c>
      <c r="C106" s="40" t="n">
        <v>7798035310470</v>
      </c>
      <c r="D106" s="66" t="inlineStr">
        <is>
          <t>STO-PACLITAXEL VARIFARMA** 30 mg f.a.x 1 x 5 ml</t>
        </is>
      </c>
    </row>
    <row r="107" ht="15" customHeight="1" s="70">
      <c r="A107" s="67" t="n">
        <v>4503880</v>
      </c>
      <c r="B107" s="67" t="n">
        <v>869</v>
      </c>
      <c r="C107" s="40" t="n">
        <v>7793397473382</v>
      </c>
      <c r="D107" s="66" t="inlineStr">
        <is>
          <t>TO-CRISOFIMINA** 20 mg f.a.x 1</t>
        </is>
      </c>
    </row>
    <row r="108" ht="15" customHeight="1" s="70">
      <c r="A108" s="67" t="n">
        <v>3137921</v>
      </c>
      <c r="B108" s="67" t="n">
        <v>874</v>
      </c>
      <c r="C108" s="40" t="n">
        <v>7798058931799</v>
      </c>
      <c r="D108" s="66" t="inlineStr">
        <is>
          <t>TO-TI-INSULINA INSULATARD HM 100 UI f.a.x 10 ml</t>
        </is>
      </c>
    </row>
    <row r="109" ht="15" customHeight="1" s="70">
      <c r="A109" s="67" t="n">
        <v>3806001</v>
      </c>
      <c r="B109" s="67" t="n">
        <v>885</v>
      </c>
      <c r="C109" s="40" t="n">
        <v>7792183100082</v>
      </c>
      <c r="D109" s="66" t="inlineStr">
        <is>
          <t>TO-AMBISOME** f.a.x 1/1</t>
        </is>
      </c>
    </row>
    <row r="110" ht="15" customHeight="1" s="70">
      <c r="A110" s="67" t="n">
        <v>4629111</v>
      </c>
      <c r="B110" s="67" t="n">
        <v>904</v>
      </c>
      <c r="C110" s="40" t="n">
        <v>7798021442901</v>
      </c>
      <c r="D110" s="66" t="inlineStr">
        <is>
          <t>STO-PANATAXEL** 100 mg f.a.x 1</t>
        </is>
      </c>
    </row>
    <row r="111" ht="15" customHeight="1" s="70">
      <c r="A111" s="67" t="n">
        <v>4503960</v>
      </c>
      <c r="B111" s="67" t="n">
        <v>905</v>
      </c>
      <c r="C111" s="40" t="n">
        <v>7793397050453</v>
      </c>
      <c r="D111" s="66" t="inlineStr">
        <is>
          <t>TO-SIBUDAN** 100 mg iny.f.a.x 1</t>
        </is>
      </c>
    </row>
    <row r="112" ht="15" customHeight="1" s="70">
      <c r="A112" s="67" t="n">
        <v>2285613</v>
      </c>
      <c r="B112" s="67" t="n">
        <v>906</v>
      </c>
      <c r="C112" s="40" t="n">
        <v>7791824117519</v>
      </c>
      <c r="D112" s="66" t="inlineStr">
        <is>
          <t>STO-GENOTROPIN** 36 UI/12 mg cart.x 1</t>
        </is>
      </c>
    </row>
    <row r="113" ht="15" customHeight="1" s="70">
      <c r="A113" s="67" t="n">
        <v>4636381</v>
      </c>
      <c r="B113" s="67" t="n">
        <v>913</v>
      </c>
      <c r="C113" s="40" t="n">
        <v>7795304866133</v>
      </c>
      <c r="D113" s="66" t="inlineStr">
        <is>
          <t>TO-VIRAMUNE** susp.x 240 ml</t>
        </is>
      </c>
    </row>
    <row r="114" ht="15" customHeight="1" s="70">
      <c r="A114" s="67" t="n">
        <v>4218261</v>
      </c>
      <c r="B114" s="67" t="n">
        <v>940</v>
      </c>
      <c r="C114" s="40" t="n">
        <v>7795990000958</v>
      </c>
      <c r="D114" s="66" t="inlineStr">
        <is>
          <t>TO-TI-INSULINA HUMALOG 100 UI fco.x 10 ml</t>
        </is>
      </c>
    </row>
    <row r="115" ht="15" customHeight="1" s="70">
      <c r="A115" s="67" t="n">
        <v>3137923</v>
      </c>
      <c r="B115" s="67" t="n">
        <v>946</v>
      </c>
      <c r="C115" s="40" t="n">
        <v>7798058930037</v>
      </c>
      <c r="D115" s="66" t="inlineStr">
        <is>
          <t>TO-TI-INSULINA INSULATARD PENFILL HM 100 UI cart.x 5 x 3ml</t>
        </is>
      </c>
    </row>
    <row r="116" ht="15" customHeight="1" s="70">
      <c r="A116" s="67" t="n">
        <v>4669631</v>
      </c>
      <c r="B116" s="67" t="n">
        <v>947</v>
      </c>
      <c r="C116" s="40" t="n">
        <v>7798083959935</v>
      </c>
      <c r="D116" s="66" t="inlineStr">
        <is>
          <t>TO-AROMASIN** 25mg comp.rec.x 30</t>
        </is>
      </c>
    </row>
    <row r="117" ht="15" customHeight="1" s="70">
      <c r="A117" s="67" t="n">
        <v>4548191</v>
      </c>
      <c r="B117" s="67" t="n">
        <v>949</v>
      </c>
      <c r="C117" s="40" t="n">
        <v>7792183487077</v>
      </c>
      <c r="D117" s="66" t="inlineStr">
        <is>
          <t>TO-AMINOMUX 30 mg iny.liof.f.a.x 1</t>
        </is>
      </c>
    </row>
    <row r="118" ht="15" customHeight="1" s="70">
      <c r="A118" s="67" t="n">
        <v>4548351</v>
      </c>
      <c r="B118" s="67" t="n">
        <v>950</v>
      </c>
      <c r="C118" s="40" t="n">
        <v>7792183487084</v>
      </c>
      <c r="D118" s="66" t="inlineStr">
        <is>
          <t>TO-AMINOMUX 90 mg iny.liof.f.a.x 1</t>
        </is>
      </c>
    </row>
    <row r="119" ht="15" customHeight="1" s="70">
      <c r="A119" s="67" t="n">
        <v>4647191</v>
      </c>
      <c r="B119" s="67" t="n">
        <v>959</v>
      </c>
      <c r="C119" s="40" t="n">
        <v>7798035310487</v>
      </c>
      <c r="D119" s="66" t="inlineStr">
        <is>
          <t>STO-PACLITAXEL VARIFARMA** 100 mg f.a.x 1 x 17 ml</t>
        </is>
      </c>
    </row>
    <row r="120" ht="15" customHeight="1" s="70">
      <c r="A120" s="67" t="n">
        <v>4647271</v>
      </c>
      <c r="B120" s="67" t="n">
        <v>960</v>
      </c>
      <c r="C120" s="40" t="n">
        <v>7798035310494</v>
      </c>
      <c r="D120" s="66" t="inlineStr">
        <is>
          <t>STO-PACLITAXEL VARIFARMA** 150 mg f.a.x 1 x 25 ml</t>
        </is>
      </c>
    </row>
    <row r="121" ht="15" customHeight="1" s="70">
      <c r="A121" s="67" t="n">
        <v>4493310</v>
      </c>
      <c r="B121" s="67" t="n">
        <v>973</v>
      </c>
      <c r="C121" s="40" t="n">
        <v>7793397473214</v>
      </c>
      <c r="D121" s="66" t="inlineStr">
        <is>
          <t>TO-TIOSALIS 8 mg f.a.x 1</t>
        </is>
      </c>
    </row>
    <row r="122" ht="15" customHeight="1" s="70">
      <c r="A122" s="67" t="n">
        <v>4629371</v>
      </c>
      <c r="B122" s="67" t="n">
        <v>982</v>
      </c>
      <c r="C122" s="40" t="n">
        <v>7798021442925</v>
      </c>
      <c r="D122" s="66" t="inlineStr">
        <is>
          <t>STO-PANATAXEL** 300 mg f.a.x1 c/set inf.</t>
        </is>
      </c>
    </row>
    <row r="123" ht="15" customHeight="1" s="70">
      <c r="A123" s="67" t="n">
        <v>4783641</v>
      </c>
      <c r="B123" s="67" t="n">
        <v>991</v>
      </c>
      <c r="C123" s="40" t="n">
        <v>7792069027014</v>
      </c>
      <c r="D123" s="66" t="inlineStr">
        <is>
          <t>TO-LECTRUM 3.75 MG** kit x 1</t>
        </is>
      </c>
    </row>
    <row r="124" ht="15" customHeight="1" s="70">
      <c r="A124" s="67" t="n">
        <v>4783561</v>
      </c>
      <c r="B124" s="67" t="n">
        <v>992</v>
      </c>
      <c r="C124" s="40" t="n">
        <v>7792069027021</v>
      </c>
      <c r="D124" s="66" t="inlineStr">
        <is>
          <t>TO-LECTRUM 7.5 MG** kit</t>
        </is>
      </c>
    </row>
    <row r="125" ht="15" customHeight="1" s="70">
      <c r="A125" s="67" t="n">
        <v>4839331</v>
      </c>
      <c r="B125" s="67" t="n">
        <v>1001</v>
      </c>
      <c r="C125" s="40" t="n">
        <v>7795302180064</v>
      </c>
      <c r="D125" s="66" t="inlineStr">
        <is>
          <t>TO-CASODEX** 150 mg comp.x 28</t>
        </is>
      </c>
    </row>
    <row r="126" ht="15" customHeight="1" s="70">
      <c r="A126" s="67" t="n">
        <v>4655351</v>
      </c>
      <c r="B126" s="67" t="n">
        <v>1033</v>
      </c>
      <c r="C126" s="40" t="n">
        <v>7798035310555</v>
      </c>
      <c r="D126" s="66" t="inlineStr">
        <is>
          <t>TO-LIVOMEDROX** 500mg caps.x 20</t>
        </is>
      </c>
    </row>
    <row r="127" ht="15" customHeight="1" s="70">
      <c r="A127" s="67" t="n">
        <v>4859471</v>
      </c>
      <c r="B127" s="67" t="n">
        <v>1045</v>
      </c>
      <c r="C127" s="40" t="n">
        <v>7795305791588</v>
      </c>
      <c r="D127" s="66" t="inlineStr">
        <is>
          <t>STO-VIDEX EC 400 mg caps.x 30</t>
        </is>
      </c>
    </row>
    <row r="128" ht="15" customHeight="1" s="70">
      <c r="A128" s="67" t="n">
        <v>4525661</v>
      </c>
      <c r="B128" s="67" t="n">
        <v>1049</v>
      </c>
      <c r="C128" s="40" t="n">
        <v>7798021442482</v>
      </c>
      <c r="D128" s="66" t="inlineStr">
        <is>
          <t>TO-ANDROSTAT 50 mg comp.x 50</t>
        </is>
      </c>
    </row>
    <row r="129" ht="15" customHeight="1" s="70">
      <c r="A129" s="67" t="n">
        <v>4683071</v>
      </c>
      <c r="B129" s="67" t="n">
        <v>1052</v>
      </c>
      <c r="C129" s="40" t="n">
        <v>7798021442840</v>
      </c>
      <c r="D129" s="66" t="inlineStr">
        <is>
          <t>TO-MITOTIE** 20 mg f.a.x 1</t>
        </is>
      </c>
    </row>
    <row r="130" ht="15" customHeight="1" s="70">
      <c r="A130" s="67" t="n">
        <v>4834961</v>
      </c>
      <c r="B130" s="67" t="n">
        <v>1057</v>
      </c>
      <c r="C130" s="40" t="n">
        <v>7798021442659</v>
      </c>
      <c r="D130" s="66" t="inlineStr">
        <is>
          <t>TO-FILGEN** 300 mcg jga.prell.x 1</t>
        </is>
      </c>
    </row>
    <row r="131" ht="15" customHeight="1" s="70">
      <c r="A131" s="67" t="n">
        <v>4674901</v>
      </c>
      <c r="B131" s="67" t="n">
        <v>1059</v>
      </c>
      <c r="C131" s="40" t="n">
        <v>7798021442864</v>
      </c>
      <c r="D131" s="66" t="inlineStr">
        <is>
          <t>TO-OXALTIE** 50 mg iny.f.a.x 1</t>
        </is>
      </c>
    </row>
    <row r="132" ht="15" customHeight="1" s="70">
      <c r="A132" s="67" t="n">
        <v>4675071</v>
      </c>
      <c r="B132" s="67" t="n">
        <v>1060</v>
      </c>
      <c r="C132" s="40" t="n">
        <v>7798021442871</v>
      </c>
      <c r="D132" s="66" t="inlineStr">
        <is>
          <t>TO-OXALTIE** 100 mg iny.f.a.x 1</t>
        </is>
      </c>
    </row>
    <row r="133" ht="15" customHeight="1" s="70">
      <c r="A133" s="67" t="n">
        <v>4711861</v>
      </c>
      <c r="B133" s="67" t="n">
        <v>1076</v>
      </c>
      <c r="C133" s="40" t="n">
        <v>7798021442826</v>
      </c>
      <c r="D133" s="66" t="inlineStr">
        <is>
          <t>TO-IRINOGEN** 100 mg iny.f.a.x 1</t>
        </is>
      </c>
    </row>
    <row r="134" ht="15" customHeight="1" s="70">
      <c r="A134" s="67" t="n">
        <v>4741221</v>
      </c>
      <c r="B134" s="67" t="n">
        <v>1129</v>
      </c>
      <c r="C134" s="40" t="n">
        <v>7798025130248</v>
      </c>
      <c r="D134" s="66" t="inlineStr">
        <is>
          <t>TO-GONAPEPTYL DEPOT 3.75mg liof.jga+dil+acc.</t>
        </is>
      </c>
    </row>
    <row r="135" ht="15" customHeight="1" s="70">
      <c r="A135" s="67" t="n">
        <v>4887771</v>
      </c>
      <c r="B135" s="67" t="n">
        <v>1145</v>
      </c>
      <c r="C135" s="40" t="n">
        <v>7798021442536</v>
      </c>
      <c r="D135" s="66" t="inlineStr">
        <is>
          <t>STO-DONATAXEL** 20 mg f.a.x 1</t>
        </is>
      </c>
    </row>
    <row r="136" ht="15" customHeight="1" s="70">
      <c r="A136" s="67" t="n">
        <v>4887851</v>
      </c>
      <c r="B136" s="67" t="n">
        <v>1146</v>
      </c>
      <c r="C136" s="40" t="n">
        <v>7798021442543</v>
      </c>
      <c r="D136" s="66" t="inlineStr">
        <is>
          <t>STO-DONATAXEL** 80 mg f.a.x 1</t>
        </is>
      </c>
    </row>
    <row r="137" ht="15" customHeight="1" s="70">
      <c r="A137" s="67" t="n">
        <v>3899751</v>
      </c>
      <c r="B137" s="67" t="n">
        <v>1155</v>
      </c>
      <c r="C137" s="40" t="n">
        <v>7791829008027</v>
      </c>
      <c r="D137" s="66" t="inlineStr">
        <is>
          <t>TO-FINABER 8 mg iny.a.x 1 x 4 ml</t>
        </is>
      </c>
    </row>
    <row r="138" ht="15" customHeight="1" s="70">
      <c r="A138" s="67" t="n">
        <v>3899752</v>
      </c>
      <c r="B138" s="67" t="n">
        <v>1156</v>
      </c>
      <c r="C138" s="40" t="n">
        <v>7791829008492</v>
      </c>
      <c r="D138" s="66" t="inlineStr">
        <is>
          <t>TO-FINABER 8 mg iny.a.x 5 x 4 ml</t>
        </is>
      </c>
    </row>
    <row r="139" ht="15" customHeight="1" s="70">
      <c r="A139" s="67" t="n">
        <v>4255131</v>
      </c>
      <c r="B139" s="67" t="n">
        <v>1157</v>
      </c>
      <c r="C139" s="40" t="n">
        <v>7791829008515</v>
      </c>
      <c r="D139" s="66" t="inlineStr">
        <is>
          <t>TO-ETOPOSIDO MICROSULES** 100 mg iny.a.x 1 x 5 ml</t>
        </is>
      </c>
    </row>
    <row r="140" ht="15" customHeight="1" s="70">
      <c r="A140" s="67" t="n">
        <v>4685892</v>
      </c>
      <c r="B140" s="67" t="n">
        <v>1158</v>
      </c>
      <c r="C140" s="40" t="n">
        <v>7791829008508</v>
      </c>
      <c r="D140" s="66" t="inlineStr">
        <is>
          <t>TO-FLUTAMIDA MICROSULES   ** 250 mg comp.rec.x 60</t>
        </is>
      </c>
    </row>
    <row r="141" ht="15" customHeight="1" s="70">
      <c r="A141" s="67" t="n">
        <v>4704352</v>
      </c>
      <c r="B141" s="67" t="n">
        <v>1159</v>
      </c>
      <c r="C141" s="40" t="n">
        <v>7791829018453</v>
      </c>
      <c r="D141" s="66" t="inlineStr">
        <is>
          <t>TO-ONKOSTATIL** 10mg f.a.x 1</t>
        </is>
      </c>
    </row>
    <row r="142" ht="15" customHeight="1" s="70">
      <c r="A142" s="67" t="n">
        <v>4704431</v>
      </c>
      <c r="B142" s="67" t="n">
        <v>1160</v>
      </c>
      <c r="C142" s="40" t="n">
        <v>7791829008546</v>
      </c>
      <c r="D142" s="66" t="inlineStr">
        <is>
          <t>TO-ONKOSTATIL** 50mg f.a.x 1</t>
        </is>
      </c>
    </row>
    <row r="143" ht="15" customHeight="1" s="70">
      <c r="A143" s="67" t="n">
        <v>4829351</v>
      </c>
      <c r="B143" s="67" t="n">
        <v>1161</v>
      </c>
      <c r="C143" s="40" t="n">
        <v>7791829008690</v>
      </c>
      <c r="D143" s="66" t="inlineStr">
        <is>
          <t>TO-MITOMICINA MICROSULES** 20 mg iny.liof.f.a.x 1</t>
        </is>
      </c>
    </row>
    <row r="144" ht="15" customHeight="1" s="70">
      <c r="A144" s="67" t="n">
        <v>4859211</v>
      </c>
      <c r="B144" s="67" t="n">
        <v>1206</v>
      </c>
      <c r="C144" s="40" t="n">
        <v>7795305791540</v>
      </c>
      <c r="D144" s="66" t="inlineStr">
        <is>
          <t>TO-VIDEX EC 200 mg caps.x 30</t>
        </is>
      </c>
    </row>
    <row r="145" ht="15" customHeight="1" s="70">
      <c r="A145" s="67" t="n">
        <v>4395721</v>
      </c>
      <c r="B145" s="67" t="n">
        <v>1214</v>
      </c>
      <c r="C145" s="40" t="n">
        <v>7795367001601</v>
      </c>
      <c r="D145" s="66" t="inlineStr">
        <is>
          <t>TO-ITOXARIL** 100 mg f.a.x 1</t>
        </is>
      </c>
    </row>
    <row r="146" ht="15" customHeight="1" s="70">
      <c r="A146" s="67" t="n">
        <v>480442</v>
      </c>
      <c r="B146" s="67" t="n">
        <v>1220</v>
      </c>
      <c r="C146" s="40" t="n">
        <v>7791829008607</v>
      </c>
      <c r="D146" s="66" t="inlineStr">
        <is>
          <t>STO-DOCETAXEL MICROSULES** 20 mg f.a.x 1 x 0.5 ml</t>
        </is>
      </c>
    </row>
    <row r="147" ht="15" customHeight="1" s="70">
      <c r="A147" s="67" t="n">
        <v>480450</v>
      </c>
      <c r="B147" s="67" t="n">
        <v>1221</v>
      </c>
      <c r="C147" s="40" t="n">
        <v>7791829008614</v>
      </c>
      <c r="D147" s="66" t="inlineStr">
        <is>
          <t>STO-DOCETAXEL MICROSULES** 80 mg f.a.x 1 x 2 ml</t>
        </is>
      </c>
    </row>
    <row r="148" ht="15" customHeight="1" s="70">
      <c r="A148" s="67" t="n">
        <v>4804181</v>
      </c>
      <c r="B148" s="67" t="n">
        <v>1222</v>
      </c>
      <c r="C148" s="40" t="n">
        <v>7791829008621</v>
      </c>
      <c r="D148" s="66" t="inlineStr">
        <is>
          <t>STO-PACLITAXEL MICROSULES** 30 mg iny.f.a.x 1 x 5 ml</t>
        </is>
      </c>
    </row>
    <row r="149" ht="15" customHeight="1" s="70">
      <c r="A149" s="67" t="n">
        <v>4704511</v>
      </c>
      <c r="B149" s="67" t="n">
        <v>1225</v>
      </c>
      <c r="C149" s="40" t="n">
        <v>7791829009000</v>
      </c>
      <c r="D149" s="66" t="inlineStr">
        <is>
          <t>TO-FINABAND** 50 mg comp.x 30</t>
        </is>
      </c>
    </row>
    <row r="150" ht="15" customHeight="1" s="70">
      <c r="A150" s="67" t="n">
        <v>4859391</v>
      </c>
      <c r="B150" s="67" t="n">
        <v>1226</v>
      </c>
      <c r="C150" s="40" t="n">
        <v>7795305791571</v>
      </c>
      <c r="D150" s="66" t="inlineStr">
        <is>
          <t>STO-VIDEX EC 250 mg caps.x 30</t>
        </is>
      </c>
    </row>
    <row r="151" ht="15" customHeight="1" s="70">
      <c r="A151" s="67" t="n">
        <v>3444321</v>
      </c>
      <c r="B151" s="67" t="n">
        <v>1251</v>
      </c>
      <c r="C151" s="40" t="n">
        <v>7795327000040</v>
      </c>
      <c r="D151" s="66" t="inlineStr">
        <is>
          <t>TO-ACIFOL 1 mg comp. x 30</t>
        </is>
      </c>
    </row>
    <row r="152" ht="15" customHeight="1" s="70">
      <c r="A152" s="67" t="n">
        <v>208921</v>
      </c>
      <c r="B152" s="67" t="n">
        <v>1260</v>
      </c>
      <c r="C152" s="40" t="n">
        <v>7795306163575</v>
      </c>
      <c r="D152" s="66" t="inlineStr">
        <is>
          <t>TO-DESFERAL f.a. x 10</t>
        </is>
      </c>
    </row>
    <row r="153" ht="15" customHeight="1" s="70">
      <c r="A153" s="67" t="n">
        <v>4944931</v>
      </c>
      <c r="B153" s="67" t="n">
        <v>3522</v>
      </c>
      <c r="C153" s="40" t="n">
        <v>7798091910027</v>
      </c>
      <c r="D153" s="66" t="inlineStr">
        <is>
          <t>TO-MITOG** 50 mg f.a. x 1</t>
        </is>
      </c>
    </row>
    <row r="154" ht="15" customHeight="1" s="70">
      <c r="A154" s="67" t="n">
        <v>4945001</v>
      </c>
      <c r="B154" s="67" t="n">
        <v>3523</v>
      </c>
      <c r="C154" s="40" t="n">
        <v>7798091910010</v>
      </c>
      <c r="D154" s="66" t="inlineStr">
        <is>
          <t>TO-MITOG** 100 mg f.a. x 1</t>
        </is>
      </c>
    </row>
    <row r="155" ht="15" customHeight="1" s="70">
      <c r="A155" s="67" t="n">
        <v>3164231</v>
      </c>
      <c r="B155" s="67" t="n">
        <v>3531</v>
      </c>
      <c r="C155" s="40" t="n">
        <v>7795990000125</v>
      </c>
      <c r="D155" s="66" t="inlineStr">
        <is>
          <t>TO-TI-INSULINA HUMULIN R fco.x 10 ml</t>
        </is>
      </c>
    </row>
    <row r="156" ht="15" customHeight="1" s="70">
      <c r="A156" s="67" t="n">
        <v>4367761</v>
      </c>
      <c r="B156" s="67" t="n">
        <v>3532</v>
      </c>
      <c r="C156" s="40" t="n">
        <v>7791829008584</v>
      </c>
      <c r="D156" s="66" t="inlineStr">
        <is>
          <t>TO-CARBOPLATINO MICROSULES** 450 mg iny.f.a</t>
        </is>
      </c>
    </row>
    <row r="157" ht="15" customHeight="1" s="70">
      <c r="A157" s="67" t="n">
        <v>4945261</v>
      </c>
      <c r="B157" s="67" t="n">
        <v>4672</v>
      </c>
      <c r="C157" s="40" t="n">
        <v>7798091910034</v>
      </c>
      <c r="D157" s="66" t="inlineStr">
        <is>
          <t>TO-SATIGENE** iny.f.a.x 1</t>
        </is>
      </c>
    </row>
    <row r="158" ht="15" customHeight="1" s="70">
      <c r="A158" s="67" t="n">
        <v>3978451</v>
      </c>
      <c r="B158" s="67" t="n">
        <v>4734</v>
      </c>
      <c r="C158" s="40" t="n">
        <v>7795327060082</v>
      </c>
      <c r="D158" s="66" t="inlineStr">
        <is>
          <t>TO-ACIFOL 5 5 mg comp.x 30</t>
        </is>
      </c>
    </row>
    <row r="159" ht="15" customHeight="1" s="70">
      <c r="A159" s="67" t="n">
        <v>4820261</v>
      </c>
      <c r="B159" s="67" t="n">
        <v>5153</v>
      </c>
      <c r="C159" s="40" t="n">
        <v>7795316005049</v>
      </c>
      <c r="D159" s="66" t="inlineStr">
        <is>
          <t>TO-BOTOX 100 U vial x 1</t>
        </is>
      </c>
    </row>
    <row r="160" ht="15" customHeight="1" s="70">
      <c r="A160" s="67" t="n">
        <v>4667491</v>
      </c>
      <c r="B160" s="67" t="n">
        <v>5172</v>
      </c>
      <c r="C160" s="40" t="n">
        <v>7795990001108</v>
      </c>
      <c r="D160" s="66" t="inlineStr">
        <is>
          <t>TI-GLUCAGON ORIGEN ADNR 1 mg f.a.x 1 jga.prell.</t>
        </is>
      </c>
    </row>
    <row r="161" ht="15" customHeight="1" s="70">
      <c r="A161" s="67" t="n">
        <v>4735466</v>
      </c>
      <c r="B161" s="67" t="n">
        <v>5176</v>
      </c>
      <c r="C161" s="40" t="n">
        <v>7794640263057</v>
      </c>
      <c r="D161" s="66" t="inlineStr">
        <is>
          <t>TO-KEPPRA 500 mg comp.x 60</t>
        </is>
      </c>
    </row>
    <row r="162" ht="15" customHeight="1" s="70">
      <c r="A162" s="67" t="n">
        <v>2520233</v>
      </c>
      <c r="B162" s="67" t="n">
        <v>5197</v>
      </c>
      <c r="C162" s="40" t="n">
        <v>7798129410017</v>
      </c>
      <c r="D162" s="66" t="inlineStr">
        <is>
          <t>TO-ALFICETIN** iny.a</t>
        </is>
      </c>
    </row>
    <row r="163" ht="15" customHeight="1" s="70">
      <c r="A163" s="67" t="n">
        <v>889153</v>
      </c>
      <c r="B163" s="67" t="n">
        <v>5212</v>
      </c>
      <c r="C163" s="40" t="n">
        <v>7795345120966</v>
      </c>
      <c r="D163" s="66" t="inlineStr">
        <is>
          <t>TO-MESTINON 60 mg comp.x 100</t>
        </is>
      </c>
    </row>
    <row r="164" ht="15" customHeight="1" s="70">
      <c r="A164" s="67" t="n">
        <v>4688444</v>
      </c>
      <c r="B164" s="67" t="n">
        <v>5253</v>
      </c>
      <c r="C164" s="40" t="n">
        <v>7795371458408</v>
      </c>
      <c r="D164" s="66" t="inlineStr">
        <is>
          <t>TO-ARTRAIT** 10mg comp.x 10</t>
        </is>
      </c>
    </row>
    <row r="165" ht="15" customHeight="1" s="70">
      <c r="A165" s="67" t="n">
        <v>4690581</v>
      </c>
      <c r="B165" s="67" t="n">
        <v>5276</v>
      </c>
      <c r="C165" s="40" t="n">
        <v>7798058930181</v>
      </c>
      <c r="D165" s="66" t="inlineStr">
        <is>
          <t>TO-TI-GLUCAGEN HYPOKIT 1 mg vial x 1+disolv.</t>
        </is>
      </c>
    </row>
    <row r="166" ht="15" customHeight="1" s="70">
      <c r="A166" s="67" t="n">
        <v>2689131</v>
      </c>
      <c r="B166" s="67" t="n">
        <v>5285</v>
      </c>
      <c r="C166" s="40" t="n">
        <v>7795336229012</v>
      </c>
      <c r="D166" s="66" t="inlineStr">
        <is>
          <t>TO-DEXAMETASONA RICHET 8mg f.a 4mg/ml (Est)</t>
        </is>
      </c>
    </row>
    <row r="167" ht="15" customHeight="1" s="70">
      <c r="A167" s="67" t="n">
        <v>9928114</v>
      </c>
      <c r="B167" s="67" t="n">
        <v>5287</v>
      </c>
      <c r="C167" s="40" t="n">
        <v>7897426400902</v>
      </c>
      <c r="D167" s="66" t="inlineStr">
        <is>
          <t>SECALBUM lata x 250 g</t>
        </is>
      </c>
    </row>
    <row r="168" ht="15" customHeight="1" s="70">
      <c r="A168" s="67" t="n">
        <v>4945341</v>
      </c>
      <c r="B168" s="67" t="n">
        <v>5350</v>
      </c>
      <c r="C168" s="40" t="n">
        <v>7798091910041</v>
      </c>
      <c r="D168" s="66" t="inlineStr">
        <is>
          <t>TO-NOVIZET 50 mg iny.liof.f.a.x 1</t>
        </is>
      </c>
    </row>
    <row r="169" ht="15" customHeight="1" s="70">
      <c r="A169" s="67" t="n">
        <v>4945182</v>
      </c>
      <c r="B169" s="67" t="n">
        <v>5352</v>
      </c>
      <c r="C169" s="40" t="n">
        <v>7798091910072</v>
      </c>
      <c r="D169" s="66" t="inlineStr">
        <is>
          <t>TO-TRIOSULES** 500 mg iny.a.x 5 x 10 ml</t>
        </is>
      </c>
    </row>
    <row r="170" ht="15" customHeight="1" s="70">
      <c r="A170" s="67" t="n">
        <v>200002</v>
      </c>
      <c r="B170" s="67" t="n">
        <v>5368</v>
      </c>
      <c r="C170" s="40" t="n">
        <v>4015630064076</v>
      </c>
      <c r="D170" s="66" t="inlineStr">
        <is>
          <t>ACCU-CHEK ACTIVE GLUCOSA tiras reactivas x 50</t>
        </is>
      </c>
    </row>
    <row r="171" ht="15" customHeight="1" s="70">
      <c r="A171" s="67" t="n">
        <v>9929222</v>
      </c>
      <c r="B171" s="67" t="n">
        <v>5421</v>
      </c>
      <c r="C171" s="40" t="n">
        <v>4015630064175</v>
      </c>
      <c r="D171" s="66" t="inlineStr">
        <is>
          <t>ACCU-CHEK ACTIVE GLUCOSA tiras reactivas x 25</t>
        </is>
      </c>
    </row>
    <row r="172" ht="15" customHeight="1" s="70">
      <c r="A172" s="67" t="n">
        <v>4939321</v>
      </c>
      <c r="B172" s="67" t="n">
        <v>5442</v>
      </c>
      <c r="C172" s="40" t="n">
        <v>7795342004672</v>
      </c>
      <c r="D172" s="66" t="inlineStr">
        <is>
          <t>TO-ERVEMIN** 10mg comp.x10</t>
        </is>
      </c>
    </row>
    <row r="173" ht="15" customHeight="1" s="70">
      <c r="A173" s="67" t="n">
        <v>4688364</v>
      </c>
      <c r="B173" s="67" t="n">
        <v>5648</v>
      </c>
      <c r="C173" s="40" t="n">
        <v>7795371458385</v>
      </c>
      <c r="D173" s="66" t="inlineStr">
        <is>
          <t>TO-ARTRAIT** 7.5mg comp.x10</t>
        </is>
      </c>
    </row>
    <row r="174" ht="15" customHeight="1" s="70">
      <c r="A174" s="67" t="n">
        <v>4804261</v>
      </c>
      <c r="B174" s="67" t="n">
        <v>5683</v>
      </c>
      <c r="C174" s="40" t="n">
        <v>7791829008638</v>
      </c>
      <c r="D174" s="66" t="inlineStr">
        <is>
          <t>STO-PACLITAXEL MICROSULES** 100 mg iny.f.a.x 1 x17ml</t>
        </is>
      </c>
    </row>
    <row r="175" ht="15" customHeight="1" s="70">
      <c r="A175" s="67" t="n">
        <v>488561</v>
      </c>
      <c r="B175" s="67" t="n">
        <v>5690</v>
      </c>
      <c r="C175" s="40" t="n">
        <v>7798035313303</v>
      </c>
      <c r="D175" s="66" t="inlineStr">
        <is>
          <t>TO-IDARUBICINA VARIFARMA** 10 mg liof.f.a.x 1</t>
        </is>
      </c>
    </row>
    <row r="176" ht="15" customHeight="1" s="70">
      <c r="A176" s="67" t="n">
        <v>4943021</v>
      </c>
      <c r="B176" s="67" t="n">
        <v>7007</v>
      </c>
      <c r="C176" s="40" t="n">
        <v>7792183487268</v>
      </c>
      <c r="D176" s="66" t="inlineStr">
        <is>
          <t>STO-PROGRAF** 0.5 mg caps.x 50</t>
        </is>
      </c>
    </row>
    <row r="177" ht="15" customHeight="1" s="70">
      <c r="A177" s="67" t="n">
        <v>4164632</v>
      </c>
      <c r="B177" s="67" t="n">
        <v>7008</v>
      </c>
      <c r="C177" s="40" t="n">
        <v>7792183486728</v>
      </c>
      <c r="D177" s="66" t="inlineStr">
        <is>
          <t>STO-PROGRAF** 5 mg iny.a.x 1</t>
        </is>
      </c>
    </row>
    <row r="178" ht="15" customHeight="1" s="70">
      <c r="A178" s="67" t="n">
        <v>5017771</v>
      </c>
      <c r="B178" s="67" t="n">
        <v>7044</v>
      </c>
      <c r="C178" s="40" t="n">
        <v>7798021442581</v>
      </c>
      <c r="D178" s="66" t="inlineStr">
        <is>
          <t>TO-ERITROGEN 2.000 UI sol.f.a.x 1 ml</t>
        </is>
      </c>
    </row>
    <row r="179" ht="15" customHeight="1" s="70">
      <c r="A179" s="67" t="n">
        <v>5017821</v>
      </c>
      <c r="B179" s="67" t="n">
        <v>7045</v>
      </c>
      <c r="C179" s="40" t="n">
        <v>7798021442598</v>
      </c>
      <c r="D179" s="66" t="inlineStr">
        <is>
          <t>TO-ERITROGEN 4.000 UI sol.f.a.x 1 ml</t>
        </is>
      </c>
    </row>
    <row r="180" ht="15" customHeight="1" s="70">
      <c r="A180" s="67" t="n">
        <v>5017981</v>
      </c>
      <c r="B180" s="67" t="n">
        <v>7046</v>
      </c>
      <c r="C180" s="40" t="n">
        <v>7798021442604</v>
      </c>
      <c r="D180" s="66" t="inlineStr">
        <is>
          <t>TO-ERITROGEN 10.000 UI sol.f.a.x 1 ml</t>
        </is>
      </c>
    </row>
    <row r="181" ht="15" customHeight="1" s="70">
      <c r="A181" s="67" t="n">
        <v>2745142</v>
      </c>
      <c r="B181" s="67" t="n">
        <v>7067</v>
      </c>
      <c r="C181" s="40" t="n">
        <v>7795345007250</v>
      </c>
      <c r="D181" s="66" t="inlineStr">
        <is>
          <t>TAURAL iny.a.x 6 x5ml</t>
        </is>
      </c>
    </row>
    <row r="182" ht="15" customHeight="1" s="70">
      <c r="A182" s="67" t="n">
        <v>4691731</v>
      </c>
      <c r="B182" s="67" t="n">
        <v>7072</v>
      </c>
      <c r="C182" s="40" t="n">
        <v>7798058930761</v>
      </c>
      <c r="D182" s="66" t="inlineStr">
        <is>
          <t>TO-TI-INSULINA NOVORAPID 100 HM PENFILL cart.x 5 x 3 ml</t>
        </is>
      </c>
    </row>
    <row r="183" ht="15" customHeight="1" s="70">
      <c r="A183" s="67" t="n">
        <v>4672181</v>
      </c>
      <c r="B183" s="67" t="n">
        <v>7076</v>
      </c>
      <c r="C183" s="40" t="n">
        <v>7730949046694</v>
      </c>
      <c r="D183" s="66" t="inlineStr">
        <is>
          <t>TO-CETROTIDE (FERT) 0.25 mg vial x 1</t>
        </is>
      </c>
    </row>
    <row r="184" ht="15" customHeight="1" s="70">
      <c r="A184" s="67" t="n">
        <v>4688862</v>
      </c>
      <c r="B184" s="67" t="n">
        <v>7089</v>
      </c>
      <c r="C184" s="40" t="n">
        <v>7795343011549</v>
      </c>
      <c r="D184" s="66" t="inlineStr">
        <is>
          <t>TO-HMG (FERT) 150UI iny.f.a.x6+a.solv.</t>
        </is>
      </c>
    </row>
    <row r="185" ht="15" customHeight="1" s="70">
      <c r="A185" s="67" t="n">
        <v>4869451</v>
      </c>
      <c r="B185" s="67" t="n">
        <v>7102</v>
      </c>
      <c r="C185" s="40" t="n">
        <v>7795318001261</v>
      </c>
      <c r="D185" s="66" t="inlineStr">
        <is>
          <t>TO-ORGALUTRAN (FERT) jga.prell.x 1 x 0.5</t>
        </is>
      </c>
    </row>
    <row r="186" ht="15" customHeight="1" s="70">
      <c r="A186" s="67" t="n">
        <v>4796011</v>
      </c>
      <c r="B186" s="67" t="n">
        <v>7109</v>
      </c>
      <c r="C186" s="40" t="n">
        <v>7795318001179</v>
      </c>
      <c r="D186" s="66" t="inlineStr">
        <is>
          <t>TO-PUREGON SOLUCION (FERT) 50 UI/0.5 ml a.x 1</t>
        </is>
      </c>
    </row>
    <row r="187" ht="15" customHeight="1" s="70">
      <c r="A187" s="67" t="n">
        <v>51675</v>
      </c>
      <c r="B187" s="67" t="n">
        <v>7138</v>
      </c>
      <c r="C187" s="40" t="n">
        <v>7795380010536</v>
      </c>
      <c r="D187" s="66" t="inlineStr">
        <is>
          <t>TO-GENOZYM (FERT) comp.x20</t>
        </is>
      </c>
    </row>
    <row r="188" ht="15" customHeight="1" s="70">
      <c r="A188" s="67" t="n">
        <v>4619052</v>
      </c>
      <c r="B188" s="67" t="n">
        <v>7146</v>
      </c>
      <c r="C188" s="40" t="n">
        <v>7730949048087</v>
      </c>
      <c r="D188" s="66" t="inlineStr">
        <is>
          <t>TO-CRINONE 8% (FERT) dispens.monods.pack x 15</t>
        </is>
      </c>
    </row>
    <row r="189" ht="15" customHeight="1" s="70">
      <c r="A189" s="67" t="n">
        <v>4402641</v>
      </c>
      <c r="B189" s="67" t="n">
        <v>7149</v>
      </c>
      <c r="C189" s="40" t="n">
        <v>7798025130156</v>
      </c>
      <c r="D189" s="66" t="inlineStr">
        <is>
          <t>TO-TRH FERRING 200mcg a.x 1 x 1 ml</t>
        </is>
      </c>
    </row>
    <row r="190" ht="15" customHeight="1" s="70">
      <c r="A190" s="67" t="n">
        <v>4055492</v>
      </c>
      <c r="B190" s="67" t="n">
        <v>7153</v>
      </c>
      <c r="C190" s="40" t="n">
        <v>7796930005477</v>
      </c>
      <c r="D190" s="66" t="inlineStr">
        <is>
          <t>TO-VALTREX comp.x20</t>
        </is>
      </c>
    </row>
    <row r="191" ht="15" customHeight="1" s="70">
      <c r="A191" s="67" t="n">
        <v>4939241</v>
      </c>
      <c r="B191" s="67" t="n">
        <v>7203</v>
      </c>
      <c r="C191" s="40" t="n">
        <v>7795342004665</v>
      </c>
      <c r="D191" s="66" t="inlineStr">
        <is>
          <t>TO-ERVEMIN** 7.5mg comp.x10</t>
        </is>
      </c>
    </row>
    <row r="192" ht="15" customHeight="1" s="70">
      <c r="A192" s="67" t="n">
        <v>4688602</v>
      </c>
      <c r="B192" s="67" t="n">
        <v>7206</v>
      </c>
      <c r="C192" s="40" t="n">
        <v>7795371458415</v>
      </c>
      <c r="D192" s="66" t="inlineStr">
        <is>
          <t>TO ARTRAIT** 15mg f.a.x 5 x 2 ml</t>
        </is>
      </c>
    </row>
    <row r="193" ht="15" customHeight="1" s="70">
      <c r="A193" s="67" t="n">
        <v>3235191</v>
      </c>
      <c r="B193" s="67" t="n">
        <v>7209</v>
      </c>
      <c r="C193" s="40" t="n">
        <v>7795336247542</v>
      </c>
      <c r="D193" s="66" t="inlineStr">
        <is>
          <t>AMIKACINA RICHET (ATB) 500 mg iny.a.x 1 (Est.)</t>
        </is>
      </c>
    </row>
    <row r="194" ht="15" customHeight="1" s="70">
      <c r="A194" s="67" t="n">
        <v>5047611</v>
      </c>
      <c r="B194" s="67" t="n">
        <v>7241</v>
      </c>
      <c r="C194" s="40" t="n">
        <v>7797991146819</v>
      </c>
      <c r="D194" s="66" t="inlineStr">
        <is>
          <t>STO-STOCRIN** 600 mg x 30 comp.</t>
        </is>
      </c>
    </row>
    <row r="195" ht="15" customHeight="1" s="70">
      <c r="A195" s="67" t="n">
        <v>4110091</v>
      </c>
      <c r="B195" s="67" t="n">
        <v>7255</v>
      </c>
      <c r="C195" s="40" t="n">
        <v>7795367000963</v>
      </c>
      <c r="D195" s="66" t="inlineStr">
        <is>
          <t>TO-CITARABINA LKM** 1000mg a.x 1</t>
        </is>
      </c>
    </row>
    <row r="196" ht="15" customHeight="1" s="70">
      <c r="A196" s="67" t="n">
        <v>4999233</v>
      </c>
      <c r="B196" s="67" t="n">
        <v>7492</v>
      </c>
      <c r="C196" s="40" t="n">
        <v>7798025130361</v>
      </c>
      <c r="D196" s="66" t="inlineStr">
        <is>
          <t>TO-MENOPUR (FERT) 75UI f.a.liof.x1+solv.</t>
        </is>
      </c>
    </row>
    <row r="197" ht="15" customHeight="1" s="70">
      <c r="A197" s="67" t="n">
        <v>4999232</v>
      </c>
      <c r="B197" s="67" t="n">
        <v>7493</v>
      </c>
      <c r="C197" s="40" t="n">
        <v>7798025130347</v>
      </c>
      <c r="D197" s="66" t="inlineStr">
        <is>
          <t>TO-MENOPUR (FERT) 75UI f.a.liof.x5+solv.x5</t>
        </is>
      </c>
    </row>
    <row r="198" ht="15" customHeight="1" s="70">
      <c r="A198" s="67" t="n">
        <v>4999231</v>
      </c>
      <c r="B198" s="67" t="n">
        <v>7494</v>
      </c>
      <c r="C198" s="40" t="n">
        <v>7798025130354</v>
      </c>
      <c r="D198" s="66" t="inlineStr">
        <is>
          <t>TO-MENOPUR (FERT) 75UIf.a.liof.x10+sol.x10</t>
        </is>
      </c>
    </row>
    <row r="199" ht="15" customHeight="1" s="70">
      <c r="A199" s="67" t="n">
        <v>4900792</v>
      </c>
      <c r="B199" s="67" t="n">
        <v>7610</v>
      </c>
      <c r="C199" s="40" t="n">
        <v>7798098720155</v>
      </c>
      <c r="D199" s="66" t="inlineStr">
        <is>
          <t>STO-BERIATE P  (Factor VIII) 1.000 UI f.a.x1+eq.transf</t>
        </is>
      </c>
    </row>
    <row r="200" ht="15" customHeight="1" s="70">
      <c r="A200" s="67" t="n">
        <v>4900612</v>
      </c>
      <c r="B200" s="67" t="n">
        <v>7611</v>
      </c>
      <c r="C200" s="40" t="n">
        <v>7798098720148</v>
      </c>
      <c r="D200" s="66" t="inlineStr">
        <is>
          <t>STO-BERIATE P  (Factor VIII) 500 UI f.a.x 1+eq.transf</t>
        </is>
      </c>
    </row>
    <row r="201" ht="15" customHeight="1" s="70">
      <c r="A201" s="67" t="n">
        <v>4688281</v>
      </c>
      <c r="B201" s="67" t="n">
        <v>7670</v>
      </c>
      <c r="C201" s="40" t="n">
        <v>7795371458392</v>
      </c>
      <c r="D201" s="66" t="inlineStr">
        <is>
          <t>TO-ARTRAIT** 2.5mg comp.x20</t>
        </is>
      </c>
    </row>
    <row r="202" ht="15" customHeight="1" s="70">
      <c r="A202" s="67" t="n">
        <v>4824221</v>
      </c>
      <c r="B202" s="67" t="n">
        <v>7686</v>
      </c>
      <c r="C202" s="40" t="n">
        <v>7791824116994</v>
      </c>
      <c r="D202" s="66" t="inlineStr">
        <is>
          <t>TO-ZYVOX ORAL** 600 mg tab.x 10</t>
        </is>
      </c>
    </row>
    <row r="203" ht="15" customHeight="1" s="70">
      <c r="A203" s="67" t="n">
        <v>9909909</v>
      </c>
      <c r="B203" s="67" t="n">
        <v>7726</v>
      </c>
      <c r="C203" s="40" t="n">
        <v>7798058930570</v>
      </c>
      <c r="D203" s="66" t="inlineStr">
        <is>
          <t>NOVOFINE 30G agujas 8 MM x 100</t>
        </is>
      </c>
    </row>
    <row r="204" ht="15" customHeight="1" s="70">
      <c r="A204" s="67" t="n">
        <v>4960552</v>
      </c>
      <c r="B204" s="67" t="n">
        <v>7792</v>
      </c>
      <c r="C204" s="40" t="n">
        <v>7795367053815</v>
      </c>
      <c r="D204" s="66" t="inlineStr">
        <is>
          <t>TO-MUVIDINA** comp.x 60</t>
        </is>
      </c>
    </row>
    <row r="205" ht="15" customHeight="1" s="70">
      <c r="A205" s="67" t="n">
        <v>3107641</v>
      </c>
      <c r="B205" s="67" t="n">
        <v>7951</v>
      </c>
      <c r="C205" s="40" t="n">
        <v>7798098720353</v>
      </c>
      <c r="D205" s="66" t="inlineStr">
        <is>
          <t>STO-HAEMATE P (Factor VIII+ Von Willenbrand) 1.000 UI f.a.x 1+set adm.</t>
        </is>
      </c>
    </row>
    <row r="206" ht="15" customHeight="1" s="70">
      <c r="A206" s="67" t="n">
        <v>4055493</v>
      </c>
      <c r="B206" s="67" t="n">
        <v>7967</v>
      </c>
      <c r="C206" s="40" t="n">
        <v>7796930005767</v>
      </c>
      <c r="D206" s="66" t="inlineStr">
        <is>
          <t>TO-VALTREX comp.x42</t>
        </is>
      </c>
    </row>
    <row r="207" ht="15" customHeight="1" s="70">
      <c r="A207" s="67" t="n">
        <v>4281450</v>
      </c>
      <c r="B207" s="67" t="n">
        <v>8020</v>
      </c>
      <c r="C207" s="40" t="n">
        <v>8428255121028</v>
      </c>
      <c r="D207" s="66" t="inlineStr">
        <is>
          <t>TO-CUPRIPEN caps.x 30</t>
        </is>
      </c>
    </row>
    <row r="208" ht="15" customHeight="1" s="70">
      <c r="A208" s="67" t="n">
        <v>4956231</v>
      </c>
      <c r="B208" s="67" t="n">
        <v>8072</v>
      </c>
      <c r="C208" s="40" t="n">
        <v>3499320003407</v>
      </c>
      <c r="D208" s="66" t="inlineStr">
        <is>
          <t>TO-DYSPORT 500 U vial x 1</t>
        </is>
      </c>
    </row>
    <row r="209" ht="15" customHeight="1" s="70">
      <c r="A209" s="67" t="n">
        <v>9932224</v>
      </c>
      <c r="B209" s="67" t="n">
        <v>9179</v>
      </c>
      <c r="C209" s="40" t="n">
        <v>353885771504</v>
      </c>
      <c r="D209" s="66" t="inlineStr">
        <is>
          <t>ONE TOUCH ULTRA tiras reactivas x 50</t>
        </is>
      </c>
    </row>
    <row r="210" ht="15" customHeight="1" s="70">
      <c r="A210" s="67" t="n">
        <v>3638961</v>
      </c>
      <c r="B210" s="67" t="n">
        <v>9240</v>
      </c>
      <c r="C210" s="40" t="n">
        <v>7798098720230</v>
      </c>
      <c r="D210" s="66" t="inlineStr">
        <is>
          <t>TO-BERIPLAST P COMBI SET env.x 1ml+eq.de aplic.</t>
        </is>
      </c>
    </row>
    <row r="211" ht="15" customHeight="1" s="70">
      <c r="A211" s="67" t="n">
        <v>9929044</v>
      </c>
      <c r="B211" s="67" t="n">
        <v>9335</v>
      </c>
      <c r="C211" s="40" t="n">
        <v>4015630006779</v>
      </c>
      <c r="D211" s="66" t="inlineStr">
        <is>
          <t>ACCU-CHEK SOFTCLIX lancetas x 200</t>
        </is>
      </c>
    </row>
    <row r="212" ht="15" customHeight="1" s="70">
      <c r="A212" s="67" t="n">
        <v>3107721</v>
      </c>
      <c r="B212" s="67" t="n">
        <v>9345</v>
      </c>
      <c r="C212" s="40" t="n">
        <v>7798098720346</v>
      </c>
      <c r="D212" s="66" t="inlineStr">
        <is>
          <t>STO-HAEMATE P 500 UI fa.x1+set</t>
        </is>
      </c>
    </row>
    <row r="213" ht="15" customHeight="1" s="70">
      <c r="A213" s="67" t="n">
        <v>4076861</v>
      </c>
      <c r="B213" s="67" t="n">
        <v>9451</v>
      </c>
      <c r="C213" s="40" t="n">
        <v>7795306365399</v>
      </c>
      <c r="D213" s="66" t="inlineStr">
        <is>
          <t>TO-LIORESAL INTRATECAL (VBRA) 10 mg/5 ml iny.a.x 1</t>
        </is>
      </c>
    </row>
    <row r="214" ht="15" customHeight="1" s="70">
      <c r="A214" s="67" t="n">
        <v>4904591</v>
      </c>
      <c r="B214" s="67" t="n">
        <v>9609</v>
      </c>
      <c r="C214" s="40" t="n">
        <v>7797991146659</v>
      </c>
      <c r="D214" s="66" t="inlineStr">
        <is>
          <t>TO-CANCIDAS** 50 mg vial x 1</t>
        </is>
      </c>
    </row>
    <row r="215" ht="15" customHeight="1" s="70">
      <c r="A215" s="67" t="n">
        <v>4904671</v>
      </c>
      <c r="B215" s="67" t="n">
        <v>9610</v>
      </c>
      <c r="C215" s="40" t="n">
        <v>7797991146673</v>
      </c>
      <c r="D215" s="66" t="inlineStr">
        <is>
          <t>TO-CANCIDAS** 70 mg vial x 1</t>
        </is>
      </c>
    </row>
    <row r="216" ht="15" customHeight="1" s="70">
      <c r="A216" s="67" t="n">
        <v>4644381</v>
      </c>
      <c r="B216" s="67" t="n">
        <v>9717</v>
      </c>
      <c r="C216" s="40" t="n">
        <v>7795373014985</v>
      </c>
      <c r="D216" s="66" t="inlineStr">
        <is>
          <t>TO-NEUTROFIL** 48MU sol.iny.f.a.x 1</t>
        </is>
      </c>
    </row>
    <row r="217" ht="15" customHeight="1" s="70">
      <c r="A217" s="67" t="n">
        <v>4644201</v>
      </c>
      <c r="B217" s="67" t="n">
        <v>9718</v>
      </c>
      <c r="C217" s="40" t="n">
        <v>7795373014381</v>
      </c>
      <c r="D217" s="66" t="inlineStr">
        <is>
          <t>TO-NEUTROFIL** 30 MU sol.iny.f.a.x 1</t>
        </is>
      </c>
    </row>
    <row r="218" ht="15" customHeight="1" s="70">
      <c r="A218" s="67" t="n">
        <v>4644202</v>
      </c>
      <c r="B218" s="67" t="n">
        <v>9719</v>
      </c>
      <c r="C218" s="40" t="n">
        <v>7795373014190</v>
      </c>
      <c r="D218" s="66" t="inlineStr">
        <is>
          <t>TO-NEUTROFIL** 30 MU sol.iny.f.a.x 5</t>
        </is>
      </c>
    </row>
    <row r="219" ht="15" customHeight="1" s="70">
      <c r="A219" s="67" t="n">
        <v>3639031</v>
      </c>
      <c r="B219" s="67" t="n">
        <v>9775</v>
      </c>
      <c r="C219" s="40" t="n">
        <v>7798098720247</v>
      </c>
      <c r="D219" s="66" t="inlineStr">
        <is>
          <t>TO-BERIPLAST P COMBI SET env.x 3ml+eq.de aplic.</t>
        </is>
      </c>
    </row>
    <row r="220" ht="15" customHeight="1" s="70">
      <c r="A220" s="67" t="n">
        <v>497151</v>
      </c>
      <c r="B220" s="67" t="n">
        <v>9776</v>
      </c>
      <c r="C220" s="40" t="n">
        <v>7798098720261</v>
      </c>
      <c r="D220" s="66" t="inlineStr">
        <is>
          <t>STO-BERIPLEX P/N 500 UI f.a.x 1+eq.transf</t>
        </is>
      </c>
    </row>
    <row r="221" ht="15" customHeight="1" s="70">
      <c r="A221" s="67" t="n">
        <v>9929043</v>
      </c>
      <c r="B221" s="67" t="n">
        <v>9793</v>
      </c>
      <c r="C221" s="40" t="n">
        <v>4015630018277</v>
      </c>
      <c r="D221" s="66" t="inlineStr">
        <is>
          <t>ACCU-CHEK SOFTCLIX lancetas x 25</t>
        </is>
      </c>
    </row>
    <row r="222" ht="15" customHeight="1" s="70">
      <c r="A222" s="67" t="n">
        <v>9929221</v>
      </c>
      <c r="B222" s="67" t="n">
        <v>9924</v>
      </c>
      <c r="C222" s="40" t="n">
        <v>4015630064243</v>
      </c>
      <c r="D222" s="66" t="inlineStr">
        <is>
          <t>ACCU-CHEK ACTIVE KIT medidor x 1</t>
        </is>
      </c>
    </row>
    <row r="223" ht="15" customHeight="1" s="70">
      <c r="A223" s="67" t="n">
        <v>4977241</v>
      </c>
      <c r="B223" s="67" t="n">
        <v>9957</v>
      </c>
      <c r="C223" s="40" t="n">
        <v>7795318001285</v>
      </c>
      <c r="D223" s="66" t="inlineStr">
        <is>
          <t>TO-PUREGON SOLUCION (FERT) 300 UI cart.x 0.36 ml</t>
        </is>
      </c>
    </row>
    <row r="224" ht="15" customHeight="1" s="70">
      <c r="A224" s="67" t="n">
        <v>4977311</v>
      </c>
      <c r="B224" s="67" t="n">
        <v>9958</v>
      </c>
      <c r="C224" s="40" t="n">
        <v>7795318001292</v>
      </c>
      <c r="D224" s="66" t="inlineStr">
        <is>
          <t>TO-PUREGON SOLUCION (FERT) 600 UI cart.x 0.72 ml</t>
        </is>
      </c>
    </row>
    <row r="225" ht="15" customHeight="1" s="70">
      <c r="A225" s="67" t="n">
        <v>4109022</v>
      </c>
      <c r="B225" s="67" t="n">
        <v>9969</v>
      </c>
      <c r="C225" s="40" t="n">
        <v>7798025130163</v>
      </c>
      <c r="D225" s="66" t="inlineStr">
        <is>
          <t>TO-GLYPRESSIN 1mg f.a.x 5+a.diluy.x5</t>
        </is>
      </c>
    </row>
    <row r="226" ht="15" customHeight="1" s="70">
      <c r="A226" s="67" t="n">
        <v>5069481</v>
      </c>
      <c r="B226" s="67" t="n">
        <v>10108</v>
      </c>
      <c r="C226" s="40" t="n">
        <v>7798058931553</v>
      </c>
      <c r="D226" s="66" t="inlineStr">
        <is>
          <t>TO-TI-INSULINA NOVOMIX 30 FLEXPEN 100UI lapiceras x5 x3ml</t>
        </is>
      </c>
    </row>
    <row r="227" ht="15" customHeight="1" s="70">
      <c r="A227" s="67" t="n">
        <v>5066791</v>
      </c>
      <c r="B227" s="67" t="n">
        <v>10109</v>
      </c>
      <c r="C227" s="40" t="n">
        <v>7798058931331</v>
      </c>
      <c r="D227" s="66" t="inlineStr">
        <is>
          <t>TO-TI-INSULINA NOVORAPID FLEXPEN HM 100 UI lapic.x5 x3 ml (PA)</t>
        </is>
      </c>
    </row>
    <row r="228" ht="15" customHeight="1" s="70">
      <c r="A228" s="67" t="n">
        <v>5106971</v>
      </c>
      <c r="B228" s="67" t="n">
        <v>10304</v>
      </c>
      <c r="C228" s="40" t="n">
        <v>7791829008966</v>
      </c>
      <c r="D228" s="66" t="inlineStr">
        <is>
          <t>STO-PACLITAXEL MICROSULES** 150 mg iny.f.a.x 1 x25ml</t>
        </is>
      </c>
    </row>
    <row r="229" ht="15" customHeight="1" s="70">
      <c r="A229" s="67" t="n">
        <v>9932226</v>
      </c>
      <c r="B229" s="67" t="n">
        <v>10385</v>
      </c>
      <c r="C229" s="40" t="n">
        <v>353885490252</v>
      </c>
      <c r="D229" s="66" t="inlineStr">
        <is>
          <t>LANCETAS ONE TOUCH ULTRA SOFT lancetas x 25 U (28G)</t>
        </is>
      </c>
    </row>
    <row r="230" ht="15" customHeight="1" s="70">
      <c r="A230" s="67" t="n">
        <v>4828601</v>
      </c>
      <c r="B230" s="67" t="n">
        <v>10393</v>
      </c>
      <c r="C230" s="40" t="n">
        <v>7791824117007</v>
      </c>
      <c r="D230" s="66" t="inlineStr">
        <is>
          <t>TO-ZYVOX IV** 600 mg bolsas x 10x300ml</t>
        </is>
      </c>
    </row>
    <row r="231" ht="15" customHeight="1" s="70">
      <c r="A231" s="67" t="n">
        <v>3609911</v>
      </c>
      <c r="B231" s="67" t="n">
        <v>10434</v>
      </c>
      <c r="C231" s="40" t="n">
        <v>7798083950338</v>
      </c>
      <c r="D231" s="66" t="inlineStr">
        <is>
          <t>TO-RONFASE 2 mg comp.x 28</t>
        </is>
      </c>
    </row>
    <row r="232" ht="15" customHeight="1" s="70">
      <c r="A232" s="67" t="n">
        <v>4508832</v>
      </c>
      <c r="B232" s="67" t="n">
        <v>10440</v>
      </c>
      <c r="C232" s="40" t="n">
        <v>7798058931362</v>
      </c>
      <c r="D232" s="66" t="inlineStr">
        <is>
          <t>TO-TI-INSULINA INSULATARD FLEXPEN HM 100UI lap.prellx5x3ml</t>
        </is>
      </c>
    </row>
    <row r="233" ht="15" customHeight="1" s="70">
      <c r="A233" s="67" t="n">
        <v>5120704</v>
      </c>
      <c r="B233" s="67" t="n">
        <v>10553</v>
      </c>
      <c r="C233" s="40" t="n">
        <v>7795345012285</v>
      </c>
      <c r="D233" s="66" t="inlineStr">
        <is>
          <t>TO-CIRIAX (ATB) 200 mg iny.a.x 5 x 10 ml</t>
        </is>
      </c>
    </row>
    <row r="234" ht="15" customHeight="1" s="70">
      <c r="A234" s="67" t="n">
        <v>5186201</v>
      </c>
      <c r="B234" s="67" t="n">
        <v>10633</v>
      </c>
      <c r="C234" s="40" t="n">
        <v>7791829009055</v>
      </c>
      <c r="D234" s="66" t="inlineStr">
        <is>
          <t>TO-METOTREXATO MICROSULES ** 50 mg iny.f.a.x 1</t>
        </is>
      </c>
    </row>
    <row r="235" ht="15" customHeight="1" s="70">
      <c r="A235" s="67" t="n">
        <v>5186361</v>
      </c>
      <c r="B235" s="67" t="n">
        <v>10634</v>
      </c>
      <c r="C235" s="40" t="n">
        <v>7791829009062</v>
      </c>
      <c r="D235" s="66" t="inlineStr">
        <is>
          <t>TO-METOTREXATO MICROSULES** 500 mg iny.x</t>
        </is>
      </c>
    </row>
    <row r="236" ht="15" customHeight="1" s="70">
      <c r="A236" s="67" t="n">
        <v>5186411</v>
      </c>
      <c r="B236" s="67" t="n">
        <v>10635</v>
      </c>
      <c r="C236" s="40" t="n">
        <v>7791829009079</v>
      </c>
      <c r="D236" s="66" t="inlineStr">
        <is>
          <t>TO-METOTREXATO MICROSULES ** 1000 mg iny.f.a.x 1</t>
        </is>
      </c>
    </row>
    <row r="237" ht="15" customHeight="1" s="70">
      <c r="A237" s="67" t="n">
        <v>4238561</v>
      </c>
      <c r="B237" s="67" t="n">
        <v>10985</v>
      </c>
      <c r="C237" s="40" t="n">
        <v>7795342003088</v>
      </c>
      <c r="D237" s="66" t="inlineStr">
        <is>
          <t>TO-ELMIRON 100 mg caps.x 100</t>
        </is>
      </c>
    </row>
    <row r="238" ht="15" customHeight="1" s="70">
      <c r="A238" s="67" t="n">
        <v>4746931</v>
      </c>
      <c r="B238" s="67" t="n">
        <v>11004</v>
      </c>
      <c r="C238" s="40" t="n">
        <v>7798025130262</v>
      </c>
      <c r="D238" s="66" t="inlineStr">
        <is>
          <t>TO-LHRH FERRING (FERT) iny.a.x1ml</t>
        </is>
      </c>
    </row>
    <row r="239" ht="15" customHeight="1" s="70">
      <c r="A239" s="67" t="n">
        <v>4856246</v>
      </c>
      <c r="B239" s="67" t="n">
        <v>11014</v>
      </c>
      <c r="C239" s="40" t="n">
        <v>7795348003419</v>
      </c>
      <c r="D239" s="66" t="inlineStr">
        <is>
          <t>TO-PROTEASE 200 mg comp.x 60</t>
        </is>
      </c>
    </row>
    <row r="240" ht="15" customHeight="1" s="70">
      <c r="A240" s="67" t="n">
        <v>5208106</v>
      </c>
      <c r="B240" s="67" t="n">
        <v>11055</v>
      </c>
      <c r="C240" s="40" t="n">
        <v>7792183487787</v>
      </c>
      <c r="D240" s="66" t="inlineStr">
        <is>
          <t>STO-VIREAD** comp.rec.x 30</t>
        </is>
      </c>
    </row>
    <row r="241" ht="15" customHeight="1" s="70">
      <c r="A241" s="67" t="n">
        <v>5226122</v>
      </c>
      <c r="B241" s="67" t="n">
        <v>11056</v>
      </c>
      <c r="C241" s="40" t="n">
        <v>7791829009468</v>
      </c>
      <c r="D241" s="66" t="inlineStr">
        <is>
          <t>TO-ANASTROZOL MICROSULES** comp. x 28</t>
        </is>
      </c>
    </row>
    <row r="242" ht="15" customHeight="1" s="70">
      <c r="A242" s="67" t="n">
        <v>5212542</v>
      </c>
      <c r="B242" s="67" t="n">
        <v>11057</v>
      </c>
      <c r="C242" s="40" t="n">
        <v>7791829009345</v>
      </c>
      <c r="D242" s="66" t="inlineStr">
        <is>
          <t>TO-TAMOXIFENO MICROSULES** 20mgcomp.x30</t>
        </is>
      </c>
    </row>
    <row r="243" ht="15" customHeight="1" s="70">
      <c r="A243" s="67" t="n">
        <v>5192891</v>
      </c>
      <c r="B243" s="67" t="n">
        <v>11080</v>
      </c>
      <c r="C243" s="40" t="n">
        <v>7795381410458</v>
      </c>
      <c r="D243" s="66" t="inlineStr">
        <is>
          <t>TO-V FEND 200 mg comp.rec.x 10</t>
        </is>
      </c>
    </row>
    <row r="244" ht="15" customHeight="1" s="70">
      <c r="A244" s="67" t="n">
        <v>9904622</v>
      </c>
      <c r="B244" s="67" t="n">
        <v>11081</v>
      </c>
      <c r="C244" s="40" t="n">
        <v>7897426400919</v>
      </c>
      <c r="D244" s="66" t="inlineStr">
        <is>
          <t>POLIMEROSA lata x 320 g</t>
        </is>
      </c>
    </row>
    <row r="245" ht="15" customHeight="1" s="70">
      <c r="A245" s="67" t="n">
        <v>5204761</v>
      </c>
      <c r="B245" s="67" t="n">
        <v>11142</v>
      </c>
      <c r="C245" s="40" t="n">
        <v>7797991146901</v>
      </c>
      <c r="D245" s="66" t="inlineStr">
        <is>
          <t>TO-EMEND Tripack caps.x 1+caps.x2</t>
        </is>
      </c>
    </row>
    <row r="246" ht="15" customHeight="1" s="70">
      <c r="A246" s="67" t="n">
        <v>5224191</v>
      </c>
      <c r="B246" s="67" t="n">
        <v>11220</v>
      </c>
      <c r="C246" s="40" t="n">
        <v>7795306365085</v>
      </c>
      <c r="D246" s="66" t="inlineStr">
        <is>
          <t>STO-GLIVEC** 400mg comp.rec.x30</t>
        </is>
      </c>
    </row>
    <row r="247" ht="15" customHeight="1" s="70">
      <c r="A247" s="67" t="n">
        <v>5080521</v>
      </c>
      <c r="B247" s="67" t="n">
        <v>11229</v>
      </c>
      <c r="C247" s="40" t="n">
        <v>7795367053969</v>
      </c>
      <c r="D247" s="66" t="inlineStr">
        <is>
          <t>STO-TUBERBUT** 300 mg/5 ml amp.x 56</t>
        </is>
      </c>
    </row>
    <row r="248" ht="15" customHeight="1" s="70">
      <c r="A248" s="67" t="n">
        <v>5198111</v>
      </c>
      <c r="B248" s="67" t="n">
        <v>11253</v>
      </c>
      <c r="C248" s="40" t="n">
        <v>7791829009253</v>
      </c>
      <c r="D248" s="66" t="inlineStr">
        <is>
          <t>TO-LETROZOL MICROSULES** 2.5 mg comp.rec.x 30</t>
        </is>
      </c>
    </row>
    <row r="249" ht="15" customHeight="1" s="70">
      <c r="A249" s="67" t="n">
        <v>5058171</v>
      </c>
      <c r="B249" s="67" t="n">
        <v>11282</v>
      </c>
      <c r="C249" s="40" t="n">
        <v>7798098720278</v>
      </c>
      <c r="D249" s="66" t="inlineStr">
        <is>
          <t>STO-FIBROGAMMIN P 250UI liof.f.a</t>
        </is>
      </c>
    </row>
    <row r="250" ht="15" customHeight="1" s="70">
      <c r="A250" s="67" t="n">
        <v>5052581</v>
      </c>
      <c r="B250" s="67" t="n">
        <v>11285</v>
      </c>
      <c r="C250" s="40" t="n">
        <v>7792371477798</v>
      </c>
      <c r="D250" s="66" t="inlineStr">
        <is>
          <t>STO-VALIXA** 450 mg comp.rec.x 60</t>
        </is>
      </c>
    </row>
    <row r="251" ht="15" customHeight="1" s="70">
      <c r="A251" s="67" t="n">
        <v>4060681</v>
      </c>
      <c r="B251" s="67" t="n">
        <v>11339</v>
      </c>
      <c r="C251" s="40" t="n">
        <v>7795990000309</v>
      </c>
      <c r="D251" s="66" t="inlineStr">
        <is>
          <t>TO-GEMTRO** 200 mg f.a.x 1</t>
        </is>
      </c>
    </row>
    <row r="252" ht="15" customHeight="1" s="70">
      <c r="A252" s="67" t="n">
        <v>4060761</v>
      </c>
      <c r="B252" s="67" t="n">
        <v>11340</v>
      </c>
      <c r="C252" s="40" t="n">
        <v>7795990000293</v>
      </c>
      <c r="D252" s="66" t="inlineStr">
        <is>
          <t>TO-GEMTRO** 1 g f.a.x 1</t>
        </is>
      </c>
    </row>
    <row r="253" ht="15" customHeight="1" s="70">
      <c r="A253" s="67" t="n">
        <v>5192941</v>
      </c>
      <c r="B253" s="67" t="n">
        <v>11421</v>
      </c>
      <c r="C253" s="40" t="n">
        <v>7795381410465</v>
      </c>
      <c r="D253" s="66" t="inlineStr">
        <is>
          <t>TO-V FEND 200 mg IV liof.f.a.x 1</t>
        </is>
      </c>
    </row>
    <row r="254" ht="15" customHeight="1" s="70">
      <c r="A254" s="67" t="n">
        <v>4166452</v>
      </c>
      <c r="B254" s="67" t="n">
        <v>11445</v>
      </c>
      <c r="C254" s="40" t="n">
        <v>7795373023789</v>
      </c>
      <c r="D254" s="66" t="inlineStr">
        <is>
          <t>TO-EPOGEN 2.000 UI Inyectable f.a. x 1 ml</t>
        </is>
      </c>
    </row>
    <row r="255" ht="15" customHeight="1" s="70">
      <c r="A255" s="67" t="n">
        <v>5117181</v>
      </c>
      <c r="B255" s="67" t="n">
        <v>11475</v>
      </c>
      <c r="C255" s="40" t="n">
        <v>7798098720186</v>
      </c>
      <c r="D255" s="66" t="inlineStr">
        <is>
          <t>STO-BERINERT P 500 U iny.f.a.x 10 ml</t>
        </is>
      </c>
    </row>
    <row r="256" ht="15" customHeight="1" s="70">
      <c r="A256" s="67" t="n">
        <v>5263701</v>
      </c>
      <c r="B256" s="67" t="n">
        <v>11498</v>
      </c>
      <c r="C256" s="40" t="n">
        <v>7795990001481</v>
      </c>
      <c r="D256" s="66" t="inlineStr">
        <is>
          <t>STO-ALIMTA** 500 mg 1 fco. pvo. p/iny.</t>
        </is>
      </c>
    </row>
    <row r="257" ht="15" customHeight="1" s="70">
      <c r="A257" s="67" t="n">
        <v>5265323</v>
      </c>
      <c r="B257" s="67" t="n">
        <v>11537</v>
      </c>
      <c r="C257" s="40" t="n">
        <v>7795348250189</v>
      </c>
      <c r="D257" s="66" t="inlineStr">
        <is>
          <t>STO-VIRORREVER 600** 600 mg comp.x 30</t>
        </is>
      </c>
    </row>
    <row r="258" ht="15" customHeight="1" s="70">
      <c r="A258" s="67" t="n">
        <v>4665176</v>
      </c>
      <c r="B258" s="67" t="n">
        <v>11539</v>
      </c>
      <c r="C258" s="40" t="n">
        <v>7795348003037</v>
      </c>
      <c r="D258" s="66" t="inlineStr">
        <is>
          <t>TO-ZETAVUDIN** comp.rec.x 60</t>
        </is>
      </c>
    </row>
    <row r="259" ht="15" customHeight="1" s="70">
      <c r="A259" s="67" t="n">
        <v>3186431</v>
      </c>
      <c r="B259" s="67" t="n">
        <v>11552</v>
      </c>
      <c r="C259" s="40" t="n">
        <v>7795367000864</v>
      </c>
      <c r="D259" s="66" t="inlineStr">
        <is>
          <t>TO-CICLOFOSFAMIDA LKM** 1000 mg iny.f.a.x 1</t>
        </is>
      </c>
    </row>
    <row r="260" ht="15" customHeight="1" s="70">
      <c r="A260" s="67" t="n">
        <v>5267991</v>
      </c>
      <c r="B260" s="67" t="n">
        <v>11586</v>
      </c>
      <c r="C260" s="40" t="n">
        <v>7794640408021</v>
      </c>
      <c r="D260" s="66" t="inlineStr">
        <is>
          <t>TO-TELZIR** 700 mg comp.x 60</t>
        </is>
      </c>
    </row>
    <row r="261" ht="15" customHeight="1" s="70">
      <c r="A261" s="67" t="n">
        <v>5257331</v>
      </c>
      <c r="B261" s="67" t="n">
        <v>11587</v>
      </c>
      <c r="C261" s="40" t="n">
        <v>7795306293043</v>
      </c>
      <c r="D261" s="66" t="inlineStr">
        <is>
          <t>TO-ZOMETA 4 mg f.a. x 1 x 5 ml</t>
        </is>
      </c>
    </row>
    <row r="262" ht="15" customHeight="1" s="70">
      <c r="A262" s="67" t="n">
        <v>4208522</v>
      </c>
      <c r="B262" s="67" t="n">
        <v>11605</v>
      </c>
      <c r="C262" s="40" t="n">
        <v>7795312001441</v>
      </c>
      <c r="D262" s="66" t="inlineStr">
        <is>
          <t>TO-TI-CLEXANE 60 mg jga.prell.x 10</t>
        </is>
      </c>
    </row>
    <row r="263" ht="15" customHeight="1" s="70">
      <c r="A263" s="67" t="n">
        <v>3736213</v>
      </c>
      <c r="B263" s="67" t="n">
        <v>11606</v>
      </c>
      <c r="C263" s="40" t="n">
        <v>7795312001410</v>
      </c>
      <c r="D263" s="66" t="inlineStr">
        <is>
          <t>TO-TI-CLEXANE 20 mg jga.prell.x 10</t>
        </is>
      </c>
    </row>
    <row r="264" ht="15" customHeight="1" s="70">
      <c r="A264" s="67" t="n">
        <v>3736393</v>
      </c>
      <c r="B264" s="67" t="n">
        <v>11607</v>
      </c>
      <c r="C264" s="40" t="n">
        <v>7795312001434</v>
      </c>
      <c r="D264" s="66" t="inlineStr">
        <is>
          <t>TO-TI-CLEXANE 40 mg jga.prell.x 10</t>
        </is>
      </c>
    </row>
    <row r="265" ht="15" customHeight="1" s="70">
      <c r="A265" s="67" t="n">
        <v>5275611</v>
      </c>
      <c r="B265" s="67" t="n">
        <v>11637</v>
      </c>
      <c r="C265" s="40" t="n">
        <v>7791829009604</v>
      </c>
      <c r="D265" s="66" t="inlineStr">
        <is>
          <t>STO-FLUDARABINA MICROSULES** 50 mg iny.f.a.x 1</t>
        </is>
      </c>
    </row>
    <row r="266" ht="15" customHeight="1" s="70">
      <c r="A266" s="67" t="n">
        <v>5275613</v>
      </c>
      <c r="B266" s="67" t="n">
        <v>11638</v>
      </c>
      <c r="C266" s="40" t="n">
        <v>7791829009611</v>
      </c>
      <c r="D266" s="66" t="inlineStr">
        <is>
          <t>STO-FLUDARABINA MICROSULES** 50 mg iny.f.a.x 5</t>
        </is>
      </c>
    </row>
    <row r="267" ht="15" customHeight="1" s="70">
      <c r="A267" s="67" t="n">
        <v>4354211</v>
      </c>
      <c r="B267" s="67" t="n">
        <v>11672</v>
      </c>
      <c r="C267" s="40" t="n">
        <v>7795348002771</v>
      </c>
      <c r="D267" s="66" t="inlineStr">
        <is>
          <t>TO-OMILIPIS** 150mg iny.liof.f.a.x 1</t>
        </is>
      </c>
    </row>
    <row r="268" ht="15" customHeight="1" s="70">
      <c r="A268" s="67" t="n">
        <v>5283761</v>
      </c>
      <c r="B268" s="67" t="n">
        <v>11690</v>
      </c>
      <c r="C268" s="40" t="n">
        <v>7795306365108</v>
      </c>
      <c r="D268" s="66" t="inlineStr">
        <is>
          <t>STO-CERTICAN** 0.25 mg comp.x 60</t>
        </is>
      </c>
    </row>
    <row r="269" ht="15" customHeight="1" s="70">
      <c r="A269" s="67" t="n">
        <v>5283811</v>
      </c>
      <c r="B269" s="67" t="n">
        <v>11691</v>
      </c>
      <c r="C269" s="40" t="n">
        <v>7795306365092</v>
      </c>
      <c r="D269" s="66" t="inlineStr">
        <is>
          <t>STO-CERTICAN** 0.50 mg comp.x 60</t>
        </is>
      </c>
    </row>
    <row r="270" ht="15" customHeight="1" s="70">
      <c r="A270" s="67" t="n">
        <v>5283971</v>
      </c>
      <c r="B270" s="67" t="n">
        <v>11692</v>
      </c>
      <c r="C270" s="40" t="n">
        <v>7795306365115</v>
      </c>
      <c r="D270" s="66" t="inlineStr">
        <is>
          <t>STO-CERTICAN** 0.75 mg comp.x 60</t>
        </is>
      </c>
    </row>
    <row r="271" ht="15" customHeight="1" s="70">
      <c r="A271" s="67" t="n">
        <v>5192731</v>
      </c>
      <c r="B271" s="67" t="n">
        <v>11717</v>
      </c>
      <c r="C271" s="40" t="n">
        <v>7795381410441</v>
      </c>
      <c r="D271" s="66" t="inlineStr">
        <is>
          <t>TO-V FEND 50 mg comp.rec.x 10</t>
        </is>
      </c>
    </row>
    <row r="272" ht="15" customHeight="1" s="70">
      <c r="A272" s="67" t="n">
        <v>99999400</v>
      </c>
      <c r="B272" s="67" t="n">
        <v>11810</v>
      </c>
      <c r="C272" s="40" t="n">
        <v>147</v>
      </c>
      <c r="D272" s="66" t="inlineStr">
        <is>
          <t>SET PARA INFUSION P/ PACLITAXEL GLENMARCK x 1</t>
        </is>
      </c>
    </row>
    <row r="273" ht="15" customHeight="1" s="70">
      <c r="A273" s="67" t="n">
        <v>5206381</v>
      </c>
      <c r="B273" s="67" t="n">
        <v>18998</v>
      </c>
      <c r="C273" s="40" t="n">
        <v>7798025130408</v>
      </c>
      <c r="D273" s="66" t="inlineStr">
        <is>
          <t>TO-GONAPEPTYL DAILY (FERT) sol.iny.jga.prell.x 7</t>
        </is>
      </c>
    </row>
    <row r="274" ht="15" customHeight="1" s="70">
      <c r="A274" s="67" t="n">
        <v>490342</v>
      </c>
      <c r="B274" s="67" t="n">
        <v>19011</v>
      </c>
      <c r="C274" s="40" t="n">
        <v>7798028710195</v>
      </c>
      <c r="D274" s="66" t="inlineStr">
        <is>
          <t>TO-INMUNOGLOBULINA G ENDOVENOSA UNC 5000 mg iny.x 100 ml</t>
        </is>
      </c>
    </row>
    <row r="275" ht="15" customHeight="1" s="70">
      <c r="A275" s="67" t="n">
        <v>5275561</v>
      </c>
      <c r="B275" s="67" t="n">
        <v>19026</v>
      </c>
      <c r="C275" s="40" t="n">
        <v>7791829009628</v>
      </c>
      <c r="D275" s="66" t="inlineStr">
        <is>
          <t>STO-TOPOTECAN MICROSULES** 4 mg f.a.x 1</t>
        </is>
      </c>
    </row>
    <row r="276" ht="15" customHeight="1" s="70">
      <c r="A276" s="67" t="n">
        <v>5275563</v>
      </c>
      <c r="B276" s="67" t="n">
        <v>19027</v>
      </c>
      <c r="C276" s="40" t="n">
        <v>7791829009499</v>
      </c>
      <c r="D276" s="66" t="inlineStr">
        <is>
          <t>STO-TOPOTECAN MICROSULES** 4 mg f.a.x 5</t>
        </is>
      </c>
    </row>
    <row r="277" ht="15" customHeight="1" s="70">
      <c r="A277" s="67" t="n">
        <v>5204811</v>
      </c>
      <c r="B277" s="67" t="n">
        <v>19034</v>
      </c>
      <c r="C277" s="40" t="n">
        <v>7792371649973</v>
      </c>
      <c r="D277" s="66" t="inlineStr">
        <is>
          <t>TO-FUZEON** 90 mg viales x 60 + kit de aplicacion</t>
        </is>
      </c>
    </row>
    <row r="278" ht="15" customHeight="1" s="70">
      <c r="A278" s="67" t="n">
        <v>4354391</v>
      </c>
      <c r="B278" s="67" t="n">
        <v>19036</v>
      </c>
      <c r="C278" s="40" t="n">
        <v>7795348002788</v>
      </c>
      <c r="D278" s="66" t="inlineStr">
        <is>
          <t>TO-OMILIPIS** 450 mg iny.liof.f.a.x 1</t>
        </is>
      </c>
    </row>
    <row r="279" ht="15" customHeight="1" s="70">
      <c r="A279" s="67" t="n">
        <v>4661112</v>
      </c>
      <c r="B279" s="67" t="n">
        <v>19037</v>
      </c>
      <c r="C279" s="40" t="n">
        <v>7795348003082</v>
      </c>
      <c r="D279" s="66" t="inlineStr">
        <is>
          <t>TO-PIPETECAN** 100 mg iny.f.a.x 5 ml</t>
        </is>
      </c>
    </row>
    <row r="280" ht="15" customHeight="1" s="70">
      <c r="A280" s="67" t="n">
        <v>5295110</v>
      </c>
      <c r="B280" s="67" t="n">
        <v>19045</v>
      </c>
      <c r="C280" s="40" t="n">
        <v>7793397080122</v>
      </c>
      <c r="D280" s="66" t="inlineStr">
        <is>
          <t>TO-OSPOLOT 50 mg comp.rec.x 50</t>
        </is>
      </c>
    </row>
    <row r="281" ht="15" customHeight="1" s="70">
      <c r="A281" s="67" t="n">
        <v>502265</v>
      </c>
      <c r="B281" s="67" t="n">
        <v>19123</v>
      </c>
      <c r="C281" s="40" t="n">
        <v>7798035313488</v>
      </c>
      <c r="D281" s="66" t="inlineStr">
        <is>
          <t>TO-MITOXANTRONA VARIFARMA** 20mg sol.iny.f.a.x 1</t>
        </is>
      </c>
    </row>
    <row r="282" ht="15" customHeight="1" s="70">
      <c r="A282" s="67" t="n">
        <v>5277022</v>
      </c>
      <c r="B282" s="67" t="n">
        <v>19181</v>
      </c>
      <c r="C282" s="40" t="n">
        <v>7798098720575</v>
      </c>
      <c r="D282" s="66" t="inlineStr">
        <is>
          <t>TO-INMUNOGLOBULINA HEPATITIS-B P BEHRING 1.000 UI a.x 5ml</t>
        </is>
      </c>
    </row>
    <row r="283" ht="15" customHeight="1" s="70">
      <c r="A283" s="67" t="n">
        <v>527347</v>
      </c>
      <c r="B283" s="67" t="n">
        <v>19275</v>
      </c>
      <c r="C283" s="40" t="n">
        <v>7795314026961</v>
      </c>
      <c r="D283" s="66" t="inlineStr">
        <is>
          <t>STO-VELCADE** 3,5mg  vial pvo.liof. IV</t>
        </is>
      </c>
    </row>
    <row r="284" ht="15" customHeight="1" s="70">
      <c r="A284" s="67" t="n">
        <v>5345841</v>
      </c>
      <c r="B284" s="67" t="n">
        <v>19278</v>
      </c>
      <c r="C284" s="40" t="n">
        <v>7795381410731</v>
      </c>
      <c r="D284" s="66" t="inlineStr">
        <is>
          <t>STO-SOMAVERT 10 mg iny.liof.f.a.x 30</t>
        </is>
      </c>
    </row>
    <row r="285" ht="15" customHeight="1" s="70">
      <c r="A285" s="67" t="n">
        <v>5081752</v>
      </c>
      <c r="B285" s="67" t="n">
        <v>19280</v>
      </c>
      <c r="C285" s="40" t="n">
        <v>7798096990376</v>
      </c>
      <c r="D285" s="66" t="inlineStr">
        <is>
          <t>STO-TOFIB** 300 mg/5 ml amp.x 56</t>
        </is>
      </c>
    </row>
    <row r="286" ht="15" customHeight="1" s="70">
      <c r="A286" s="67" t="n">
        <v>4544891</v>
      </c>
      <c r="B286" s="67" t="n">
        <v>19298</v>
      </c>
      <c r="C286" s="40" t="n">
        <v>7795348250387</v>
      </c>
      <c r="D286" s="66" t="inlineStr">
        <is>
          <t>TO-GEZT** 200 mg f.a.x 1</t>
        </is>
      </c>
    </row>
    <row r="287" ht="15" customHeight="1" s="70">
      <c r="A287" s="67" t="n">
        <v>4545701</v>
      </c>
      <c r="B287" s="67" t="n">
        <v>19303</v>
      </c>
      <c r="C287" s="40" t="n">
        <v>7795312107976</v>
      </c>
      <c r="D287" s="66" t="inlineStr">
        <is>
          <t>TO-ARAVA 20 mg comp.x 30</t>
        </is>
      </c>
    </row>
    <row r="288" ht="15" customHeight="1" s="70">
      <c r="A288" s="67" t="n">
        <v>3736394</v>
      </c>
      <c r="B288" s="67" t="n">
        <v>19315</v>
      </c>
      <c r="C288" s="40" t="n">
        <v>7795312001427</v>
      </c>
      <c r="D288" s="66" t="inlineStr">
        <is>
          <t>TO-TI-CLEXANE 40 mg jga.prell.x 2</t>
        </is>
      </c>
    </row>
    <row r="289" ht="15" customHeight="1" s="70">
      <c r="A289" s="67" t="n">
        <v>4208782</v>
      </c>
      <c r="B289" s="67" t="n">
        <v>19316</v>
      </c>
      <c r="C289" s="40" t="n">
        <v>7795312001601</v>
      </c>
      <c r="D289" s="66" t="inlineStr">
        <is>
          <t>TO-TI-CLEXANE 100 mg jga.prell.x 10</t>
        </is>
      </c>
    </row>
    <row r="290" ht="15" customHeight="1" s="70">
      <c r="A290" s="67" t="n">
        <v>3105404</v>
      </c>
      <c r="B290" s="67" t="n">
        <v>19391</v>
      </c>
      <c r="C290" s="40" t="n">
        <v>7660116557367</v>
      </c>
      <c r="D290" s="66" t="inlineStr">
        <is>
          <t>NEOTIGASON 25 mg caps.x 30</t>
        </is>
      </c>
    </row>
    <row r="291" ht="15" customHeight="1" s="70">
      <c r="A291" s="67" t="n">
        <v>5768681</v>
      </c>
      <c r="B291" s="67" t="n">
        <v>19392</v>
      </c>
      <c r="C291" s="40" t="n">
        <v>7796285050139</v>
      </c>
      <c r="D291" s="66" t="inlineStr">
        <is>
          <t>TO-PROGEST 200 caps.blandas x 15</t>
        </is>
      </c>
    </row>
    <row r="292" ht="15" customHeight="1" s="70">
      <c r="A292" s="67" t="n">
        <v>5087341</v>
      </c>
      <c r="B292" s="67" t="n">
        <v>19435</v>
      </c>
      <c r="C292" s="40" t="n">
        <v>7798084684072</v>
      </c>
      <c r="D292" s="66" t="inlineStr">
        <is>
          <t>TO-DOXOPEG** 20 mg iny.vial x 1</t>
        </is>
      </c>
    </row>
    <row r="293" ht="15" customHeight="1" s="70">
      <c r="A293" s="67" t="n">
        <v>5368133</v>
      </c>
      <c r="B293" s="67" t="n">
        <v>19480</v>
      </c>
      <c r="C293" s="40" t="n">
        <v>7791829018361</v>
      </c>
      <c r="D293" s="66" t="inlineStr">
        <is>
          <t>TO-CICLOFOSFAMIDA MICROSULES** 200 mg f.a.x 6</t>
        </is>
      </c>
    </row>
    <row r="294" ht="15" customHeight="1" s="70">
      <c r="A294" s="67" t="n">
        <v>5368391</v>
      </c>
      <c r="B294" s="67" t="n">
        <v>19481</v>
      </c>
      <c r="C294" s="40" t="n">
        <v>7791829009826</v>
      </c>
      <c r="D294" s="66" t="inlineStr">
        <is>
          <t>TO-CICLOFOSFAMIDA MICROSULES** 1000 mg f.a.x 1</t>
        </is>
      </c>
    </row>
    <row r="295" ht="15" customHeight="1" s="70">
      <c r="A295" s="67" t="n">
        <v>4789001</v>
      </c>
      <c r="B295" s="67" t="n">
        <v>19586</v>
      </c>
      <c r="C295" s="40" t="n">
        <v>7793397050798</v>
      </c>
      <c r="D295" s="66" t="inlineStr">
        <is>
          <t>TO-GONDONAR** 1 mg comp.rec.x 30</t>
        </is>
      </c>
    </row>
    <row r="296" ht="15" customHeight="1" s="70">
      <c r="A296" s="67" t="n">
        <v>4831151</v>
      </c>
      <c r="B296" s="67" t="n">
        <v>19605</v>
      </c>
      <c r="C296" s="40" t="n">
        <v>7795312020046</v>
      </c>
      <c r="D296" s="66" t="inlineStr">
        <is>
          <t>TO-TI-INSULINA LANTUS cart.x 5 x 3 ml</t>
        </is>
      </c>
    </row>
    <row r="297" ht="15" customHeight="1" s="70">
      <c r="A297" s="67" t="n">
        <v>5195581</v>
      </c>
      <c r="B297" s="67" t="n">
        <v>19699</v>
      </c>
      <c r="C297" s="40" t="n">
        <v>7798021441874</v>
      </c>
      <c r="D297" s="66" t="inlineStr">
        <is>
          <t>TO-RC-TARGRETIN 75mg caps.x100</t>
        </is>
      </c>
    </row>
    <row r="298" ht="15" customHeight="1" s="70">
      <c r="A298" s="67" t="n">
        <v>5426681</v>
      </c>
      <c r="B298" s="67" t="n">
        <v>19741</v>
      </c>
      <c r="C298" s="40" t="n">
        <v>7792371698100</v>
      </c>
      <c r="D298" s="66" t="inlineStr">
        <is>
          <t>STO-AVASTIN 100 mg** 4ml vial x 1</t>
        </is>
      </c>
    </row>
    <row r="299" ht="15" customHeight="1" s="70">
      <c r="A299" s="67" t="n">
        <v>5426711</v>
      </c>
      <c r="B299" s="67" t="n">
        <v>19742</v>
      </c>
      <c r="C299" s="40" t="n">
        <v>7792371698155</v>
      </c>
      <c r="D299" s="66" t="inlineStr">
        <is>
          <t>STO-AVASTIN 400 mg** 16 ml vial x 1</t>
        </is>
      </c>
    </row>
    <row r="300" ht="15" customHeight="1" s="70">
      <c r="A300" s="67" t="n">
        <v>5095491</v>
      </c>
      <c r="B300" s="67" t="n">
        <v>19775</v>
      </c>
      <c r="C300" s="40" t="n">
        <v>7797991146826</v>
      </c>
      <c r="D300" s="66" t="inlineStr">
        <is>
          <t>TO-INVANZ** 1 g IV/IM vial liof.x 1</t>
        </is>
      </c>
    </row>
    <row r="301" ht="15" customHeight="1" s="70">
      <c r="A301" s="67" t="n">
        <v>4688784</v>
      </c>
      <c r="B301" s="67" t="n">
        <v>19814</v>
      </c>
      <c r="C301" s="40" t="n">
        <v>7795371458972</v>
      </c>
      <c r="D301" s="66" t="inlineStr">
        <is>
          <t>TO-ARTRAIT** 20mg f.a.x4</t>
        </is>
      </c>
    </row>
    <row r="302" ht="15" customHeight="1" s="70">
      <c r="A302" s="67" t="n">
        <v>5354713</v>
      </c>
      <c r="B302" s="67" t="n">
        <v>19855</v>
      </c>
      <c r="C302" s="40" t="n">
        <v>7791829009802</v>
      </c>
      <c r="D302" s="66" t="inlineStr">
        <is>
          <t>STO-FLUDARABINA MICROSULES** 10 mg comp.rec.x 15</t>
        </is>
      </c>
    </row>
    <row r="303" ht="15" customHeight="1" s="70">
      <c r="A303" s="67" t="n">
        <v>5339421</v>
      </c>
      <c r="B303" s="67" t="n">
        <v>19864</v>
      </c>
      <c r="C303" s="40" t="n">
        <v>7791829009758</v>
      </c>
      <c r="D303" s="66" t="inlineStr">
        <is>
          <t>CITARABINA MICROSULES** 1000 mg liof.f.a.x 1</t>
        </is>
      </c>
    </row>
    <row r="304" ht="15" customHeight="1" s="70">
      <c r="A304" s="67" t="n">
        <v>5339261</v>
      </c>
      <c r="B304" s="67" t="n">
        <v>19865</v>
      </c>
      <c r="C304" s="40" t="n">
        <v>7791829009734</v>
      </c>
      <c r="D304" s="66" t="inlineStr">
        <is>
          <t>CITARABINA MICROSULES** 100 mg liof.f.a.x 1</t>
        </is>
      </c>
    </row>
    <row r="305" ht="15" customHeight="1" s="70">
      <c r="A305" s="67" t="n">
        <v>9937390</v>
      </c>
      <c r="B305" s="67" t="n">
        <v>19928</v>
      </c>
      <c r="C305" s="40" t="n">
        <v>353885160254</v>
      </c>
      <c r="D305" s="66" t="inlineStr">
        <is>
          <t>ONE TOUCH ULTRA tiras reactivas x 25</t>
        </is>
      </c>
    </row>
    <row r="306" ht="15" customHeight="1" s="70">
      <c r="A306" s="67" t="n">
        <v>5428552</v>
      </c>
      <c r="B306" s="67" t="n">
        <v>19938</v>
      </c>
      <c r="C306" s="40" t="n">
        <v>7791992885036</v>
      </c>
      <c r="D306" s="66" t="inlineStr">
        <is>
          <t>STO-RILASAT 50 mg comp.rec.x 60</t>
        </is>
      </c>
    </row>
    <row r="307" ht="15" customHeight="1" s="70">
      <c r="A307" s="67" t="n">
        <v>5426261</v>
      </c>
      <c r="B307" s="67" t="n">
        <v>19939</v>
      </c>
      <c r="C307" s="40" t="n">
        <v>7794640401701</v>
      </c>
      <c r="D307" s="66" t="inlineStr">
        <is>
          <t>TO-KIVEXA** comp. x 30</t>
        </is>
      </c>
    </row>
    <row r="308" ht="15" customHeight="1" s="70">
      <c r="A308" s="67" t="n">
        <v>5345971</v>
      </c>
      <c r="B308" s="67" t="n">
        <v>19941</v>
      </c>
      <c r="C308" s="40" t="n">
        <v>7795381410724</v>
      </c>
      <c r="D308" s="66" t="inlineStr">
        <is>
          <t>STO-SOMAVERT 15 mg iny.liof.f.a.x 30</t>
        </is>
      </c>
    </row>
    <row r="309" ht="15" customHeight="1" s="70">
      <c r="A309" s="67" t="n">
        <v>5409975</v>
      </c>
      <c r="B309" s="67" t="n">
        <v>19971</v>
      </c>
      <c r="C309" s="40" t="n">
        <v>7795371458996</v>
      </c>
      <c r="D309" s="66" t="inlineStr">
        <is>
          <t>TO-METILPRES 5 mg comp.ran.x 60</t>
        </is>
      </c>
    </row>
    <row r="310" ht="15" customHeight="1" s="70">
      <c r="A310" s="67" t="n">
        <v>5329681</v>
      </c>
      <c r="B310" s="67" t="n">
        <v>19995</v>
      </c>
      <c r="C310" s="40" t="n">
        <v>7798096990420</v>
      </c>
      <c r="D310" s="66" t="inlineStr">
        <is>
          <t>TO-PANCREOLIPASA TESCHPERE 20M caps.x 100</t>
        </is>
      </c>
    </row>
    <row r="311" ht="15" customHeight="1" s="70">
      <c r="A311" s="67" t="n">
        <v>5329711</v>
      </c>
      <c r="B311" s="67" t="n">
        <v>19997</v>
      </c>
      <c r="C311" s="40" t="n">
        <v>7798096990390</v>
      </c>
      <c r="D311" s="66" t="inlineStr">
        <is>
          <t>TO-PANCREOLIPASA TECHSPERE 4M caps.x 30</t>
        </is>
      </c>
    </row>
    <row r="312" ht="15" customHeight="1" s="70">
      <c r="A312" s="67" t="n">
        <v>5376711</v>
      </c>
      <c r="B312" s="67" t="n">
        <v>20051</v>
      </c>
      <c r="C312" s="40" t="n">
        <v>7795319052491</v>
      </c>
      <c r="D312" s="66" t="inlineStr">
        <is>
          <t>TO-FERRIPROX 500 mg comp.x 100</t>
        </is>
      </c>
    </row>
    <row r="313" ht="15" customHeight="1" s="70">
      <c r="A313" s="67" t="n">
        <v>5452261</v>
      </c>
      <c r="B313" s="67" t="n">
        <v>20151</v>
      </c>
      <c r="C313" s="40" t="n">
        <v>7792371675583</v>
      </c>
      <c r="D313" s="66" t="inlineStr">
        <is>
          <t>STO-TARCEVA** 100 mg comp. rec. x 30</t>
        </is>
      </c>
    </row>
    <row r="314" ht="15" customHeight="1" s="70">
      <c r="A314" s="67" t="n">
        <v>5452391</v>
      </c>
      <c r="B314" s="67" t="n">
        <v>20152</v>
      </c>
      <c r="C314" s="40" t="n">
        <v>7792371697684</v>
      </c>
      <c r="D314" s="66" t="inlineStr">
        <is>
          <t>STO-TARCEVA** 150 mg comp. rec. x 30</t>
        </is>
      </c>
    </row>
    <row r="315" ht="15" customHeight="1" s="70">
      <c r="A315" s="67" t="n">
        <v>4517822</v>
      </c>
      <c r="B315" s="67" t="n">
        <v>20200</v>
      </c>
      <c r="C315" s="40" t="n">
        <v>7792183488616</v>
      </c>
      <c r="D315" s="66" t="inlineStr">
        <is>
          <t>TO-ANEBOL** comp.x 28</t>
        </is>
      </c>
    </row>
    <row r="316" ht="15" customHeight="1" s="70">
      <c r="A316" s="67" t="n">
        <v>5449421</v>
      </c>
      <c r="B316" s="67" t="n">
        <v>20292</v>
      </c>
      <c r="C316" s="40" t="n">
        <v>7795306059991</v>
      </c>
      <c r="D316" s="66" t="inlineStr">
        <is>
          <t>STO-XOLAIR 150 mg f.a.liof.x1+a.dil</t>
        </is>
      </c>
    </row>
    <row r="317" ht="15" customHeight="1" s="70">
      <c r="A317" s="67" t="n">
        <v>5463971</v>
      </c>
      <c r="B317" s="67" t="n">
        <v>20299</v>
      </c>
      <c r="C317" s="40" t="n">
        <v>7795349168988</v>
      </c>
      <c r="D317" s="66" t="inlineStr">
        <is>
          <t>TO-AGRELID 0.5 mg caps.x 100</t>
        </is>
      </c>
    </row>
    <row r="318" ht="15" customHeight="1" s="70">
      <c r="A318" s="67" t="n">
        <v>5409973</v>
      </c>
      <c r="B318" s="67" t="n">
        <v>20303</v>
      </c>
      <c r="C318" s="40" t="n">
        <v>7795371458989</v>
      </c>
      <c r="D318" s="66" t="inlineStr">
        <is>
          <t>TO-METILPRES 5 mg comp.ran.x 30</t>
        </is>
      </c>
    </row>
    <row r="319" ht="15" customHeight="1" s="70">
      <c r="A319" s="67" t="n">
        <v>5274611</v>
      </c>
      <c r="B319" s="67" t="n">
        <v>20311</v>
      </c>
      <c r="C319" s="40" t="n">
        <v>7798058931355</v>
      </c>
      <c r="D319" s="66" t="inlineStr">
        <is>
          <t>TO-TI-INSULINA LEVEMIR FLEXPEN 100 UI lapiceras x5 x3ml</t>
        </is>
      </c>
    </row>
    <row r="320" ht="15" customHeight="1" s="70">
      <c r="A320" s="67" t="n">
        <v>5464001</v>
      </c>
      <c r="B320" s="67" t="n">
        <v>20398</v>
      </c>
      <c r="C320" s="40" t="n">
        <v>7795349169046</v>
      </c>
      <c r="D320" s="66" t="inlineStr">
        <is>
          <t>TO-AGRELID 1 mg caps.x 100</t>
        </is>
      </c>
    </row>
    <row r="321" ht="15" customHeight="1" s="70">
      <c r="A321" s="67" t="n">
        <v>4970001</v>
      </c>
      <c r="B321" s="67" t="n">
        <v>20492</v>
      </c>
      <c r="C321" s="40" t="n">
        <v>7798083520456</v>
      </c>
      <c r="D321" s="66" t="inlineStr">
        <is>
          <t>TO-DOCEKEBIR** 80 mg f.a.x 1+disolv.x 1</t>
        </is>
      </c>
    </row>
    <row r="322" ht="15" customHeight="1" s="70">
      <c r="A322" s="67" t="n">
        <v>545668</v>
      </c>
      <c r="B322" s="67" t="n">
        <v>20499</v>
      </c>
      <c r="C322" s="40" t="n">
        <v>7798035313709</v>
      </c>
      <c r="D322" s="66" t="inlineStr">
        <is>
          <t>TO-LETROZOL VARIFARMA** 2.5 mg comp.rec.x 30</t>
        </is>
      </c>
    </row>
    <row r="323" ht="15" customHeight="1" s="70">
      <c r="A323" s="67" t="n">
        <v>5472971</v>
      </c>
      <c r="B323" s="67" t="n">
        <v>20526</v>
      </c>
      <c r="C323" s="40" t="n">
        <v>7795306045659</v>
      </c>
      <c r="D323" s="66" t="inlineStr">
        <is>
          <t>TO-ACLASTA** 5 mg f.a.x 100 ml</t>
        </is>
      </c>
    </row>
    <row r="324" ht="15" customHeight="1" s="70">
      <c r="A324" s="67" t="n">
        <v>5506711</v>
      </c>
      <c r="B324" s="67" t="n">
        <v>20596</v>
      </c>
      <c r="C324" s="40" t="n">
        <v>7798083951298</v>
      </c>
      <c r="D324" s="66" t="inlineStr">
        <is>
          <t>STO-SUTENT** 12.5 mg x 28 caps.</t>
        </is>
      </c>
    </row>
    <row r="325" ht="15" customHeight="1" s="70">
      <c r="A325" s="67" t="n">
        <v>5506841</v>
      </c>
      <c r="B325" s="67" t="n">
        <v>20597</v>
      </c>
      <c r="C325" s="40" t="n">
        <v>7798083951304</v>
      </c>
      <c r="D325" s="66" t="inlineStr">
        <is>
          <t>STO-SUTENT** 25 mg x 28 caps.</t>
        </is>
      </c>
    </row>
    <row r="326" ht="15" customHeight="1" s="70">
      <c r="A326" s="67" t="n">
        <v>5506971</v>
      </c>
      <c r="B326" s="67" t="n">
        <v>20598</v>
      </c>
      <c r="C326" s="40" t="n">
        <v>7798083951311</v>
      </c>
      <c r="D326" s="66" t="inlineStr">
        <is>
          <t>STO-SUTENT** 50 mg x 28 caps.</t>
        </is>
      </c>
    </row>
    <row r="327" ht="15" customHeight="1" s="70">
      <c r="A327" s="67" t="n">
        <v>5488391</v>
      </c>
      <c r="B327" s="67" t="n">
        <v>20609</v>
      </c>
      <c r="C327" s="40" t="n">
        <v>7795371459047</v>
      </c>
      <c r="D327" s="66" t="inlineStr">
        <is>
          <t>TO-ARTRAIT** 15mg comp.ran.x4</t>
        </is>
      </c>
    </row>
    <row r="328" ht="15" customHeight="1" s="70">
      <c r="A328" s="67" t="n">
        <v>5490841</v>
      </c>
      <c r="B328" s="67" t="n">
        <v>20613</v>
      </c>
      <c r="C328" s="40" t="n">
        <v>7795304866881</v>
      </c>
      <c r="D328" s="66" t="inlineStr">
        <is>
          <t>STO-APTIVUS** 250mg caps.x120</t>
        </is>
      </c>
    </row>
    <row r="329" ht="15" customHeight="1" s="70">
      <c r="A329" s="67" t="n">
        <v>4766733</v>
      </c>
      <c r="B329" s="67" t="n">
        <v>20624</v>
      </c>
      <c r="C329" s="40" t="n">
        <v>7501082208733</v>
      </c>
      <c r="D329" s="66" t="inlineStr">
        <is>
          <t>TO-TI-INS HUMALOG MIX25 100UI 3ml cartx5</t>
        </is>
      </c>
    </row>
    <row r="330" ht="15" customHeight="1" s="70">
      <c r="A330" s="67" t="n">
        <v>546939</v>
      </c>
      <c r="B330" s="67" t="n">
        <v>20680</v>
      </c>
      <c r="C330" s="40" t="n">
        <v>7798067995430</v>
      </c>
      <c r="D330" s="66" t="inlineStr">
        <is>
          <t>TO-NAVELBINE ORAL** 30 mg caps.x 1</t>
        </is>
      </c>
    </row>
    <row r="331" ht="15" customHeight="1" s="70">
      <c r="A331" s="67" t="n">
        <v>9937976</v>
      </c>
      <c r="B331" s="67" t="n">
        <v>20681</v>
      </c>
      <c r="C331" s="40" t="n">
        <v>7798067995423</v>
      </c>
      <c r="D331" s="66" t="inlineStr">
        <is>
          <t>TO-NAVELBINE ORAL** 20 mg caps.x 1</t>
        </is>
      </c>
    </row>
    <row r="332" ht="15" customHeight="1" s="70">
      <c r="A332" s="67" t="n">
        <v>5543001</v>
      </c>
      <c r="B332" s="67" t="n">
        <v>20837</v>
      </c>
      <c r="C332" s="40" t="n">
        <v>7795306094954</v>
      </c>
      <c r="D332" s="66" t="inlineStr">
        <is>
          <t>STO-EXJADE 500 mg comp.disp. x 28</t>
        </is>
      </c>
    </row>
    <row r="333" ht="15" customHeight="1" s="70">
      <c r="A333" s="67" t="n">
        <v>5542971</v>
      </c>
      <c r="B333" s="67" t="n">
        <v>20839</v>
      </c>
      <c r="C333" s="40" t="n">
        <v>7795306094961</v>
      </c>
      <c r="D333" s="66" t="inlineStr">
        <is>
          <t>STO-EXJADE 250 mg comp.disp. x 28</t>
        </is>
      </c>
    </row>
    <row r="334" ht="15" customHeight="1" s="70">
      <c r="A334" s="67" t="n">
        <v>5117023</v>
      </c>
      <c r="B334" s="67" t="n">
        <v>20841</v>
      </c>
      <c r="C334" s="40" t="n">
        <v>7795306001983</v>
      </c>
      <c r="D334" s="66" t="inlineStr">
        <is>
          <t>TO-MYFORTIC 360 mg comp.gastr.x 120</t>
        </is>
      </c>
    </row>
    <row r="335" ht="15" customHeight="1" s="70">
      <c r="A335" s="67" t="n">
        <v>5116912</v>
      </c>
      <c r="B335" s="67" t="n">
        <v>20896</v>
      </c>
      <c r="C335" s="40" t="n">
        <v>7795306001976</v>
      </c>
      <c r="D335" s="66" t="inlineStr">
        <is>
          <t>TO-MYFORTIC 180 mg comp.gastr.x 120</t>
        </is>
      </c>
    </row>
    <row r="336" ht="15" customHeight="1" s="70">
      <c r="A336" s="67" t="n">
        <v>5483711</v>
      </c>
      <c r="B336" s="67" t="n">
        <v>20968</v>
      </c>
      <c r="C336" s="40" t="n">
        <v>7791992885050</v>
      </c>
      <c r="D336" s="66" t="inlineStr">
        <is>
          <t>TO-IMMUCOTHEL 1 mg fco. pvo. iny. + amp. disolventes</t>
        </is>
      </c>
    </row>
    <row r="337" ht="15" customHeight="1" s="70">
      <c r="A337" s="67" t="n">
        <v>5483841</v>
      </c>
      <c r="B337" s="67" t="n">
        <v>20969</v>
      </c>
      <c r="C337" s="40" t="n">
        <v>7791992885067</v>
      </c>
      <c r="D337" s="66" t="inlineStr">
        <is>
          <t>TO-IMMUCOTHEL 10 mg fco. amp. inst. + amp. disolvente</t>
        </is>
      </c>
    </row>
    <row r="338" ht="15" customHeight="1" s="70">
      <c r="A338" s="67" t="n">
        <v>9950816</v>
      </c>
      <c r="B338" s="67" t="n">
        <v>21020</v>
      </c>
      <c r="C338" s="40" t="n">
        <v>883489310125</v>
      </c>
      <c r="D338" s="66" t="inlineStr">
        <is>
          <t>BIONIME TIRAS GS700 tiras reactivas x50</t>
        </is>
      </c>
    </row>
    <row r="339" ht="15" customHeight="1" s="70">
      <c r="A339" s="67" t="n">
        <v>5126311</v>
      </c>
      <c r="B339" s="67" t="n">
        <v>21053</v>
      </c>
      <c r="C339" s="40" t="n">
        <v>3582185728728</v>
      </c>
      <c r="D339" s="66" t="inlineStr">
        <is>
          <t>STO-SOMATULINE AUTOGEL 60 mg jga.prell.x 0.3 ml</t>
        </is>
      </c>
    </row>
    <row r="340" ht="15" customHeight="1" s="70">
      <c r="A340" s="67" t="n">
        <v>5541001</v>
      </c>
      <c r="B340" s="67" t="n">
        <v>21063</v>
      </c>
      <c r="C340" s="40" t="n">
        <v>7793640215585</v>
      </c>
      <c r="D340" s="66" t="inlineStr">
        <is>
          <t>STO-NEXAVAR** 200mg comp. x 112</t>
        </is>
      </c>
    </row>
    <row r="341" ht="15" customHeight="1" s="70">
      <c r="A341" s="67" t="n">
        <v>5545393</v>
      </c>
      <c r="B341" s="67" t="n">
        <v>21100</v>
      </c>
      <c r="C341" s="40" t="n">
        <v>7795367054522</v>
      </c>
      <c r="D341" s="66" t="inlineStr">
        <is>
          <t>STO-SULFINAV** 600 mg comp.x 30</t>
        </is>
      </c>
    </row>
    <row r="342" ht="15" customHeight="1" s="70">
      <c r="A342" s="67" t="n">
        <v>4636701</v>
      </c>
      <c r="B342" s="67" t="n">
        <v>21127</v>
      </c>
      <c r="C342" s="40" t="n">
        <v>7795367001816</v>
      </c>
      <c r="D342" s="66" t="inlineStr">
        <is>
          <t>STO-TAXOCRIS**  (Va con SET DE INFUSION) 300mg f.a.x 1</t>
        </is>
      </c>
    </row>
    <row r="343" ht="15" customHeight="1" s="70">
      <c r="A343" s="67" t="n">
        <v>5505551</v>
      </c>
      <c r="B343" s="67" t="n">
        <v>21128</v>
      </c>
      <c r="C343" s="40" t="n">
        <v>7792183488647</v>
      </c>
      <c r="D343" s="66" t="inlineStr">
        <is>
          <t>STO-TRUVADA** comp. rec. x 30</t>
        </is>
      </c>
    </row>
    <row r="344" ht="15" customHeight="1" s="70">
      <c r="A344" s="67" t="n">
        <v>5569971</v>
      </c>
      <c r="B344" s="67" t="n">
        <v>21170</v>
      </c>
      <c r="C344" s="40" t="n">
        <v>3000030524153</v>
      </c>
      <c r="D344" s="66" t="inlineStr">
        <is>
          <t>STO-SPRYCEL** 70 mg caps. x 60</t>
        </is>
      </c>
    </row>
    <row r="345" ht="15" customHeight="1" s="70">
      <c r="A345" s="67" t="n">
        <v>5522553</v>
      </c>
      <c r="B345" s="67" t="n">
        <v>21338</v>
      </c>
      <c r="C345" s="40" t="n">
        <v>7795348250851</v>
      </c>
      <c r="D345" s="66" t="inlineStr">
        <is>
          <t>STO-ZIATIR** 400 mg comp. x 30</t>
        </is>
      </c>
    </row>
    <row r="346" ht="15" customHeight="1" s="70">
      <c r="A346" s="67" t="n">
        <v>5522425</v>
      </c>
      <c r="B346" s="67" t="n">
        <v>21339</v>
      </c>
      <c r="C346" s="40" t="n">
        <v>7795348250844</v>
      </c>
      <c r="D346" s="66" t="inlineStr">
        <is>
          <t>STO-ZIATIR** 100 mg comp. x 180</t>
        </is>
      </c>
    </row>
    <row r="347" ht="15" customHeight="1" s="70">
      <c r="A347" s="67" t="n">
        <v>5569711</v>
      </c>
      <c r="B347" s="67" t="n">
        <v>21442</v>
      </c>
      <c r="C347" s="40" t="n">
        <v>3000030527154</v>
      </c>
      <c r="D347" s="66" t="inlineStr">
        <is>
          <t>TO-SPRYCEL** 20 mg caps. x 60</t>
        </is>
      </c>
    </row>
    <row r="348" ht="15" customHeight="1" s="70">
      <c r="A348" s="67" t="n">
        <v>5569841</v>
      </c>
      <c r="B348" s="67" t="n">
        <v>21443</v>
      </c>
      <c r="C348" s="40" t="n">
        <v>3000030528151</v>
      </c>
      <c r="D348" s="66" t="inlineStr">
        <is>
          <t>STO-SPRYCEL** 50 mg caps. x 60</t>
        </is>
      </c>
    </row>
    <row r="349" ht="15" customHeight="1" s="70">
      <c r="A349" s="67" t="n">
        <v>5469551</v>
      </c>
      <c r="B349" s="67" t="n">
        <v>21462</v>
      </c>
      <c r="C349" s="40" t="n">
        <v>7795345120973</v>
      </c>
      <c r="D349" s="66" t="inlineStr">
        <is>
          <t>TO-MESTINON TS 180 mg comp.x 30</t>
        </is>
      </c>
    </row>
    <row r="350" ht="15" customHeight="1" s="70">
      <c r="A350" s="67" t="n">
        <v>5593391</v>
      </c>
      <c r="B350" s="67" t="n">
        <v>21677</v>
      </c>
      <c r="C350" s="40" t="n">
        <v>3000032187127</v>
      </c>
      <c r="D350" s="66" t="inlineStr">
        <is>
          <t>STO-ORENCIA** 250 mg vialx1+jer.silic.</t>
        </is>
      </c>
    </row>
    <row r="351" ht="15" customHeight="1" s="70">
      <c r="A351" s="67" t="n">
        <v>2982911</v>
      </c>
      <c r="B351" s="67" t="n">
        <v>21776</v>
      </c>
      <c r="C351" s="40" t="n">
        <v>7790375245368</v>
      </c>
      <c r="D351" s="66" t="inlineStr">
        <is>
          <t>LEUCOTROFINA a.beb.x 10</t>
        </is>
      </c>
    </row>
    <row r="352" ht="15" customHeight="1" s="70">
      <c r="A352" s="67" t="n">
        <v>5602396</v>
      </c>
      <c r="B352" s="67" t="n">
        <v>21922</v>
      </c>
      <c r="C352" s="40" t="n">
        <v>7795348250943</v>
      </c>
      <c r="D352" s="66" t="inlineStr">
        <is>
          <t>TO-LAZINEVIR** comp.rec.x 60</t>
        </is>
      </c>
    </row>
    <row r="353" ht="15" customHeight="1" s="70">
      <c r="A353" s="67" t="n">
        <v>9939905</v>
      </c>
      <c r="B353" s="67" t="n">
        <v>21990</v>
      </c>
      <c r="C353" s="40" t="n">
        <v>7798058931140</v>
      </c>
      <c r="D353" s="66" t="inlineStr">
        <is>
          <t>NOVOFINE 32 G TIP 6 MM agujas x 100 (cal: 0,23/0,25 mm x lar: 6 mm)</t>
        </is>
      </c>
    </row>
    <row r="354" ht="15" customHeight="1" s="70">
      <c r="A354" s="67" t="n">
        <v>5361841</v>
      </c>
      <c r="B354" s="67" t="n">
        <v>22301</v>
      </c>
      <c r="C354" s="40" t="n">
        <v>7795337903645</v>
      </c>
      <c r="D354" s="66" t="inlineStr">
        <is>
          <t>TO-EPIPEN 0.3 mg autoinyector x 1</t>
        </is>
      </c>
    </row>
    <row r="355" ht="15" customHeight="1" s="70">
      <c r="A355" s="67" t="n">
        <v>9938354</v>
      </c>
      <c r="B355" s="67" t="n">
        <v>22311</v>
      </c>
      <c r="C355" s="40" t="n">
        <v>8712400152358</v>
      </c>
      <c r="D355" s="66" t="inlineStr">
        <is>
          <t>PACK FORTISIP Vainilla  x 24 bot x200 ml</t>
        </is>
      </c>
    </row>
    <row r="356" ht="15" customHeight="1" s="70">
      <c r="A356" s="67" t="n">
        <v>562471</v>
      </c>
      <c r="B356" s="67" t="n">
        <v>22356</v>
      </c>
      <c r="C356" s="40" t="n">
        <v>7798035313778</v>
      </c>
      <c r="D356" s="66" t="inlineStr">
        <is>
          <t>TO-HIDROXIUREA VARIFARMA**500mg capsx100</t>
        </is>
      </c>
    </row>
    <row r="357" ht="15" customHeight="1" s="70">
      <c r="A357" s="67" t="n">
        <v>4092601</v>
      </c>
      <c r="B357" s="67" t="n">
        <v>22392</v>
      </c>
      <c r="C357" s="40" t="n">
        <v>7795345011745</v>
      </c>
      <c r="D357" s="66" t="inlineStr">
        <is>
          <t>POVIRAL 800 mg comp.x 20</t>
        </is>
      </c>
    </row>
    <row r="358" ht="15" customHeight="1" s="70">
      <c r="A358" s="67" t="n">
        <v>5567001</v>
      </c>
      <c r="B358" s="67" t="n">
        <v>22514</v>
      </c>
      <c r="C358" s="40" t="n">
        <v>7791829018613</v>
      </c>
      <c r="D358" s="66" t="inlineStr">
        <is>
          <t>STO-TAGONIB** 400 mg comp. x 30</t>
        </is>
      </c>
    </row>
    <row r="359" ht="15" customHeight="1" s="70">
      <c r="A359" s="67" t="n">
        <v>5612422</v>
      </c>
      <c r="B359" s="67" t="n">
        <v>22533</v>
      </c>
      <c r="C359" s="40" t="n">
        <v>7795367054850</v>
      </c>
      <c r="D359" s="66" t="inlineStr">
        <is>
          <t>STO-TIMAB 400** comp. rec. x 30</t>
        </is>
      </c>
    </row>
    <row r="360" ht="15" customHeight="1" s="70">
      <c r="A360" s="67" t="n">
        <v>5612398</v>
      </c>
      <c r="B360" s="67" t="n">
        <v>22534</v>
      </c>
      <c r="C360" s="40" t="n">
        <v>7795367054843</v>
      </c>
      <c r="D360" s="66" t="inlineStr">
        <is>
          <t>STO-TIMAB 100** comp. rec. x 180</t>
        </is>
      </c>
    </row>
    <row r="361" ht="15" customHeight="1" s="70">
      <c r="A361" s="67" t="n">
        <v>5566977</v>
      </c>
      <c r="B361" s="67" t="n">
        <v>22545</v>
      </c>
      <c r="C361" s="40" t="n">
        <v>7791829018606</v>
      </c>
      <c r="D361" s="66" t="inlineStr">
        <is>
          <t>STO-TAGONIB** 100 mg comp. rec. x 180</t>
        </is>
      </c>
    </row>
    <row r="362" ht="15" customHeight="1" s="70">
      <c r="A362" s="67" t="n">
        <v>4041796</v>
      </c>
      <c r="B362" s="67" t="n">
        <v>22591</v>
      </c>
      <c r="C362" s="40" t="n">
        <v>7703991000051</v>
      </c>
      <c r="D362" s="66" t="inlineStr">
        <is>
          <t>TO-TI-INSULINA HUMULIN 70/30 3.0 ml cart.x 5</t>
        </is>
      </c>
    </row>
    <row r="363" ht="15" customHeight="1" s="70">
      <c r="A363" s="67" t="n">
        <v>4218265</v>
      </c>
      <c r="B363" s="67" t="n">
        <v>22592</v>
      </c>
      <c r="C363" s="40" t="n">
        <v>7703991000068</v>
      </c>
      <c r="D363" s="66" t="inlineStr">
        <is>
          <t>TO-TI-INSULINA HUMALOG 100 UI 3.0 ml cart.x 5</t>
        </is>
      </c>
    </row>
    <row r="364" ht="15" customHeight="1" s="70">
      <c r="A364" s="67" t="n">
        <v>3164237</v>
      </c>
      <c r="B364" s="67" t="n">
        <v>22615</v>
      </c>
      <c r="C364" s="40" t="n">
        <v>7703991000044</v>
      </c>
      <c r="D364" s="66" t="inlineStr">
        <is>
          <t>TO-TI-INSULINA HUMULIN R 3.0 ml cart.x 5</t>
        </is>
      </c>
    </row>
    <row r="365" ht="15" customHeight="1" s="70">
      <c r="A365" s="67" t="n">
        <v>5583551</v>
      </c>
      <c r="B365" s="67" t="n">
        <v>22652</v>
      </c>
      <c r="C365" s="40" t="n">
        <v>7795326005350</v>
      </c>
      <c r="D365" s="66" t="inlineStr">
        <is>
          <t>TO-NOXETOL** 25 mg comp.rec.x 30</t>
        </is>
      </c>
    </row>
    <row r="366" ht="15" customHeight="1" s="70">
      <c r="A366" s="67" t="n">
        <v>4218265</v>
      </c>
      <c r="B366" s="67" t="n">
        <v>22684</v>
      </c>
      <c r="C366" s="40" t="n">
        <v>7703991000068</v>
      </c>
      <c r="D366" s="66" t="inlineStr">
        <is>
          <t>TO-INSULINA HUMALOG 100 UI 3.0 ml cart.x 5</t>
        </is>
      </c>
    </row>
    <row r="367" ht="15" customHeight="1" s="70">
      <c r="A367" s="67" t="n">
        <v>569171</v>
      </c>
      <c r="B367" s="67" t="n">
        <v>22695</v>
      </c>
      <c r="C367" s="40" t="n">
        <v>7795314023472</v>
      </c>
      <c r="D367" s="66" t="inlineStr">
        <is>
          <t>STO-DACOGEN** Inyectable vial x 1</t>
        </is>
      </c>
    </row>
    <row r="368" ht="15" customHeight="1" s="70">
      <c r="A368" s="67" t="n">
        <v>9940741</v>
      </c>
      <c r="B368" s="67" t="n">
        <v>22734</v>
      </c>
      <c r="C368" s="40" t="n">
        <v>4015630981977</v>
      </c>
      <c r="D368" s="66" t="inlineStr">
        <is>
          <t>ACCU-CHEK PERFORMA 50 tiras reactivas x 50</t>
        </is>
      </c>
    </row>
    <row r="369" ht="15" customHeight="1" s="70">
      <c r="A369" s="67" t="n">
        <v>9940740</v>
      </c>
      <c r="B369" s="67" t="n">
        <v>22736</v>
      </c>
      <c r="C369" s="40" t="n">
        <v>4015630981960</v>
      </c>
      <c r="D369" s="66" t="inlineStr">
        <is>
          <t>ACCU-CHEK PERFORMA 25 tiras reactivas x 25</t>
        </is>
      </c>
    </row>
    <row r="370" ht="15" customHeight="1" s="70">
      <c r="A370" s="67" t="n">
        <v>1849270</v>
      </c>
      <c r="B370" s="67" t="n">
        <v>22787</v>
      </c>
      <c r="C370" s="40" t="n">
        <v>7798122020138</v>
      </c>
      <c r="D370" s="66" t="inlineStr">
        <is>
          <t>TO-THYROGEN** 0,9 mg/ml pvo liof. iny. f.a. x 2</t>
        </is>
      </c>
    </row>
    <row r="371" ht="15" customHeight="1" s="70">
      <c r="A371" s="67" t="n">
        <v>3101780</v>
      </c>
      <c r="B371" s="67" t="n">
        <v>22810</v>
      </c>
      <c r="C371" s="40" t="n">
        <v>7793397049099</v>
      </c>
      <c r="D371" s="66" t="inlineStr">
        <is>
          <t>STO-KOATE-DVI 1.000 UI f.a.+diluy.+kit</t>
        </is>
      </c>
    </row>
    <row r="372" ht="15" customHeight="1" s="70">
      <c r="A372" s="67" t="n">
        <v>3101600</v>
      </c>
      <c r="B372" s="67" t="n">
        <v>22811</v>
      </c>
      <c r="C372" s="40" t="n">
        <v>7793397049082</v>
      </c>
      <c r="D372" s="66" t="inlineStr">
        <is>
          <t>STO-KOATE-DVI 500 UI f.a.+diluy.+kit</t>
        </is>
      </c>
    </row>
    <row r="373" ht="15" customHeight="1" s="70">
      <c r="A373" s="67" t="n">
        <v>561539</v>
      </c>
      <c r="B373" s="67" t="n">
        <v>22968</v>
      </c>
      <c r="C373" s="40" t="n">
        <v>7795376002279</v>
      </c>
      <c r="D373" s="66" t="inlineStr">
        <is>
          <t>TO-GOBBIBESTROL 1 mg comp.rec.x 30</t>
        </is>
      </c>
    </row>
    <row r="374" ht="15" customHeight="1" s="70">
      <c r="A374" s="67" t="n">
        <v>571171</v>
      </c>
      <c r="B374" s="67" t="n">
        <v>23029</v>
      </c>
      <c r="C374" s="40" t="n">
        <v>7798035313921</v>
      </c>
      <c r="D374" s="66" t="inlineStr">
        <is>
          <t>STO-VIDAZA** 100 mg liof. vial x 1</t>
        </is>
      </c>
    </row>
    <row r="375" ht="15" customHeight="1" s="70">
      <c r="A375" s="67" t="n">
        <v>9923000</v>
      </c>
      <c r="B375" s="67" t="n">
        <v>23067</v>
      </c>
      <c r="C375" s="40" t="n">
        <v>5016003657801</v>
      </c>
      <c r="D375" s="66" t="inlineStr">
        <is>
          <t>LANCETAS MICROLET unid.x 100</t>
        </is>
      </c>
    </row>
    <row r="376" ht="15" customHeight="1" s="70">
      <c r="A376" s="67" t="n">
        <v>9928340</v>
      </c>
      <c r="B376" s="67" t="n">
        <v>23082</v>
      </c>
      <c r="C376" s="40" t="n">
        <v>789</v>
      </c>
      <c r="D376" s="66" t="inlineStr">
        <is>
          <t>PACK NUTRISON Energy x 8 env. x 1000 ml</t>
        </is>
      </c>
    </row>
    <row r="377" ht="15" customHeight="1" s="70">
      <c r="A377" s="67" t="n">
        <v>4022061</v>
      </c>
      <c r="B377" s="67" t="n">
        <v>23084</v>
      </c>
      <c r="C377" s="40" t="n">
        <v>70074112657</v>
      </c>
      <c r="D377" s="66" t="inlineStr">
        <is>
          <t>PACK OSMOLITE HN RTH x 8 env.x 1000 ml</t>
        </is>
      </c>
    </row>
    <row r="378" ht="15" customHeight="1" s="70">
      <c r="A378" s="67" t="n">
        <v>4681592</v>
      </c>
      <c r="B378" s="67" t="n">
        <v>23085</v>
      </c>
      <c r="C378" s="40" t="n">
        <v>70074116068</v>
      </c>
      <c r="D378" s="66" t="inlineStr">
        <is>
          <t>PACK JEVITY PLUS x 8 bot.x 1000 ml</t>
        </is>
      </c>
    </row>
    <row r="379" ht="15" customHeight="1" s="70">
      <c r="A379" s="67" t="n">
        <v>3164237</v>
      </c>
      <c r="B379" s="67" t="n">
        <v>23125</v>
      </c>
      <c r="C379" s="40" t="n">
        <v>7703991000044</v>
      </c>
      <c r="D379" s="66" t="inlineStr">
        <is>
          <t>TO-INSULINA HUMULIN R 3.0 ml cart.x 5</t>
        </is>
      </c>
    </row>
    <row r="380" ht="15" customHeight="1" s="70">
      <c r="A380" s="67" t="n">
        <v>4092521</v>
      </c>
      <c r="B380" s="67" t="n">
        <v>23154</v>
      </c>
      <c r="C380" s="40" t="n">
        <v>7795345012858</v>
      </c>
      <c r="D380" s="66" t="inlineStr">
        <is>
          <t>POVIRAL 400 mg comp.x 20</t>
        </is>
      </c>
    </row>
    <row r="381" ht="15" customHeight="1" s="70">
      <c r="A381" s="67" t="n">
        <v>5150008</v>
      </c>
      <c r="B381" s="67" t="n">
        <v>23228</v>
      </c>
      <c r="C381" s="40" t="n">
        <v>7795348251056</v>
      </c>
      <c r="D381" s="66" t="inlineStr">
        <is>
          <t>STO-CAPECIT** 500 mg comp.x 120</t>
        </is>
      </c>
    </row>
    <row r="382" ht="15" customHeight="1" s="70">
      <c r="A382" s="67" t="n">
        <v>529653</v>
      </c>
      <c r="B382" s="67" t="n">
        <v>23278</v>
      </c>
      <c r="C382" s="40" t="n">
        <v>7798035313679</v>
      </c>
      <c r="D382" s="66" t="inlineStr">
        <is>
          <t>STO-PACLITAXEL VARIFARMA** 300 mg f.a.x 1 x 50 ml</t>
        </is>
      </c>
    </row>
    <row r="383" ht="15" customHeight="1" s="70">
      <c r="A383" s="67" t="n">
        <v>5729552</v>
      </c>
      <c r="B383" s="67" t="n">
        <v>23301</v>
      </c>
      <c r="C383" s="40" t="n">
        <v>7792183488807</v>
      </c>
      <c r="D383" s="66" t="inlineStr">
        <is>
          <t>STO-PROGRAF XL** 0.5mg caps.acc.prol.x 50</t>
        </is>
      </c>
    </row>
    <row r="384" ht="15" customHeight="1" s="70">
      <c r="A384" s="67" t="n">
        <v>5729712</v>
      </c>
      <c r="B384" s="67" t="n">
        <v>23302</v>
      </c>
      <c r="C384" s="40" t="n">
        <v>7792183488821</v>
      </c>
      <c r="D384" s="66" t="inlineStr">
        <is>
          <t>STO-PROGRAF XL** 5 mg caps.acc.prol.x 50</t>
        </is>
      </c>
    </row>
    <row r="385" ht="15" customHeight="1" s="70">
      <c r="A385" s="67" t="n">
        <v>5729682</v>
      </c>
      <c r="B385" s="67" t="n">
        <v>23303</v>
      </c>
      <c r="C385" s="40" t="n">
        <v>7792183488814</v>
      </c>
      <c r="D385" s="66" t="inlineStr">
        <is>
          <t>STO-PROGRAF XL** 1 mg caps.acc.prol.x 50</t>
        </is>
      </c>
    </row>
    <row r="386" ht="15" customHeight="1" s="70">
      <c r="A386" s="67" t="n">
        <v>5742001</v>
      </c>
      <c r="B386" s="67" t="n">
        <v>23411</v>
      </c>
      <c r="C386" s="40" t="n">
        <v>7797991150199</v>
      </c>
      <c r="D386" s="66" t="inlineStr">
        <is>
          <t>STO-ISENTRESS** 400 mg comp. x 60</t>
        </is>
      </c>
    </row>
    <row r="387" ht="15" customHeight="1" s="70">
      <c r="A387" s="67" t="n">
        <v>5524683</v>
      </c>
      <c r="B387" s="67" t="n">
        <v>23422</v>
      </c>
      <c r="C387" s="40" t="n">
        <v>7795312020770</v>
      </c>
      <c r="D387" s="66" t="inlineStr">
        <is>
          <t>TO-TI-INSULINA APIDRA SOLOSTAR 100UI/ml lap.prellx5x3ml</t>
        </is>
      </c>
    </row>
    <row r="388" ht="15" customHeight="1" s="70">
      <c r="A388" s="67" t="n">
        <v>4831313</v>
      </c>
      <c r="B388" s="67" t="n">
        <v>23423</v>
      </c>
      <c r="C388" s="40" t="n">
        <v>7795312020763</v>
      </c>
      <c r="D388" s="66" t="inlineStr">
        <is>
          <t>TO-TI-INSULINA LANTUS SOLOSTAR 100UI/ml lap.prellx5x3ml</t>
        </is>
      </c>
    </row>
    <row r="389" ht="15" customHeight="1" s="70">
      <c r="A389" s="67" t="n">
        <v>9956746</v>
      </c>
      <c r="B389" s="67" t="n">
        <v>23498</v>
      </c>
      <c r="C389" s="40" t="n">
        <v>382903204892</v>
      </c>
      <c r="D389" s="66" t="inlineStr">
        <is>
          <t>AGUJAS BD ULTRAFINE 4MM 32G x 100 (EF)</t>
        </is>
      </c>
    </row>
    <row r="390" ht="15" customHeight="1" s="70">
      <c r="A390" s="67" t="n">
        <v>547262</v>
      </c>
      <c r="B390" s="67" t="n">
        <v>23552</v>
      </c>
      <c r="C390" s="40" t="n">
        <v>7795348251148</v>
      </c>
      <c r="D390" s="66" t="inlineStr">
        <is>
          <t>RENACENZ a.x 5 x 10 ml</t>
        </is>
      </c>
    </row>
    <row r="391" ht="15" customHeight="1" s="70">
      <c r="A391" s="67" t="n">
        <v>5736681</v>
      </c>
      <c r="B391" s="67" t="n">
        <v>23668</v>
      </c>
      <c r="C391" s="40" t="n">
        <v>7795317004874</v>
      </c>
      <c r="D391" s="66" t="inlineStr">
        <is>
          <t>STO-ERBITUX** 100 mg vial x 20 ml</t>
        </is>
      </c>
    </row>
    <row r="392" ht="15" customHeight="1" s="70">
      <c r="A392" s="67" t="n">
        <v>5736683</v>
      </c>
      <c r="B392" s="67" t="n">
        <v>23669</v>
      </c>
      <c r="C392" s="40" t="n">
        <v>7795317004713</v>
      </c>
      <c r="D392" s="66" t="inlineStr">
        <is>
          <t>STO-ERBITUX** 500 mg vial x 100 ml</t>
        </is>
      </c>
    </row>
    <row r="393" ht="15" customHeight="1" s="70">
      <c r="A393" s="67" t="n">
        <v>9926593</v>
      </c>
      <c r="B393" s="67" t="n">
        <v>23760</v>
      </c>
      <c r="C393" s="40" t="n">
        <v>7793397050774</v>
      </c>
      <c r="D393" s="66" t="inlineStr">
        <is>
          <t>TO-CENDALON** 2.5 mg comp.rec.x 30</t>
        </is>
      </c>
    </row>
    <row r="394" ht="15" customHeight="1" s="70">
      <c r="A394" s="67" t="n">
        <v>4939241</v>
      </c>
      <c r="B394" s="67" t="n">
        <v>23818</v>
      </c>
      <c r="C394" s="40" t="n">
        <v>7795342004665</v>
      </c>
      <c r="D394" s="66" t="inlineStr">
        <is>
          <t>TO-TI-ERVEMIN** 7.5 mg comp.x 10</t>
        </is>
      </c>
    </row>
    <row r="395" ht="15" customHeight="1" s="70">
      <c r="A395" s="67" t="n">
        <v>4778111</v>
      </c>
      <c r="B395" s="67" t="n">
        <v>23819</v>
      </c>
      <c r="C395" s="40" t="n">
        <v>7795326000065</v>
      </c>
      <c r="D395" s="66" t="inlineStr">
        <is>
          <t>TO-TI-FILARTROS 20 mg comp.rec.x 30</t>
        </is>
      </c>
    </row>
    <row r="396" ht="15" customHeight="1" s="70">
      <c r="A396" s="67" t="n">
        <v>8810510</v>
      </c>
      <c r="B396" s="67" t="n">
        <v>23865</v>
      </c>
      <c r="C396" s="40" t="n">
        <v>4015630882908</v>
      </c>
      <c r="D396" s="66" t="inlineStr">
        <is>
          <t>ACCU-CHEK CARTUCHO PLASTICO x 3.15 ml (315 UI) x 25 unidad (COD 5206073001)</t>
        </is>
      </c>
    </row>
    <row r="397" ht="15" customHeight="1" s="70">
      <c r="A397" s="67" t="n">
        <v>9939122</v>
      </c>
      <c r="B397" s="67" t="n">
        <v>23948</v>
      </c>
      <c r="C397" s="40" t="n">
        <v>382900147031</v>
      </c>
      <c r="D397" s="66" t="inlineStr">
        <is>
          <t>Pack aguja ultrafine BD 31 G x 5mm x 100</t>
        </is>
      </c>
    </row>
    <row r="398" ht="15" customHeight="1" s="70">
      <c r="A398" s="67" t="n">
        <v>5768971</v>
      </c>
      <c r="B398" s="67" t="n">
        <v>24029</v>
      </c>
      <c r="C398" s="40" t="n">
        <v>7792371879400</v>
      </c>
      <c r="D398" s="66" t="inlineStr">
        <is>
          <t>STO-MIRCERA** 50mcg/0.3ml jer.prell.x1</t>
        </is>
      </c>
    </row>
    <row r="399" ht="15" customHeight="1" s="70">
      <c r="A399" s="67" t="n">
        <v>5769971</v>
      </c>
      <c r="B399" s="67" t="n">
        <v>24031</v>
      </c>
      <c r="C399" s="40" t="n">
        <v>7792371852984</v>
      </c>
      <c r="D399" s="66" t="inlineStr">
        <is>
          <t>STO-MIRCERA** 100mcg/0.3mljer.prell.x1</t>
        </is>
      </c>
    </row>
    <row r="400" ht="15" customHeight="1" s="70">
      <c r="A400" s="67" t="n">
        <v>5475262</v>
      </c>
      <c r="B400" s="67" t="n">
        <v>24038</v>
      </c>
      <c r="C400" s="40" t="n">
        <v>7798050061487</v>
      </c>
      <c r="D400" s="66" t="inlineStr">
        <is>
          <t>TO-INSULINA DENSULIN N 100 UI cart.x 5 x 3 ml</t>
        </is>
      </c>
    </row>
    <row r="401" ht="15" customHeight="1" s="70">
      <c r="A401" s="67" t="n">
        <v>5475261</v>
      </c>
      <c r="B401" s="67" t="n">
        <v>24039</v>
      </c>
      <c r="C401" s="40" t="n">
        <v>7798050061418</v>
      </c>
      <c r="D401" s="66" t="inlineStr">
        <is>
          <t>STO-INSULINA DENSULIN N Hum.recomb.100UI/mlx10ml</t>
        </is>
      </c>
    </row>
    <row r="402" ht="15" customHeight="1" s="70">
      <c r="A402" s="67" t="n">
        <v>5475132</v>
      </c>
      <c r="B402" s="67" t="n">
        <v>24041</v>
      </c>
      <c r="C402" s="40" t="n">
        <v>7798050061494</v>
      </c>
      <c r="D402" s="66" t="inlineStr">
        <is>
          <t>TO-INSULINA DENSULIN R 100 UI cart.x 5 x 3 ml</t>
        </is>
      </c>
    </row>
    <row r="403" ht="15" customHeight="1" s="70">
      <c r="A403" s="67" t="n">
        <v>5732392</v>
      </c>
      <c r="B403" s="67" t="n">
        <v>24059</v>
      </c>
      <c r="C403" s="40" t="n">
        <v>7798084685024</v>
      </c>
      <c r="D403" s="66" t="inlineStr">
        <is>
          <t>STO-USENTA 125 comp.rec.ran x 60</t>
        </is>
      </c>
    </row>
    <row r="404" ht="15" customHeight="1" s="70">
      <c r="A404" s="67" t="n">
        <v>3840662</v>
      </c>
      <c r="B404" s="67" t="n">
        <v>24092</v>
      </c>
      <c r="C404" s="40" t="n">
        <v>7795336291569</v>
      </c>
      <c r="D404" s="66" t="inlineStr">
        <is>
          <t>TO-IMIPENEM CILASTATIN RICHET** 500mg IV f.a.x 1 (Est.)</t>
        </is>
      </c>
    </row>
    <row r="405" ht="15" customHeight="1" s="70">
      <c r="A405" s="67" t="n">
        <v>5724841</v>
      </c>
      <c r="B405" s="67" t="n">
        <v>24126</v>
      </c>
      <c r="C405" s="40" t="n">
        <v>7798084685048</v>
      </c>
      <c r="D405" s="66" t="inlineStr">
        <is>
          <t>STO-FV-REVLIMID** 5mg x 21 capsulas (PA)</t>
        </is>
      </c>
    </row>
    <row r="406" ht="15" customHeight="1" s="70">
      <c r="A406" s="67" t="n">
        <v>5724971</v>
      </c>
      <c r="B406" s="67" t="n">
        <v>24127</v>
      </c>
      <c r="C406" s="40" t="n">
        <v>7798084685055</v>
      </c>
      <c r="D406" s="66" t="inlineStr">
        <is>
          <t>STO-FV-REVLIMID** 10 mg x 21 capsulas (PA)</t>
        </is>
      </c>
    </row>
    <row r="407" ht="15" customHeight="1" s="70">
      <c r="A407" s="67" t="n">
        <v>5725001</v>
      </c>
      <c r="B407" s="67" t="n">
        <v>24128</v>
      </c>
      <c r="C407" s="40" t="n">
        <v>7798084685062</v>
      </c>
      <c r="D407" s="66" t="inlineStr">
        <is>
          <t>STO-FV-REVLIMID** 15 mg x 21 capsulas (PA)</t>
        </is>
      </c>
    </row>
    <row r="408" ht="15" customHeight="1" s="70">
      <c r="A408" s="67" t="n">
        <v>5725131</v>
      </c>
      <c r="B408" s="67" t="n">
        <v>24129</v>
      </c>
      <c r="C408" s="40" t="n">
        <v>7798084685079</v>
      </c>
      <c r="D408" s="66" t="inlineStr">
        <is>
          <t>STO-FV-REVLIMID** 25mg x 21 capsulas (PA)</t>
        </is>
      </c>
    </row>
    <row r="409" ht="15" customHeight="1" s="70">
      <c r="A409" s="67" t="n">
        <v>9940740</v>
      </c>
      <c r="B409" s="67" t="n">
        <v>24140</v>
      </c>
      <c r="C409" s="40" t="n">
        <v>4015630981960</v>
      </c>
      <c r="D409" s="66" t="inlineStr">
        <is>
          <t>TI-ACCU-CHEK PERFORMA 25 tiras reactivas x 25</t>
        </is>
      </c>
    </row>
    <row r="410" ht="15" customHeight="1" s="70">
      <c r="A410" s="67" t="n">
        <v>9940741</v>
      </c>
      <c r="B410" s="67" t="n">
        <v>24141</v>
      </c>
      <c r="C410" s="40" t="n">
        <v>7791864001823</v>
      </c>
      <c r="D410" s="66" t="inlineStr">
        <is>
          <t>TI-ACCU-CHEK PERFORMA 50 tiras reactivas x 50 (PA)</t>
        </is>
      </c>
    </row>
    <row r="411" ht="15" customHeight="1" s="70">
      <c r="A411" s="67" t="n">
        <v>5681391</v>
      </c>
      <c r="B411" s="67" t="n">
        <v>24254</v>
      </c>
      <c r="C411" s="40" t="n">
        <v>7795367055215</v>
      </c>
      <c r="D411" s="66" t="inlineStr">
        <is>
          <t>STO-TOCITRAP** 100 mg caps.x 5</t>
        </is>
      </c>
    </row>
    <row r="412" ht="15" customHeight="1" s="70">
      <c r="A412" s="67" t="n">
        <v>5681131</v>
      </c>
      <c r="B412" s="67" t="n">
        <v>24256</v>
      </c>
      <c r="C412" s="40" t="n">
        <v>7795367055222</v>
      </c>
      <c r="D412" s="66" t="inlineStr">
        <is>
          <t>STO-TOCITRAP** 250 mg caps.x 5</t>
        </is>
      </c>
    </row>
    <row r="413" ht="15" customHeight="1" s="70">
      <c r="A413" s="67" t="n">
        <v>5673421</v>
      </c>
      <c r="B413" s="67" t="n">
        <v>24273</v>
      </c>
      <c r="C413" s="40" t="n">
        <v>7795367054881</v>
      </c>
      <c r="D413" s="66" t="inlineStr">
        <is>
          <t>TO-LEPRID 7.5** 7.5 mg fco.amp. kit x 1</t>
        </is>
      </c>
    </row>
    <row r="414" ht="15" customHeight="1" s="70">
      <c r="A414" s="67" t="n">
        <v>5302551</v>
      </c>
      <c r="B414" s="67" t="n">
        <v>24292</v>
      </c>
      <c r="C414" s="40" t="n">
        <v>7795336291408</v>
      </c>
      <c r="D414" s="66" t="inlineStr">
        <is>
          <t>TO-LINEZOLID RICHET** 600 mg comp.x 10 (Est.)</t>
        </is>
      </c>
    </row>
    <row r="415" ht="15" customHeight="1" s="70">
      <c r="A415" s="67" t="n">
        <v>9928334</v>
      </c>
      <c r="B415" s="67" t="n">
        <v>24293</v>
      </c>
      <c r="C415" s="40" t="n">
        <v>8712400664226</v>
      </c>
      <c r="D415" s="66" t="inlineStr">
        <is>
          <t>PACK NUTRISON Multi Fibre x 8 env. x 1000ml</t>
        </is>
      </c>
    </row>
    <row r="416" ht="15" customHeight="1" s="70">
      <c r="A416" s="67" t="n">
        <v>5301711</v>
      </c>
      <c r="B416" s="67" t="n">
        <v>24297</v>
      </c>
      <c r="C416" s="40" t="n">
        <v>7798113530127</v>
      </c>
      <c r="D416" s="66" t="inlineStr">
        <is>
          <t>TO-ERIOGEM** 200 mg f.a.iny.liof.x 1</t>
        </is>
      </c>
    </row>
    <row r="417" ht="15" customHeight="1" s="70">
      <c r="A417" s="67" t="n">
        <v>9940009</v>
      </c>
      <c r="B417" s="67" t="n">
        <v>24321</v>
      </c>
      <c r="C417" s="40" t="n">
        <v>3499320002882</v>
      </c>
      <c r="D417" s="66" t="inlineStr">
        <is>
          <t>STO-METVIX crema topica x 2 g</t>
        </is>
      </c>
    </row>
    <row r="418" ht="15" customHeight="1" s="70">
      <c r="A418" s="67" t="n">
        <v>5646971</v>
      </c>
      <c r="B418" s="67" t="n">
        <v>24364</v>
      </c>
      <c r="C418" s="40" t="n">
        <v>7795381411165</v>
      </c>
      <c r="D418" s="66" t="inlineStr">
        <is>
          <t>TO-ECALTA 100 mg f.a. x 1 + disolv.</t>
        </is>
      </c>
    </row>
    <row r="419" ht="15" customHeight="1" s="70">
      <c r="A419" s="67" t="n">
        <v>4182451</v>
      </c>
      <c r="B419" s="67" t="n">
        <v>24524</v>
      </c>
      <c r="C419" s="40" t="n">
        <v>7795367055277</v>
      </c>
      <c r="D419" s="66" t="inlineStr">
        <is>
          <t>TO-GESTREDOS** 1000 mg a.x 1</t>
        </is>
      </c>
    </row>
    <row r="420" ht="15" customHeight="1" s="70">
      <c r="A420" s="67" t="n">
        <v>4182371</v>
      </c>
      <c r="B420" s="67" t="n">
        <v>24525</v>
      </c>
      <c r="C420" s="40" t="n">
        <v>7795367054898</v>
      </c>
      <c r="D420" s="66" t="inlineStr">
        <is>
          <t>TO-GESTREDOS** 200 mg a.x 1</t>
        </is>
      </c>
    </row>
    <row r="421" ht="15" customHeight="1" s="70">
      <c r="A421" s="67" t="n">
        <v>3699692</v>
      </c>
      <c r="B421" s="67" t="n">
        <v>24571</v>
      </c>
      <c r="C421" s="40" t="n">
        <v>7795336254403</v>
      </c>
      <c r="D421" s="66" t="inlineStr">
        <is>
          <t>TO-CEFTRIAXONA RICHET (ATB) 1g IM f.a.+a.solv. (Est.)</t>
        </is>
      </c>
    </row>
    <row r="422" ht="15" customHeight="1" s="70">
      <c r="A422" s="67" t="n">
        <v>5011131</v>
      </c>
      <c r="B422" s="67" t="n">
        <v>24619</v>
      </c>
      <c r="C422" s="40" t="n">
        <v>7793640215653</v>
      </c>
      <c r="D422" s="66" t="inlineStr">
        <is>
          <t>STO-KOGENATE FS 1.000 UI iny.x 1</t>
        </is>
      </c>
    </row>
    <row r="423" ht="15" customHeight="1" s="70">
      <c r="A423" s="67" t="n">
        <v>5011081</v>
      </c>
      <c r="B423" s="67" t="n">
        <v>24621</v>
      </c>
      <c r="C423" s="40" t="n">
        <v>7793640215646</v>
      </c>
      <c r="D423" s="66" t="inlineStr">
        <is>
          <t>STO-KOGENATE FS 500 UI iny.x 1</t>
        </is>
      </c>
    </row>
    <row r="424" ht="15" customHeight="1" s="70">
      <c r="A424" s="67" t="n">
        <v>5791712</v>
      </c>
      <c r="B424" s="67" t="n">
        <v>24649</v>
      </c>
      <c r="C424" s="40" t="n">
        <v>7730949049015</v>
      </c>
      <c r="D424" s="66" t="inlineStr">
        <is>
          <t>STO-REBIF NF** 44 mcg jga.prell.x 12</t>
        </is>
      </c>
    </row>
    <row r="425" ht="15" customHeight="1" s="70">
      <c r="A425" s="67" t="n">
        <v>5475262</v>
      </c>
      <c r="B425" s="67" t="n">
        <v>24863</v>
      </c>
      <c r="C425" s="40" t="n">
        <v>7798050061487</v>
      </c>
      <c r="D425" s="66" t="inlineStr">
        <is>
          <t>TO-TI-INSULINA DENSULIN N 100 UI cart.x 5 x 3 ml</t>
        </is>
      </c>
    </row>
    <row r="426" ht="15" customHeight="1" s="70">
      <c r="A426" s="67" t="n">
        <v>5286032</v>
      </c>
      <c r="B426" s="67" t="n">
        <v>24962</v>
      </c>
      <c r="C426" s="40" t="n">
        <v>7798088122877</v>
      </c>
      <c r="D426" s="66" t="inlineStr">
        <is>
          <t>TO-ONDANSETRON GLENMARK 8 mg iny.a.x 1</t>
        </is>
      </c>
    </row>
    <row r="427" ht="15" customHeight="1" s="70">
      <c r="A427" s="67" t="n">
        <v>5790261</v>
      </c>
      <c r="B427" s="67" t="n">
        <v>24969</v>
      </c>
      <c r="C427" s="40" t="n">
        <v>4048846001535</v>
      </c>
      <c r="D427" s="66" t="inlineStr">
        <is>
          <t>TO-PRADAXA 110 mg caps.x 10</t>
        </is>
      </c>
    </row>
    <row r="428" ht="15" customHeight="1" s="70">
      <c r="A428" s="67" t="n">
        <v>5753001</v>
      </c>
      <c r="B428" s="67" t="n">
        <v>25008</v>
      </c>
      <c r="C428" s="40" t="n">
        <v>7795373099753</v>
      </c>
      <c r="D428" s="66" t="inlineStr">
        <is>
          <t>TO-EPOGEN 10.000 UI f.a.x 1 x 1 ml</t>
        </is>
      </c>
    </row>
    <row r="429" ht="15" customHeight="1" s="70">
      <c r="A429" s="67" t="n">
        <v>5010481</v>
      </c>
      <c r="B429" s="67" t="n">
        <v>25059</v>
      </c>
      <c r="C429" s="40" t="n">
        <v>7798088120132</v>
      </c>
      <c r="D429" s="66" t="inlineStr">
        <is>
          <t>TO-OXALIPLATINO GLENMARK** 100mg liof.f.a.x 1</t>
        </is>
      </c>
    </row>
    <row r="430" ht="15" customHeight="1" s="70">
      <c r="A430" s="67" t="n">
        <v>5010321</v>
      </c>
      <c r="B430" s="67" t="n">
        <v>25060</v>
      </c>
      <c r="C430" s="40" t="n">
        <v>7798088120125</v>
      </c>
      <c r="D430" s="66" t="inlineStr">
        <is>
          <t>TO-OXALIPLATINO GLENMARK** 50 mg liof.f.a.x 1</t>
        </is>
      </c>
    </row>
    <row r="431" ht="15" customHeight="1" s="70">
      <c r="A431" s="67" t="n">
        <v>5003091</v>
      </c>
      <c r="B431" s="67" t="n">
        <v>25062</v>
      </c>
      <c r="C431" s="40" t="n">
        <v>7798088120101</v>
      </c>
      <c r="D431" s="66" t="inlineStr">
        <is>
          <t>TO-DOXORUBICINA GLENMARK** 50 mg liof.f.a.x 1</t>
        </is>
      </c>
    </row>
    <row r="432" ht="15" customHeight="1" s="70">
      <c r="A432" s="67" t="n">
        <v>5124361</v>
      </c>
      <c r="B432" s="67" t="n">
        <v>25063</v>
      </c>
      <c r="C432" s="40" t="n">
        <v>7798088120347</v>
      </c>
      <c r="D432" s="66" t="inlineStr">
        <is>
          <t>TO-ANASTROZOL GLENMARK** 1 mg comp.rec.x 30</t>
        </is>
      </c>
    </row>
    <row r="433" ht="15" customHeight="1" s="70">
      <c r="A433" s="67" t="n">
        <v>5006721</v>
      </c>
      <c r="B433" s="67" t="n">
        <v>25070</v>
      </c>
      <c r="C433" s="40" t="n">
        <v>7798088120088</v>
      </c>
      <c r="D433" s="66" t="inlineStr">
        <is>
          <t>STO-DOCETAXEL GLENMARK** 80 mg f.a.x 1+solv.</t>
        </is>
      </c>
    </row>
    <row r="434" ht="15" customHeight="1" s="70">
      <c r="A434" s="67" t="n">
        <v>5002751</v>
      </c>
      <c r="B434" s="67" t="n">
        <v>25073</v>
      </c>
      <c r="C434" s="40" t="n">
        <v>7798088120033</v>
      </c>
      <c r="D434" s="66" t="inlineStr">
        <is>
          <t>TO-CARBOPLATINO GLENMARK** 150 mg liof.f.a.x 1</t>
        </is>
      </c>
    </row>
    <row r="435" ht="15" customHeight="1" s="70">
      <c r="A435" s="67" t="n">
        <v>5002801</v>
      </c>
      <c r="B435" s="67" t="n">
        <v>25074</v>
      </c>
      <c r="C435" s="40" t="n">
        <v>7798088120040</v>
      </c>
      <c r="D435" s="66" t="inlineStr">
        <is>
          <t>TO-CARBOPLATINO GLENMARK** 450 mg liof.f.a.x 1</t>
        </is>
      </c>
    </row>
    <row r="436" ht="15" customHeight="1" s="70">
      <c r="A436" s="67" t="n">
        <v>5366681</v>
      </c>
      <c r="B436" s="67" t="n">
        <v>25075</v>
      </c>
      <c r="C436" s="40" t="n">
        <v>7798088120064</v>
      </c>
      <c r="D436" s="66" t="inlineStr">
        <is>
          <t>TO-CISPLATINO GLENMARK** 50 mg iny.liof.f.a.x 1</t>
        </is>
      </c>
    </row>
    <row r="437" ht="15" customHeight="1" s="70">
      <c r="A437" s="67" t="n">
        <v>5003141</v>
      </c>
      <c r="B437" s="67" t="n">
        <v>25077</v>
      </c>
      <c r="C437" s="40" t="n">
        <v>7798088120149</v>
      </c>
      <c r="D437" s="66" t="inlineStr">
        <is>
          <t>STO-PACLITAXEL GLENMARK** 30 mg f.a.x 1 x 5 ml</t>
        </is>
      </c>
    </row>
    <row r="438" ht="15" customHeight="1" s="70">
      <c r="A438" s="67" t="n">
        <v>5003211</v>
      </c>
      <c r="B438" s="67" t="n">
        <v>25078</v>
      </c>
      <c r="C438" s="40" t="n">
        <v>7798088120156</v>
      </c>
      <c r="D438" s="66" t="inlineStr">
        <is>
          <t>STO-PACLITAXEL GLENMARK** 100 mg f.a.sol.x 1</t>
        </is>
      </c>
    </row>
    <row r="439" ht="15" customHeight="1" s="70">
      <c r="A439" s="67" t="n">
        <v>5003351</v>
      </c>
      <c r="B439" s="67" t="n">
        <v>25079</v>
      </c>
      <c r="C439" s="40" t="n">
        <v>7798088120163</v>
      </c>
      <c r="D439" s="66" t="inlineStr">
        <is>
          <t>STO-PACLITAXEL GLENMARK** 150 mg f.a.sol.x 1x 25ml</t>
        </is>
      </c>
    </row>
    <row r="440" ht="15" customHeight="1" s="70">
      <c r="A440" s="67" t="n">
        <v>5003401</v>
      </c>
      <c r="B440" s="67" t="n">
        <v>25080</v>
      </c>
      <c r="C440" s="40" t="n">
        <v>7798088120170</v>
      </c>
      <c r="D440" s="66" t="inlineStr">
        <is>
          <t>STO-PACLITAXEL GLENMARK** 300 mg f.a.sol.x1 x 50ml</t>
        </is>
      </c>
    </row>
    <row r="441" ht="15" customHeight="1" s="70">
      <c r="A441" s="67" t="n">
        <v>5183251</v>
      </c>
      <c r="B441" s="67" t="n">
        <v>25083</v>
      </c>
      <c r="C441" s="40" t="n">
        <v>7798088120262</v>
      </c>
      <c r="D441" s="66" t="inlineStr">
        <is>
          <t>TO-IRINOTECAN GLENMARK** 100 mg iny.f.a.x 1 x 5ml</t>
        </is>
      </c>
    </row>
    <row r="442" ht="15" customHeight="1" s="70">
      <c r="A442" s="67" t="n">
        <v>5618391</v>
      </c>
      <c r="B442" s="67" t="n">
        <v>25085</v>
      </c>
      <c r="C442" s="40" t="n">
        <v>7798088122822</v>
      </c>
      <c r="D442" s="66" t="inlineStr">
        <is>
          <t>TO-EPIRUBICINA GLENMARK** 50 mg iny.liof.f.a.x 1</t>
        </is>
      </c>
    </row>
    <row r="443" ht="15" customHeight="1" s="70">
      <c r="A443" s="67" t="n">
        <v>5495551</v>
      </c>
      <c r="B443" s="67" t="n">
        <v>25123</v>
      </c>
      <c r="C443" s="40" t="n">
        <v>7798088120439</v>
      </c>
      <c r="D443" s="66" t="inlineStr">
        <is>
          <t>TO-LETROZOL GLENMARK** 2.5 mg comp.x 30</t>
        </is>
      </c>
    </row>
    <row r="444" ht="15" customHeight="1" s="70">
      <c r="A444" s="67" t="n">
        <v>5799970</v>
      </c>
      <c r="B444" s="67" t="n">
        <v>25153</v>
      </c>
      <c r="C444" s="40" t="n">
        <v>7798021443564</v>
      </c>
      <c r="D444" s="66" t="inlineStr">
        <is>
          <t>TO-SINRESOR 4 mg fco.a.x 1+solvente</t>
        </is>
      </c>
    </row>
    <row r="445" ht="15" customHeight="1" s="70">
      <c r="A445" s="67" t="n">
        <v>583300</v>
      </c>
      <c r="B445" s="67" t="n">
        <v>25182</v>
      </c>
      <c r="C445" s="40" t="n">
        <v>7795314023403</v>
      </c>
      <c r="D445" s="66" t="inlineStr">
        <is>
          <t>STO-YONDELIS** 1mg vial (PA)</t>
        </is>
      </c>
    </row>
    <row r="446" ht="15" customHeight="1" s="70">
      <c r="A446" s="67" t="n">
        <v>5163561</v>
      </c>
      <c r="B446" s="67" t="n">
        <v>25258</v>
      </c>
      <c r="C446" s="40" t="n">
        <v>7795367054102</v>
      </c>
      <c r="D446" s="66" t="inlineStr">
        <is>
          <t>STO-CAPEBINA** 500 mg comp.x 120</t>
        </is>
      </c>
    </row>
    <row r="447" ht="15" customHeight="1" s="70">
      <c r="A447" s="67" t="n">
        <v>4142190</v>
      </c>
      <c r="B447" s="67" t="n">
        <v>25285</v>
      </c>
      <c r="C447" s="40" t="n">
        <v>7795336079204</v>
      </c>
      <c r="D447" s="66" t="inlineStr">
        <is>
          <t>MEROPENEM RICHET**1g IV iny.f.a.x 1</t>
        </is>
      </c>
    </row>
    <row r="448" ht="15" customHeight="1" s="70">
      <c r="A448" s="67" t="n">
        <v>9942635</v>
      </c>
      <c r="B448" s="67" t="n">
        <v>25294</v>
      </c>
      <c r="C448" s="40" t="n">
        <v>384840518001</v>
      </c>
      <c r="D448" s="66" t="inlineStr">
        <is>
          <t>PRODIGY AUTOCODE tiras reactivas x 50</t>
        </is>
      </c>
    </row>
    <row r="449" ht="15" customHeight="1" s="70">
      <c r="A449" s="67" t="n">
        <v>9942636</v>
      </c>
      <c r="B449" s="67" t="n">
        <v>25295</v>
      </c>
      <c r="C449" s="40" t="n">
        <v>384840518803</v>
      </c>
      <c r="D449" s="66" t="inlineStr">
        <is>
          <t>PRODIGY AUTOCODE AUDIO KIT medid+punz+la medid+punz+lanc+tir+sol.</t>
        </is>
      </c>
    </row>
    <row r="450" ht="15" customHeight="1" s="70">
      <c r="A450" s="67" t="n">
        <v>5138152</v>
      </c>
      <c r="B450" s="67" t="n">
        <v>25297</v>
      </c>
      <c r="C450" s="40" t="n">
        <v>7795316915553</v>
      </c>
      <c r="D450" s="66" t="inlineStr">
        <is>
          <t>TO-RESTASIS viales x 30unids.x 0.4ml</t>
        </is>
      </c>
    </row>
    <row r="451" ht="15" customHeight="1" s="70">
      <c r="A451" s="67" t="n">
        <v>4139064</v>
      </c>
      <c r="B451" s="67" t="n">
        <v>25401</v>
      </c>
      <c r="C451" s="40" t="n">
        <v>7795320051124</v>
      </c>
      <c r="D451" s="66" t="inlineStr">
        <is>
          <t>STO-BETAFERON** vial x 15+jkit c/jga.prell.</t>
        </is>
      </c>
    </row>
    <row r="452" ht="15" customHeight="1" s="70">
      <c r="A452" s="67" t="n">
        <v>5824001</v>
      </c>
      <c r="B452" s="67" t="n">
        <v>25506</v>
      </c>
      <c r="C452" s="40" t="n">
        <v>3000030852348</v>
      </c>
      <c r="D452" s="66" t="inlineStr">
        <is>
          <t>STO-SPRYCEL** 100 mg comp.x 30</t>
        </is>
      </c>
    </row>
    <row r="453" ht="15" customHeight="1" s="70">
      <c r="A453" s="67" t="n">
        <v>5831971</v>
      </c>
      <c r="B453" s="67" t="n">
        <v>25507</v>
      </c>
      <c r="C453" s="40" t="n">
        <v>7793640991755</v>
      </c>
      <c r="D453" s="66" t="inlineStr">
        <is>
          <t>TO-XARELTO 10 mg comp.x 10</t>
        </is>
      </c>
    </row>
    <row r="454" ht="15" customHeight="1" s="70">
      <c r="A454" s="67" t="n">
        <v>4128090</v>
      </c>
      <c r="B454" s="67" t="n">
        <v>25641</v>
      </c>
      <c r="C454" s="40" t="n">
        <v>7795336076012</v>
      </c>
      <c r="D454" s="66" t="inlineStr">
        <is>
          <t>PIPERACILINA TAZOBACTAM RICHET** 4.5 g IV f.a.x 1 (Est)</t>
        </is>
      </c>
    </row>
    <row r="455" ht="15" customHeight="1" s="70">
      <c r="A455" s="67" t="n">
        <v>4218266</v>
      </c>
      <c r="B455" s="67" t="n">
        <v>25742</v>
      </c>
      <c r="C455" s="40" t="n">
        <v>7795990001757</v>
      </c>
      <c r="D455" s="66" t="inlineStr">
        <is>
          <t>TO-TI-INS. HUMALOG KWIKPEN 100 UI Lap.aplic.desc.x 5 x 3ml</t>
        </is>
      </c>
    </row>
    <row r="456" ht="15" customHeight="1" s="70">
      <c r="A456" s="67" t="n">
        <v>4766734</v>
      </c>
      <c r="B456" s="67" t="n">
        <v>25743</v>
      </c>
      <c r="C456" s="40" t="n">
        <v>7795990001764</v>
      </c>
      <c r="D456" s="66" t="inlineStr">
        <is>
          <t>TO-TI-INSULINA HUMALOG MIX 25 KWIKPEN Lap.aplic.desc.x 5 x 3ml</t>
        </is>
      </c>
    </row>
    <row r="457" ht="15" customHeight="1" s="70">
      <c r="A457" s="67" t="n">
        <v>4766812</v>
      </c>
      <c r="B457" s="67" t="n">
        <v>25744</v>
      </c>
      <c r="C457" s="40" t="n">
        <v>7795990001771</v>
      </c>
      <c r="D457" s="66" t="inlineStr">
        <is>
          <t>TO-TI-INSULINA HUMALOG MIX 50 KWIKPEN Lap.aplic.desc.x 5 x 3ml</t>
        </is>
      </c>
    </row>
    <row r="458" ht="15" customHeight="1" s="70">
      <c r="A458" s="67" t="n">
        <v>9951166</v>
      </c>
      <c r="B458" s="67" t="n">
        <v>25882</v>
      </c>
      <c r="C458" s="40" t="n">
        <v>7798067990039</v>
      </c>
      <c r="D458" s="66" t="inlineStr">
        <is>
          <t>TO-BUSILVEX 60mg** amp.x8x10ml</t>
        </is>
      </c>
    </row>
    <row r="459" ht="15" customHeight="1" s="70">
      <c r="A459" s="67" t="n">
        <v>584755</v>
      </c>
      <c r="B459" s="67" t="n">
        <v>25922</v>
      </c>
      <c r="C459" s="40" t="n">
        <v>7798035310692</v>
      </c>
      <c r="D459" s="66" t="inlineStr">
        <is>
          <t>STO-CAPECITABINA VARIFARMA** 500 mg comp.x 120</t>
        </is>
      </c>
    </row>
    <row r="460" ht="15" customHeight="1" s="70">
      <c r="A460" s="67" t="n">
        <v>5751681</v>
      </c>
      <c r="B460" s="67" t="n">
        <v>25973</v>
      </c>
      <c r="C460" s="40" t="n">
        <v>7798025130590</v>
      </c>
      <c r="D460" s="66" t="inlineStr">
        <is>
          <t>TO-PENTASA 2g sob.x 30</t>
        </is>
      </c>
    </row>
    <row r="461" ht="15" customHeight="1" s="70">
      <c r="A461" s="67" t="n">
        <v>4605431</v>
      </c>
      <c r="B461" s="67" t="n">
        <v>26039</v>
      </c>
      <c r="C461" s="40" t="n">
        <v>7798113530011</v>
      </c>
      <c r="D461" s="66" t="inlineStr">
        <is>
          <t>TO-ERIOLAN** 50 mg f.a.iny.liof.x 1</t>
        </is>
      </c>
    </row>
    <row r="462" ht="15" customHeight="1" s="70">
      <c r="A462" s="67" t="n">
        <v>5752971</v>
      </c>
      <c r="B462" s="67" t="n">
        <v>26070</v>
      </c>
      <c r="C462" s="40" t="n">
        <v>7795373023901</v>
      </c>
      <c r="D462" s="66" t="inlineStr">
        <is>
          <t>TO-EPOGEN 4.000 UI f.a.x 1 x 1 ml</t>
        </is>
      </c>
    </row>
    <row r="463" ht="15" customHeight="1" s="70">
      <c r="A463" s="67" t="n">
        <v>5832001</v>
      </c>
      <c r="B463" s="67" t="n">
        <v>26099</v>
      </c>
      <c r="C463" s="40" t="n">
        <v>7795348251179</v>
      </c>
      <c r="D463" s="66" t="inlineStr">
        <is>
          <t>STO-TREXAM** 500 mg f.a.x 1</t>
        </is>
      </c>
    </row>
    <row r="464" ht="15" customHeight="1" s="70">
      <c r="A464" s="67" t="n">
        <v>5870130</v>
      </c>
      <c r="B464" s="67" t="n">
        <v>26108</v>
      </c>
      <c r="C464" s="40" t="n">
        <v>7793397050927</v>
      </c>
      <c r="D464" s="66" t="inlineStr">
        <is>
          <t>STO-DEREBEL** 500 mg comp.x 120</t>
        </is>
      </c>
    </row>
    <row r="465" ht="15" customHeight="1" s="70">
      <c r="A465" s="67" t="n">
        <v>5895261</v>
      </c>
      <c r="B465" s="67" t="n">
        <v>26129</v>
      </c>
      <c r="C465" s="40" t="n">
        <v>7795306000962</v>
      </c>
      <c r="D465" s="66" t="inlineStr">
        <is>
          <t>STO-AFINITOR** 10mg comp.x30</t>
        </is>
      </c>
    </row>
    <row r="466" ht="15" customHeight="1" s="70">
      <c r="A466" s="67" t="n">
        <v>5126501</v>
      </c>
      <c r="B466" s="67" t="n">
        <v>26138</v>
      </c>
      <c r="C466" s="40" t="n">
        <v>3582185728957</v>
      </c>
      <c r="D466" s="66" t="inlineStr">
        <is>
          <t>STO-SOMATULINE AUTOGEL 120 MG jga.prell.x 0.3 ml</t>
        </is>
      </c>
    </row>
    <row r="467" ht="15" customHeight="1" s="70">
      <c r="A467" s="67" t="n">
        <v>5126451</v>
      </c>
      <c r="B467" s="67" t="n">
        <v>26139</v>
      </c>
      <c r="C467" s="40" t="n">
        <v>3582185728896</v>
      </c>
      <c r="D467" s="66" t="inlineStr">
        <is>
          <t>STO-SOMATULINE AUTOGEL 90 MG jga.prell.x 0.3 ml</t>
        </is>
      </c>
    </row>
    <row r="468" ht="15" customHeight="1" s="70">
      <c r="A468" s="67" t="n">
        <v>5900841</v>
      </c>
      <c r="B468" s="67" t="n">
        <v>26260</v>
      </c>
      <c r="C468" s="40" t="n">
        <v>7792371933881</v>
      </c>
      <c r="D468" s="66" t="inlineStr">
        <is>
          <t>STO-ACTEMRA** 400mg/20ml f.a.x 1</t>
        </is>
      </c>
    </row>
    <row r="469" ht="15" customHeight="1" s="70">
      <c r="A469" s="67" t="n">
        <v>5900681</v>
      </c>
      <c r="B469" s="67" t="n">
        <v>26261</v>
      </c>
      <c r="C469" s="40" t="n">
        <v>7792371933843</v>
      </c>
      <c r="D469" s="66" t="inlineStr">
        <is>
          <t>STO-ACTEMRA** 80mg/4ml f.a.x 1</t>
        </is>
      </c>
    </row>
    <row r="470" ht="15" customHeight="1" s="70">
      <c r="A470" s="67" t="n">
        <v>5868681</v>
      </c>
      <c r="B470" s="67" t="n">
        <v>26333</v>
      </c>
      <c r="C470" s="40" t="n">
        <v>7795367002301</v>
      </c>
      <c r="D470" s="66" t="inlineStr">
        <is>
          <t>STO-ENZASTAR** 500 mg liof.f.a.x 1</t>
        </is>
      </c>
    </row>
    <row r="471" ht="15" customHeight="1" s="70">
      <c r="A471" s="67" t="n">
        <v>5900711</v>
      </c>
      <c r="B471" s="67" t="n">
        <v>26342</v>
      </c>
      <c r="C471" s="40" t="n">
        <v>7792371933867</v>
      </c>
      <c r="D471" s="66" t="inlineStr">
        <is>
          <t>STO-ACTEMRA** 200mg/10ml f.a.x1</t>
        </is>
      </c>
    </row>
    <row r="472" ht="15" customHeight="1" s="70">
      <c r="A472" s="67" t="n">
        <v>99870010</v>
      </c>
      <c r="B472" s="67" t="n">
        <v>26347</v>
      </c>
      <c r="C472" s="40" t="n">
        <v>2000000000244</v>
      </c>
      <c r="D472" s="66" t="inlineStr">
        <is>
          <t>GUIA PVC FREE c/reg MANUAL DE FLUJO Y FILTRO 0.2 m  envasado en pouch x 1 uni</t>
        </is>
      </c>
    </row>
    <row r="473" ht="15" customHeight="1" s="70">
      <c r="A473" s="67" t="n">
        <v>5614421</v>
      </c>
      <c r="B473" s="67" t="n">
        <v>26443</v>
      </c>
      <c r="C473" s="40" t="n">
        <v>7795309002567</v>
      </c>
      <c r="D473" s="66" t="inlineStr">
        <is>
          <t>TO-TOCOFENO (FERT) 50mg comp.x20</t>
        </is>
      </c>
    </row>
    <row r="474" ht="15" customHeight="1" s="70">
      <c r="A474" s="67" t="n">
        <v>4974812</v>
      </c>
      <c r="B474" s="67" t="n">
        <v>26444</v>
      </c>
      <c r="C474" s="40" t="n">
        <v>7795309002574</v>
      </c>
      <c r="D474" s="66" t="inlineStr">
        <is>
          <t>TO-UTROGESTAN 200mg caps.x28</t>
        </is>
      </c>
    </row>
    <row r="475" ht="15" customHeight="1" s="70">
      <c r="A475" s="67" t="n">
        <v>585342</v>
      </c>
      <c r="B475" s="67" t="n">
        <v>26597</v>
      </c>
      <c r="C475" s="40" t="n">
        <v>7798061751414</v>
      </c>
      <c r="D475" s="66" t="inlineStr">
        <is>
          <t>STO-DETAVI** 50 mg iny.liof.f.a.x 1</t>
        </is>
      </c>
    </row>
    <row r="476" ht="15" customHeight="1" s="70">
      <c r="A476" s="67" t="n">
        <v>502223</v>
      </c>
      <c r="B476" s="67" t="n">
        <v>26600</v>
      </c>
      <c r="C476" s="40" t="n">
        <v>7798035313518</v>
      </c>
      <c r="D476" s="66" t="inlineStr">
        <is>
          <t>TO-GEMCITABINA VARIFARMA** 200 mg liof.f.a.x 1</t>
        </is>
      </c>
    </row>
    <row r="477" ht="15" customHeight="1" s="70">
      <c r="A477" s="67" t="n">
        <v>502239</v>
      </c>
      <c r="B477" s="67" t="n">
        <v>26602</v>
      </c>
      <c r="C477" s="40" t="n">
        <v>7798035313525</v>
      </c>
      <c r="D477" s="66" t="inlineStr">
        <is>
          <t>TO-GEMCITABINA VARIFARMA** 1000 mg liof.f.a.x 1</t>
        </is>
      </c>
    </row>
    <row r="478" ht="15" customHeight="1" s="70">
      <c r="A478" s="67" t="n">
        <v>5610681</v>
      </c>
      <c r="B478" s="67" t="n">
        <v>26665</v>
      </c>
      <c r="C478" s="40" t="n">
        <v>7798098720667</v>
      </c>
      <c r="D478" s="66" t="inlineStr">
        <is>
          <t>TO-RHOPHYLAC 300mcg IM/IV jga.prell. x 1</t>
        </is>
      </c>
    </row>
    <row r="479" ht="15" customHeight="1" s="70">
      <c r="A479" s="67" t="n">
        <v>5893681</v>
      </c>
      <c r="B479" s="67" t="n">
        <v>26724</v>
      </c>
      <c r="C479" s="40" t="n">
        <v>5012376031095</v>
      </c>
      <c r="D479" s="66" t="inlineStr">
        <is>
          <t>TO-NOXAFIL** 40mg/ml susp.oral x105ml</t>
        </is>
      </c>
    </row>
    <row r="480" ht="15" customHeight="1" s="70">
      <c r="A480" s="67" t="n">
        <v>5920263</v>
      </c>
      <c r="B480" s="67" t="n">
        <v>26752</v>
      </c>
      <c r="C480" s="40" t="n">
        <v>7795348251223</v>
      </c>
      <c r="D480" s="66" t="inlineStr">
        <is>
          <t>STO-LEUZAN** 300 mg comp. x 30</t>
        </is>
      </c>
    </row>
    <row r="481" ht="15" customHeight="1" s="70">
      <c r="A481" s="67" t="n">
        <v>4820262</v>
      </c>
      <c r="B481" s="67" t="n">
        <v>26803</v>
      </c>
      <c r="C481" s="40" t="n">
        <v>7795316000372</v>
      </c>
      <c r="D481" s="66" t="inlineStr">
        <is>
          <t>TO-BOTOX 200 U vial x 1</t>
        </is>
      </c>
    </row>
    <row r="482" ht="15" customHeight="1" s="70">
      <c r="A482" s="67" t="n">
        <v>5826841</v>
      </c>
      <c r="B482" s="67" t="n">
        <v>26830</v>
      </c>
      <c r="C482" s="40" t="n">
        <v>7730949049503</v>
      </c>
      <c r="D482" s="66" t="inlineStr">
        <is>
          <t>TO-PERGOVERIS (FERT) 1iny.vial liof.+1disolv.</t>
        </is>
      </c>
    </row>
    <row r="483" ht="15" customHeight="1" s="70">
      <c r="A483" s="67" t="n">
        <v>231431</v>
      </c>
      <c r="B483" s="67" t="n">
        <v>26866</v>
      </c>
      <c r="C483" s="40" t="n">
        <v>7795376002736</v>
      </c>
      <c r="D483" s="66" t="inlineStr">
        <is>
          <t>TO-DAUNOGOBBI** 20 mg f.a.x 1</t>
        </is>
      </c>
    </row>
    <row r="484" ht="15" customHeight="1" s="70">
      <c r="A484" s="67" t="n">
        <v>4766734</v>
      </c>
      <c r="B484" s="67" t="n">
        <v>27033</v>
      </c>
      <c r="C484" s="40" t="n">
        <v>7795990001764</v>
      </c>
      <c r="D484" s="66" t="inlineStr">
        <is>
          <t>TO-INSULINA HUMALOG MIX 25 KWIKPEN Lap.aplic.desc.x 5 x 3ml</t>
        </is>
      </c>
    </row>
    <row r="485" ht="15" customHeight="1" s="70">
      <c r="A485" s="67" t="n">
        <v>4218266</v>
      </c>
      <c r="B485" s="67" t="n">
        <v>27034</v>
      </c>
      <c r="C485" s="40" t="n">
        <v>7795990001757</v>
      </c>
      <c r="D485" s="66" t="inlineStr">
        <is>
          <t>TO-INS.HUMALOG KWIKPEN 100 UI Lap.aplic.desc.x 5 x 3ml</t>
        </is>
      </c>
    </row>
    <row r="486" ht="15" customHeight="1" s="70">
      <c r="A486" s="67" t="n">
        <v>586968</v>
      </c>
      <c r="B486" s="67" t="n">
        <v>27053</v>
      </c>
      <c r="C486" s="40" t="n">
        <v>7798035313983</v>
      </c>
      <c r="D486" s="66" t="inlineStr">
        <is>
          <t>STO-MESINIB** 100 mg comp.rec.x 180</t>
        </is>
      </c>
    </row>
    <row r="487" ht="15" customHeight="1" s="70">
      <c r="A487" s="67" t="n">
        <v>586971</v>
      </c>
      <c r="B487" s="67" t="n">
        <v>27054</v>
      </c>
      <c r="C487" s="40" t="n">
        <v>7798035313990</v>
      </c>
      <c r="D487" s="66" t="inlineStr">
        <is>
          <t>STO-MESINIB** 400 mg comp.rec.x 30</t>
        </is>
      </c>
    </row>
    <row r="488" ht="15" customHeight="1" s="70">
      <c r="A488" s="67" t="n">
        <v>5855130</v>
      </c>
      <c r="B488" s="67" t="n">
        <v>27092</v>
      </c>
      <c r="C488" s="40" t="n">
        <v>7793397050897</v>
      </c>
      <c r="D488" s="66" t="inlineStr">
        <is>
          <t>STO-AGACEL** 100 mg comp.rec.x 180</t>
        </is>
      </c>
    </row>
    <row r="489" ht="15" customHeight="1" s="70">
      <c r="A489" s="67" t="n">
        <v>590813</v>
      </c>
      <c r="B489" s="67" t="n">
        <v>27110</v>
      </c>
      <c r="C489" s="40" t="n">
        <v>7798038280015</v>
      </c>
      <c r="D489" s="66" t="inlineStr">
        <is>
          <t>TO-NACLIN a.x 60 x 5 ml</t>
        </is>
      </c>
    </row>
    <row r="490" ht="15" customHeight="1" s="70">
      <c r="A490" s="67" t="n">
        <v>4483411</v>
      </c>
      <c r="B490" s="67" t="n">
        <v>27116</v>
      </c>
      <c r="C490" s="40" t="n">
        <v>7790440519486</v>
      </c>
      <c r="D490" s="66" t="inlineStr">
        <is>
          <t>PACK ALTERNA x 8 botella x 1000 ml</t>
        </is>
      </c>
    </row>
    <row r="491" ht="15" customHeight="1" s="70">
      <c r="A491" s="67" t="n">
        <v>4837851</v>
      </c>
      <c r="B491" s="67" t="n">
        <v>27136</v>
      </c>
      <c r="C491" s="40" t="n">
        <v>7791829019320</v>
      </c>
      <c r="D491" s="66" t="inlineStr">
        <is>
          <t>TO-NABIGEM** 200 mg f.a.iny.liof.x 1</t>
        </is>
      </c>
    </row>
    <row r="492" ht="15" customHeight="1" s="70">
      <c r="A492" s="67" t="n">
        <v>4837931</v>
      </c>
      <c r="B492" s="67" t="n">
        <v>27137</v>
      </c>
      <c r="C492" s="40" t="n">
        <v>7791829019337</v>
      </c>
      <c r="D492" s="66" t="inlineStr">
        <is>
          <t>TO-NABIGEM** 1000 mg f.a.iny.liof.x 1</t>
        </is>
      </c>
    </row>
    <row r="493" ht="15" customHeight="1" s="70">
      <c r="A493" s="67" t="n">
        <v>5865841</v>
      </c>
      <c r="B493" s="67" t="n">
        <v>27172</v>
      </c>
      <c r="C493" s="40" t="n">
        <v>7792069951081</v>
      </c>
      <c r="D493" s="66" t="inlineStr">
        <is>
          <t>STO-OMNITROPE 5mg (3.3mg/ml) cart.x 1</t>
        </is>
      </c>
    </row>
    <row r="494" ht="15" customHeight="1" s="70">
      <c r="A494" s="67" t="n">
        <v>5865971</v>
      </c>
      <c r="B494" s="67" t="n">
        <v>27173</v>
      </c>
      <c r="C494" s="40" t="n">
        <v>7792069951098</v>
      </c>
      <c r="D494" s="66" t="inlineStr">
        <is>
          <t>STO-OMNITROPE 10 mg (6.7mg/ml)cart.x 1</t>
        </is>
      </c>
    </row>
    <row r="495" ht="15" customHeight="1" s="70">
      <c r="A495" s="67" t="n">
        <v>5378002</v>
      </c>
      <c r="B495" s="67" t="n">
        <v>27175</v>
      </c>
      <c r="C495" s="40" t="n">
        <v>7791992000279</v>
      </c>
      <c r="D495" s="66" t="inlineStr">
        <is>
          <t>TO-DINARON (FERT) 5.000UI liof.f.a.x1+solv.</t>
        </is>
      </c>
    </row>
    <row r="496" ht="15" customHeight="1" s="70">
      <c r="A496" s="67" t="n">
        <v>5377681</v>
      </c>
      <c r="B496" s="67" t="n">
        <v>27176</v>
      </c>
      <c r="C496" s="40" t="n">
        <v>7791992000187</v>
      </c>
      <c r="D496" s="66" t="inlineStr">
        <is>
          <t>TO-FOSTIMON (FERT) 75UI f.a.liof.x1+solv.x1</t>
        </is>
      </c>
    </row>
    <row r="497" ht="15" customHeight="1" s="70">
      <c r="A497" s="67" t="n">
        <v>5377841</v>
      </c>
      <c r="B497" s="67" t="n">
        <v>27177</v>
      </c>
      <c r="C497" s="40" t="n">
        <v>7791992000231</v>
      </c>
      <c r="D497" s="66" t="inlineStr">
        <is>
          <t>TO-LIFECELL (FERT) 75UI f.a.liof.x1+solv.x1</t>
        </is>
      </c>
    </row>
    <row r="498" ht="15" customHeight="1" s="70">
      <c r="A498" s="67" t="n">
        <v>5959421</v>
      </c>
      <c r="B498" s="67" t="n">
        <v>27184</v>
      </c>
      <c r="C498" s="40" t="n">
        <v>7791829019344</v>
      </c>
      <c r="D498" s="66" t="inlineStr">
        <is>
          <t>STO-ZULETEL** 600 mg comp.x 30</t>
        </is>
      </c>
    </row>
    <row r="499" ht="15" customHeight="1" s="70">
      <c r="A499" s="67" t="n">
        <v>5328971</v>
      </c>
      <c r="B499" s="67" t="n">
        <v>27185</v>
      </c>
      <c r="C499" s="40" t="n">
        <v>7792069094023</v>
      </c>
      <c r="D499" s="66" t="inlineStr">
        <is>
          <t>TO-GEPEPROSTIN** 150 mg comp.rec.x 30</t>
        </is>
      </c>
    </row>
    <row r="500" ht="15" customHeight="1" s="70">
      <c r="A500" s="67" t="n">
        <v>45300390</v>
      </c>
      <c r="B500" s="67" t="n">
        <v>27347</v>
      </c>
      <c r="C500" s="40" t="n">
        <v>4015630048601</v>
      </c>
      <c r="D500" s="66" t="inlineStr">
        <is>
          <t>ACCU-CHEK LINK ASSIST (4530039001) x 1 unid.</t>
        </is>
      </c>
    </row>
    <row r="501" ht="15" customHeight="1" s="70">
      <c r="A501" s="67" t="n">
        <v>5866131</v>
      </c>
      <c r="B501" s="67" t="n">
        <v>27389</v>
      </c>
      <c r="C501" s="40" t="n">
        <v>7794640227509</v>
      </c>
      <c r="D501" s="66" t="inlineStr">
        <is>
          <t>TO-VOLIBRIS 5mg comp.x30</t>
        </is>
      </c>
    </row>
    <row r="502" ht="15" customHeight="1" s="70">
      <c r="A502" s="67" t="n">
        <v>5912261</v>
      </c>
      <c r="B502" s="67" t="n">
        <v>27425</v>
      </c>
      <c r="C502" s="40" t="n">
        <v>7792183000443</v>
      </c>
      <c r="D502" s="66" t="inlineStr">
        <is>
          <t>STO-ATRIPLA** comp.x30</t>
        </is>
      </c>
    </row>
    <row r="503" ht="15" customHeight="1" s="70">
      <c r="A503" s="67" t="n">
        <v>591584</v>
      </c>
      <c r="B503" s="67" t="n">
        <v>27459</v>
      </c>
      <c r="C503" s="40" t="n">
        <v>7795314023458</v>
      </c>
      <c r="D503" s="66" t="inlineStr">
        <is>
          <t>STO-PREZISTA** 600mg comp.x60</t>
        </is>
      </c>
    </row>
    <row r="504" ht="15" customHeight="1" s="70">
      <c r="A504" s="67" t="n">
        <v>5144052</v>
      </c>
      <c r="B504" s="67" t="n">
        <v>27465</v>
      </c>
      <c r="C504" s="40" t="n">
        <v>7795990001351</v>
      </c>
      <c r="D504" s="66" t="inlineStr">
        <is>
          <t>STO-FORTEO INYECTOR PRELL 2.4 ml (250 mcg/ml)</t>
        </is>
      </c>
    </row>
    <row r="505" ht="15" customHeight="1" s="70">
      <c r="A505" s="67" t="n">
        <v>5488392</v>
      </c>
      <c r="B505" s="67" t="n">
        <v>27606</v>
      </c>
      <c r="C505" s="40" t="n">
        <v>7795371000379</v>
      </c>
      <c r="D505" s="66" t="inlineStr">
        <is>
          <t>TO-ARTRAIT** 15mg comp.ran.x 8</t>
        </is>
      </c>
    </row>
    <row r="506" ht="15" customHeight="1" s="70">
      <c r="A506" s="67" t="n">
        <v>5977681</v>
      </c>
      <c r="B506" s="67" t="n">
        <v>27669</v>
      </c>
      <c r="C506" s="40" t="n">
        <v>7795367000239</v>
      </c>
      <c r="D506" s="66" t="inlineStr">
        <is>
          <t>STO-VIRAKAM** 300 mg comp.x 30</t>
        </is>
      </c>
    </row>
    <row r="507" ht="15" customHeight="1" s="70">
      <c r="A507" s="67" t="n">
        <v>5956551</v>
      </c>
      <c r="B507" s="67" t="n">
        <v>27671</v>
      </c>
      <c r="C507" s="40" t="n">
        <v>7798058931430</v>
      </c>
      <c r="D507" s="66" t="inlineStr">
        <is>
          <t>TO-VICTOZA lap.prell.x3mlx2</t>
        </is>
      </c>
    </row>
    <row r="508" ht="15" customHeight="1" s="70">
      <c r="A508" s="67" t="n">
        <v>5100334</v>
      </c>
      <c r="B508" s="67" t="n">
        <v>27713</v>
      </c>
      <c r="C508" s="40" t="n">
        <v>7795371000034</v>
      </c>
      <c r="D508" s="66" t="inlineStr">
        <is>
          <t>MAXIOSTENIL PLUS jga.prell.x 2 ml</t>
        </is>
      </c>
    </row>
    <row r="509" ht="15" customHeight="1" s="70">
      <c r="A509" s="67" t="n">
        <v>86742410</v>
      </c>
      <c r="B509" s="67" t="n">
        <v>27744</v>
      </c>
      <c r="C509" s="40" t="n">
        <v>4015630883103</v>
      </c>
      <c r="D509" s="66" t="inlineStr">
        <is>
          <t>ACCU-CHEK SPIRIT COMBO SERVICE PACK (1 adaptador + 4 baterias + tapa) x 1 pack (COD 5337321001)</t>
        </is>
      </c>
    </row>
    <row r="510" ht="15" customHeight="1" s="70">
      <c r="A510" s="67" t="n">
        <v>5926971</v>
      </c>
      <c r="B510" s="67" t="n">
        <v>27783</v>
      </c>
      <c r="C510" s="40" t="n">
        <v>7798144380029</v>
      </c>
      <c r="D510" s="66" t="inlineStr">
        <is>
          <t>TO-TYSABRI** sol. inf. vial x 15 ml</t>
        </is>
      </c>
    </row>
    <row r="511" ht="15" customHeight="1" s="70">
      <c r="A511" s="67" t="n">
        <v>57513910</v>
      </c>
      <c r="B511" s="67" t="n">
        <v>28016</v>
      </c>
      <c r="C511" s="40" t="n">
        <v>7798122020213</v>
      </c>
      <c r="D511" s="66" t="inlineStr">
        <is>
          <t>TO-RC-MYOZYME 50 mg f.a. liof</t>
        </is>
      </c>
    </row>
    <row r="512" ht="15" customHeight="1" s="70">
      <c r="A512" s="67" t="n">
        <v>4208602</v>
      </c>
      <c r="B512" s="67" t="n">
        <v>28039</v>
      </c>
      <c r="C512" s="40" t="n">
        <v>7795312001458</v>
      </c>
      <c r="D512" s="66" t="inlineStr">
        <is>
          <t>TO-TI-CLEXANE 80 mg jga.prell.x 10</t>
        </is>
      </c>
    </row>
    <row r="513" ht="15" customHeight="1" s="70">
      <c r="A513" s="67" t="n">
        <v>5891001</v>
      </c>
      <c r="B513" s="67" t="n">
        <v>28170</v>
      </c>
      <c r="C513" s="40" t="n">
        <v>7795367547031</v>
      </c>
      <c r="D513" s="66" t="inlineStr">
        <is>
          <t>STO-FV-LADEVINA** 25 mg x 21 caps</t>
        </is>
      </c>
    </row>
    <row r="514" ht="15" customHeight="1" s="70">
      <c r="A514" s="67" t="n">
        <v>5890971</v>
      </c>
      <c r="B514" s="67" t="n">
        <v>28171</v>
      </c>
      <c r="C514" s="40" t="n">
        <v>7795367547017</v>
      </c>
      <c r="D514" s="66" t="inlineStr">
        <is>
          <t>STO-FV-LADEVINA** 15 mg x 21 caps</t>
        </is>
      </c>
    </row>
    <row r="515" ht="15" customHeight="1" s="70">
      <c r="A515" s="67" t="n">
        <v>5890841</v>
      </c>
      <c r="B515" s="67" t="n">
        <v>28172</v>
      </c>
      <c r="C515" s="40" t="n">
        <v>7795367546997</v>
      </c>
      <c r="D515" s="66" t="inlineStr">
        <is>
          <t>STO-FV-LADEVINA** 10 mg x 21 caps</t>
        </is>
      </c>
    </row>
    <row r="516" ht="15" customHeight="1" s="70">
      <c r="A516" s="67" t="n">
        <v>5890711</v>
      </c>
      <c r="B516" s="67" t="n">
        <v>28173</v>
      </c>
      <c r="C516" s="40" t="n">
        <v>7795367546973</v>
      </c>
      <c r="D516" s="66" t="inlineStr">
        <is>
          <t>STO-FV-LADEVINA** 5 mg x 21 caps</t>
        </is>
      </c>
    </row>
    <row r="517" ht="15" customHeight="1" s="70">
      <c r="A517" s="67" t="n">
        <v>55546810</v>
      </c>
      <c r="B517" s="67" t="n">
        <v>28197</v>
      </c>
      <c r="C517" s="40" t="n">
        <v>7798122020152</v>
      </c>
      <c r="D517" s="66" t="inlineStr">
        <is>
          <t>TO-RC-CEREZYME** f.a.x 400UI vial</t>
        </is>
      </c>
    </row>
    <row r="518" ht="15" customHeight="1" s="70">
      <c r="A518" s="67" t="n">
        <v>5895391</v>
      </c>
      <c r="B518" s="67" t="n">
        <v>28209</v>
      </c>
      <c r="C518" s="40" t="n">
        <v>7795306000085</v>
      </c>
      <c r="D518" s="66" t="inlineStr">
        <is>
          <t>STO-AFINITOR** 5mg comp.x30</t>
        </is>
      </c>
    </row>
    <row r="519" ht="15" customHeight="1" s="70">
      <c r="A519" s="67" t="n">
        <v>595055</v>
      </c>
      <c r="B519" s="67" t="n">
        <v>28210</v>
      </c>
      <c r="C519" s="40" t="n">
        <v>7798088128909</v>
      </c>
      <c r="D519" s="66" t="inlineStr">
        <is>
          <t>TO-GEMCITABINA GLENMARK** 1000 mg liof.iny.f.a.x 1</t>
        </is>
      </c>
    </row>
    <row r="520" ht="15" customHeight="1" s="70">
      <c r="A520" s="67" t="n">
        <v>595042</v>
      </c>
      <c r="B520" s="67" t="n">
        <v>28211</v>
      </c>
      <c r="C520" s="40" t="n">
        <v>7798088128893</v>
      </c>
      <c r="D520" s="66" t="inlineStr">
        <is>
          <t>TO-GEMCITABINA GLENMARK** 200 mg liof.iny.f.a.x 1</t>
        </is>
      </c>
    </row>
    <row r="521" ht="15" customHeight="1" s="70">
      <c r="A521" s="67" t="n">
        <v>4920591</v>
      </c>
      <c r="B521" s="67" t="n">
        <v>28325</v>
      </c>
      <c r="C521" s="40" t="n">
        <v>7795381000925</v>
      </c>
      <c r="D521" s="66" t="inlineStr">
        <is>
          <t>STO-XYNTHA 1.000 UI Polvo liof. p/ inyectar</t>
        </is>
      </c>
    </row>
    <row r="522" ht="15" customHeight="1" s="70">
      <c r="A522" s="67" t="n">
        <v>9951169</v>
      </c>
      <c r="B522" s="67" t="n">
        <v>28335</v>
      </c>
      <c r="C522" s="40" t="n">
        <v>7798067990237</v>
      </c>
      <c r="D522" s="66" t="inlineStr">
        <is>
          <t>TO-JAVLOR** 50mg fco. amp.x2ml</t>
        </is>
      </c>
    </row>
    <row r="523" ht="15" customHeight="1" s="70">
      <c r="A523" s="67" t="n">
        <v>9951170</v>
      </c>
      <c r="B523" s="67" t="n">
        <v>28336</v>
      </c>
      <c r="C523" s="40" t="n">
        <v>7798067990251</v>
      </c>
      <c r="D523" s="66" t="inlineStr">
        <is>
          <t>TO-JAVLOR** 250mg fco.amp.x10ml</t>
        </is>
      </c>
    </row>
    <row r="524" ht="15" customHeight="1" s="70">
      <c r="A524" s="67" t="n">
        <v>5201911</v>
      </c>
      <c r="B524" s="67" t="n">
        <v>28352</v>
      </c>
      <c r="C524" s="40" t="n">
        <v>7798138890169</v>
      </c>
      <c r="D524" s="66" t="inlineStr">
        <is>
          <t>STO-PACLITAXEL TECHSPHERE** 30 mg iny.f.a.x 1</t>
        </is>
      </c>
    </row>
    <row r="525" ht="15" customHeight="1" s="70">
      <c r="A525" s="67" t="n">
        <v>5202041</v>
      </c>
      <c r="B525" s="67" t="n">
        <v>28353</v>
      </c>
      <c r="C525" s="40" t="n">
        <v>7798138890176</v>
      </c>
      <c r="D525" s="66" t="inlineStr">
        <is>
          <t>STO-PACLITAXEL TECHSPHERE** 100mg f.a X 1</t>
        </is>
      </c>
    </row>
    <row r="526" ht="15" customHeight="1" s="70">
      <c r="A526" s="67" t="n">
        <v>5202111</v>
      </c>
      <c r="B526" s="67" t="n">
        <v>28354</v>
      </c>
      <c r="C526" s="40" t="n">
        <v>7798138890183</v>
      </c>
      <c r="D526" s="66" t="inlineStr">
        <is>
          <t>STO-PACLITAXEL TECHSPHERE** 150 mg iny.f.a.x 1</t>
        </is>
      </c>
    </row>
    <row r="527" ht="15" customHeight="1" s="70">
      <c r="A527" s="67" t="n">
        <v>5202251</v>
      </c>
      <c r="B527" s="67" t="n">
        <v>28355</v>
      </c>
      <c r="C527" s="40" t="n">
        <v>7798138890190</v>
      </c>
      <c r="D527" s="66" t="inlineStr">
        <is>
          <t>STO-PACLITAXEL TECHSPHERE** 300 mg iny.f.a.x 1</t>
        </is>
      </c>
    </row>
    <row r="528" ht="15" customHeight="1" s="70">
      <c r="A528" s="67" t="n">
        <v>5956261</v>
      </c>
      <c r="B528" s="67" t="n">
        <v>28413</v>
      </c>
      <c r="C528" s="40" t="n">
        <v>7795309002604</v>
      </c>
      <c r="D528" s="66" t="inlineStr">
        <is>
          <t>STO-ZOMACTON 4mg vial</t>
        </is>
      </c>
    </row>
    <row r="529" ht="15" customHeight="1" s="70">
      <c r="A529" s="67" t="n">
        <v>5791683</v>
      </c>
      <c r="B529" s="67" t="n">
        <v>28414</v>
      </c>
      <c r="C529" s="40" t="n">
        <v>7730949049718</v>
      </c>
      <c r="D529" s="66" t="inlineStr">
        <is>
          <t>STO-REBIF NF MULTIDOSIS** 22 mcg iny.x 4 cart.(3 ds.c/u)</t>
        </is>
      </c>
    </row>
    <row r="530" ht="15" customHeight="1" s="70">
      <c r="A530" s="67" t="n">
        <v>5791713</v>
      </c>
      <c r="B530" s="67" t="n">
        <v>28415</v>
      </c>
      <c r="C530" s="40" t="n">
        <v>7730949049619</v>
      </c>
      <c r="D530" s="66" t="inlineStr">
        <is>
          <t>STO-REBIF NF MULTIDOSIS** 44 mcg iny.x 4 cart.(3 ds.c/u)</t>
        </is>
      </c>
    </row>
    <row r="531" ht="15" customHeight="1" s="70">
      <c r="A531" s="67" t="n">
        <v>3699691</v>
      </c>
      <c r="B531" s="67" t="n">
        <v>28427</v>
      </c>
      <c r="C531" s="40" t="n">
        <v>7795336254304</v>
      </c>
      <c r="D531" s="66" t="inlineStr">
        <is>
          <t>TO-CEFTRIAXONA RICHET (ATB) 1g IV f.a.+a.solv</t>
        </is>
      </c>
    </row>
    <row r="532" ht="15" customHeight="1" s="70">
      <c r="A532" s="67" t="n">
        <v>5879131</v>
      </c>
      <c r="B532" s="67" t="n">
        <v>28507</v>
      </c>
      <c r="C532" s="40" t="n">
        <v>7796285054199</v>
      </c>
      <c r="D532" s="66" t="inlineStr">
        <is>
          <t>TO-SIMPLA** 5 mg f.a.x 100 ml</t>
        </is>
      </c>
    </row>
    <row r="533" ht="15" customHeight="1" s="70">
      <c r="A533" s="67" t="n">
        <v>9946218</v>
      </c>
      <c r="B533" s="67" t="n">
        <v>28549</v>
      </c>
      <c r="C533" s="40" t="n">
        <v>2000000000121</v>
      </c>
      <c r="D533" s="66" t="inlineStr">
        <is>
          <t>PACK NUTRISON 1.0 x 8 env. x 1000 ml</t>
        </is>
      </c>
    </row>
    <row r="534" ht="15" customHeight="1" s="70">
      <c r="A534" s="67" t="n">
        <v>5978000</v>
      </c>
      <c r="B534" s="67" t="n">
        <v>28576</v>
      </c>
      <c r="C534" s="40" t="n">
        <v>7793397050965</v>
      </c>
      <c r="D534" s="66" t="inlineStr">
        <is>
          <t>STO-LIDORAS 500 mg f.a.liof.x 1</t>
        </is>
      </c>
    </row>
    <row r="535" ht="15" customHeight="1" s="70">
      <c r="A535" s="67" t="n">
        <v>5908132</v>
      </c>
      <c r="B535" s="67" t="n">
        <v>28617</v>
      </c>
      <c r="C535" s="40" t="n">
        <v>7798038280022</v>
      </c>
      <c r="D535" s="66" t="inlineStr">
        <is>
          <t>TO-NACLIN a.x 30 x 5 ml</t>
        </is>
      </c>
    </row>
    <row r="536" ht="15" customHeight="1" s="70">
      <c r="A536" s="67" t="n">
        <v>6054841</v>
      </c>
      <c r="B536" s="67" t="n">
        <v>28621</v>
      </c>
      <c r="C536" s="40" t="n">
        <v>7795348000258</v>
      </c>
      <c r="D536" s="66" t="inlineStr">
        <is>
          <t>TO-SELMIVIR** comp.rec.x 30</t>
        </is>
      </c>
    </row>
    <row r="537" ht="15" customHeight="1" s="70">
      <c r="A537" s="67" t="n">
        <v>5219991</v>
      </c>
      <c r="B537" s="67" t="n">
        <v>28625</v>
      </c>
      <c r="C537" s="40" t="n">
        <v>7798096990321</v>
      </c>
      <c r="D537" s="66" t="inlineStr">
        <is>
          <t>TO-ANASTROZOL TECHSPERE** 1 mg comp.rec.x 28</t>
        </is>
      </c>
    </row>
    <row r="538" ht="15" customHeight="1" s="70">
      <c r="A538" s="67" t="n">
        <v>5911841</v>
      </c>
      <c r="B538" s="67" t="n">
        <v>28627</v>
      </c>
      <c r="C538" s="40" t="n">
        <v>7795367546959</v>
      </c>
      <c r="D538" s="66" t="inlineStr">
        <is>
          <t>STO-MIELOZITIDINA** 100mg fco.amp</t>
        </is>
      </c>
    </row>
    <row r="539" ht="15" customHeight="1" s="70">
      <c r="A539" s="67" t="n">
        <v>6081971</v>
      </c>
      <c r="B539" s="67" t="n">
        <v>28637</v>
      </c>
      <c r="C539" s="40" t="n">
        <v>7795306997675</v>
      </c>
      <c r="D539" s="66" t="inlineStr">
        <is>
          <t>TO-GILENYA 0.5mg caps.x28</t>
        </is>
      </c>
    </row>
    <row r="540" ht="15" customHeight="1" s="70">
      <c r="A540" s="67" t="n">
        <v>4683151</v>
      </c>
      <c r="B540" s="67" t="n">
        <v>28713</v>
      </c>
      <c r="C540" s="40" t="n">
        <v>7501303451528</v>
      </c>
      <c r="D540" s="66" t="inlineStr">
        <is>
          <t>TO-MIRENA Disp.intrauterino x 1</t>
        </is>
      </c>
    </row>
    <row r="541" ht="15" customHeight="1" s="70">
      <c r="A541" s="67" t="n">
        <v>4142011</v>
      </c>
      <c r="B541" s="67" t="n">
        <v>28746</v>
      </c>
      <c r="C541" s="40" t="n">
        <v>7795336079006</v>
      </c>
      <c r="D541" s="66" t="inlineStr">
        <is>
          <t>TO MEROPENEM RICHET 500mg IV iny.f.a</t>
        </is>
      </c>
    </row>
    <row r="542" ht="15" customHeight="1" s="70">
      <c r="A542" s="67" t="n">
        <v>5330001</v>
      </c>
      <c r="B542" s="67" t="n">
        <v>28784</v>
      </c>
      <c r="C542" s="40" t="n">
        <v>7798096990406</v>
      </c>
      <c r="D542" s="66" t="inlineStr">
        <is>
          <t>TO-PANCREOLIPASA TECHSPHERE 12M caps.x 100</t>
        </is>
      </c>
    </row>
    <row r="543" ht="15" customHeight="1" s="70">
      <c r="A543" s="67" t="n">
        <v>3164315</v>
      </c>
      <c r="B543" s="67" t="n">
        <v>28797</v>
      </c>
      <c r="C543" s="40" t="n">
        <v>7795990000019</v>
      </c>
      <c r="D543" s="66" t="inlineStr">
        <is>
          <t>TO-TI-INSULINA HUMULIN N KWIKPEN Lap.aplic.desc.x 5 x 3ml</t>
        </is>
      </c>
    </row>
    <row r="544" ht="15" customHeight="1" s="70">
      <c r="A544" s="67" t="n">
        <v>4974813</v>
      </c>
      <c r="B544" s="67" t="n">
        <v>28841</v>
      </c>
      <c r="C544" s="40" t="n">
        <v>7795309002581</v>
      </c>
      <c r="D544" s="66" t="inlineStr">
        <is>
          <t>UTROGESTAN 200mg caps.x 42</t>
        </is>
      </c>
    </row>
    <row r="545" ht="15" customHeight="1" s="70">
      <c r="A545" s="67" t="n">
        <v>6040551</v>
      </c>
      <c r="B545" s="67" t="n">
        <v>28846</v>
      </c>
      <c r="C545" s="40" t="n">
        <v>7798084682832</v>
      </c>
      <c r="D545" s="66" t="inlineStr">
        <is>
          <t>TO-CLOFAZIC** 20 mg x 1 fco amp</t>
        </is>
      </c>
    </row>
    <row r="546" ht="15" customHeight="1" s="70">
      <c r="A546" s="67" t="n">
        <v>610268</v>
      </c>
      <c r="B546" s="67" t="n">
        <v>28849</v>
      </c>
      <c r="C546" s="40" t="n">
        <v>7798035310814</v>
      </c>
      <c r="D546" s="66" t="inlineStr">
        <is>
          <t>TO-BENDAVAR** 100mg x1 fco.amp.pvo.liof</t>
        </is>
      </c>
    </row>
    <row r="547" ht="15" customHeight="1" s="70">
      <c r="A547" s="67" t="n">
        <v>610271</v>
      </c>
      <c r="B547" s="67" t="n">
        <v>28850</v>
      </c>
      <c r="C547" s="40" t="n">
        <v>7798035310807</v>
      </c>
      <c r="D547" s="66" t="inlineStr">
        <is>
          <t>TO-BENDAVAR** 25mg fco.amp.pvo.liof</t>
        </is>
      </c>
    </row>
    <row r="548" ht="15" customHeight="1" s="70">
      <c r="A548" s="67" t="n">
        <v>6040711</v>
      </c>
      <c r="B548" s="67" t="n">
        <v>28914</v>
      </c>
      <c r="C548" s="40" t="n">
        <v>7798084683068</v>
      </c>
      <c r="D548" s="66" t="inlineStr">
        <is>
          <t>TO-MIMPARA 30 mg x 30 comp</t>
        </is>
      </c>
    </row>
    <row r="549" ht="15" customHeight="1" s="70">
      <c r="A549" s="67" t="n">
        <v>6040841</v>
      </c>
      <c r="B549" s="67" t="n">
        <v>28915</v>
      </c>
      <c r="C549" s="40" t="n">
        <v>7798084683075</v>
      </c>
      <c r="D549" s="66" t="inlineStr">
        <is>
          <t>TO-MIMPARA 60 MG x 30 comp</t>
        </is>
      </c>
    </row>
    <row r="550" ht="15" customHeight="1" s="70">
      <c r="A550" s="67" t="n">
        <v>6115971</v>
      </c>
      <c r="B550" s="67" t="n">
        <v>28919</v>
      </c>
      <c r="C550" s="40" t="n">
        <v>7795367000376</v>
      </c>
      <c r="D550" s="66" t="inlineStr">
        <is>
          <t>TO-PROFELVIR comp. rec. x 30</t>
        </is>
      </c>
    </row>
    <row r="551" ht="15" customHeight="1" s="70">
      <c r="A551" s="67" t="n">
        <v>6089711</v>
      </c>
      <c r="B551" s="67" t="n">
        <v>28931</v>
      </c>
      <c r="C551" s="40" t="n">
        <v>7795312001120</v>
      </c>
      <c r="D551" s="66" t="inlineStr">
        <is>
          <t>TO-JEVTANA** f.a.x 1 x 1.5 ml+diluy.</t>
        </is>
      </c>
    </row>
    <row r="552" ht="15" customHeight="1" s="70">
      <c r="A552" s="67" t="n">
        <v>9949863</v>
      </c>
      <c r="B552" s="67" t="n">
        <v>28955</v>
      </c>
      <c r="C552" s="40" t="n">
        <v>5016533627930</v>
      </c>
      <c r="D552" s="66" t="inlineStr">
        <is>
          <t>LOPROFIN GALLETITAS DE AGUA X 150 GR</t>
        </is>
      </c>
    </row>
    <row r="553" ht="15" customHeight="1" s="70">
      <c r="A553" s="67" t="n">
        <v>9949867</v>
      </c>
      <c r="B553" s="67" t="n">
        <v>28957</v>
      </c>
      <c r="C553" s="40" t="n">
        <v>5016533627855</v>
      </c>
      <c r="D553" s="66" t="inlineStr">
        <is>
          <t>LOPROFIN MIX x500gr</t>
        </is>
      </c>
    </row>
    <row r="554" ht="15" customHeight="1" s="70">
      <c r="A554" s="67" t="n">
        <v>9949864</v>
      </c>
      <c r="B554" s="67" t="n">
        <v>28967</v>
      </c>
      <c r="C554" s="40" t="n">
        <v>5016533627985</v>
      </c>
      <c r="D554" s="66" t="inlineStr">
        <is>
          <t>LOPROFIN SUSTITUTO DE HUEVO x 2 SOBRES</t>
        </is>
      </c>
    </row>
    <row r="555" ht="15" customHeight="1" s="70">
      <c r="A555" s="67" t="n">
        <v>598200</v>
      </c>
      <c r="B555" s="67" t="n">
        <v>28986</v>
      </c>
      <c r="C555" s="40" t="n">
        <v>7795300000104</v>
      </c>
      <c r="D555" s="66" t="inlineStr">
        <is>
          <t>TO-FERINJECT a.x 1</t>
        </is>
      </c>
    </row>
    <row r="556" ht="15" customHeight="1" s="70">
      <c r="A556" s="67" t="n">
        <v>6105001</v>
      </c>
      <c r="B556" s="67" t="n">
        <v>29011</v>
      </c>
      <c r="C556" s="40" t="n">
        <v>7795348000326</v>
      </c>
      <c r="D556" s="66" t="inlineStr">
        <is>
          <t>STO-MIVUTEN** comp.rec.x 30</t>
        </is>
      </c>
    </row>
    <row r="557" ht="15" customHeight="1" s="70">
      <c r="A557" s="67" t="n">
        <v>6050261</v>
      </c>
      <c r="B557" s="67" t="n">
        <v>29013</v>
      </c>
      <c r="C557" s="40" t="n">
        <v>7798083520784</v>
      </c>
      <c r="D557" s="66" t="inlineStr">
        <is>
          <t>STO-PRAXED 100 mg f.a.x 1</t>
        </is>
      </c>
    </row>
    <row r="558" ht="15" customHeight="1" s="70">
      <c r="A558" s="67" t="n">
        <v>5983260</v>
      </c>
      <c r="B558" s="67" t="n">
        <v>29067</v>
      </c>
      <c r="C558" s="40" t="n">
        <v>7793397050989</v>
      </c>
      <c r="D558" s="66" t="inlineStr">
        <is>
          <t>TO-ALAMUR 4mg/5ml fco.a.x 1</t>
        </is>
      </c>
    </row>
    <row r="559" ht="15" customHeight="1" s="70">
      <c r="A559" s="67" t="n">
        <v>6027681</v>
      </c>
      <c r="B559" s="67" t="n">
        <v>29072</v>
      </c>
      <c r="C559" s="40" t="n">
        <v>7795367000260</v>
      </c>
      <c r="D559" s="66" t="inlineStr">
        <is>
          <t>STO-TOCITRAP** 140 mg caps.x 5</t>
        </is>
      </c>
    </row>
    <row r="560" ht="15" customHeight="1" s="70">
      <c r="A560" s="67" t="n">
        <v>9945234</v>
      </c>
      <c r="B560" s="67" t="n">
        <v>29094</v>
      </c>
      <c r="C560" s="40" t="n">
        <v>7795373099777</v>
      </c>
      <c r="D560" s="66" t="inlineStr">
        <is>
          <t>TO-EPOGEN 40.000 UI f.a.x 1 x 1 ml</t>
        </is>
      </c>
    </row>
    <row r="561" ht="15" customHeight="1" s="70">
      <c r="A561" s="67" t="n">
        <v>6128972</v>
      </c>
      <c r="B561" s="67" t="n">
        <v>29114</v>
      </c>
      <c r="C561" s="40" t="n">
        <v>7798098720773</v>
      </c>
      <c r="D561" s="66" t="inlineStr">
        <is>
          <t>TO-PRIVIGEN 5 g f.a.x 1 x 50 ml</t>
        </is>
      </c>
    </row>
    <row r="562" ht="15" customHeight="1" s="70">
      <c r="A562" s="67" t="n">
        <v>6128973</v>
      </c>
      <c r="B562" s="67" t="n">
        <v>29115</v>
      </c>
      <c r="C562" s="40" t="n">
        <v>7798098720780</v>
      </c>
      <c r="D562" s="66" t="inlineStr">
        <is>
          <t>TO-PRIVIGEN 10 g f.a.x 1 x 100 ml</t>
        </is>
      </c>
    </row>
    <row r="563" ht="15" customHeight="1" s="70">
      <c r="A563" s="67" t="n">
        <v>6128974</v>
      </c>
      <c r="B563" s="67" t="n">
        <v>29116</v>
      </c>
      <c r="C563" s="40" t="n">
        <v>7798098720797</v>
      </c>
      <c r="D563" s="66" t="inlineStr">
        <is>
          <t>TO-PRIVIGEN 20 g f.a.x 1 x 200 ml</t>
        </is>
      </c>
    </row>
    <row r="564" ht="15" customHeight="1" s="70">
      <c r="A564" s="67" t="n">
        <v>612971</v>
      </c>
      <c r="B564" s="67" t="n">
        <v>29228</v>
      </c>
      <c r="C564" s="40" t="n">
        <v>3000032327349</v>
      </c>
      <c r="D564" s="66" t="inlineStr">
        <is>
          <t>TO-YERVOY** 50mg iny.f.a. x 10 ml</t>
        </is>
      </c>
    </row>
    <row r="565" ht="15" customHeight="1" s="70">
      <c r="A565" s="67" t="n">
        <v>4092603</v>
      </c>
      <c r="B565" s="67" t="n">
        <v>29262</v>
      </c>
      <c r="C565" s="40" t="n">
        <v>7795345011752</v>
      </c>
      <c r="D565" s="66" t="inlineStr">
        <is>
          <t>POVIRAL 800mg comp.x 40</t>
        </is>
      </c>
    </row>
    <row r="566" ht="15" customHeight="1" s="70">
      <c r="A566" s="67" t="n">
        <v>5898973</v>
      </c>
      <c r="B566" s="67" t="n">
        <v>29284</v>
      </c>
      <c r="C566" s="40" t="n">
        <v>7798061751650</v>
      </c>
      <c r="D566" s="66" t="inlineStr">
        <is>
          <t>TO-TENEIR** 0.5 mg comp.rec.x 30</t>
        </is>
      </c>
    </row>
    <row r="567" ht="15" customHeight="1" s="70">
      <c r="A567" s="67" t="n">
        <v>6123551</v>
      </c>
      <c r="B567" s="67" t="n">
        <v>29291</v>
      </c>
      <c r="C567" s="40" t="n">
        <v>7795306010572</v>
      </c>
      <c r="D567" s="66" t="inlineStr">
        <is>
          <t>STO-AFINITOR** 2.5mg comp.x30</t>
        </is>
      </c>
    </row>
    <row r="568" ht="15" customHeight="1" s="70">
      <c r="A568" s="67" t="n">
        <v>9945279</v>
      </c>
      <c r="B568" s="67" t="n">
        <v>29294</v>
      </c>
      <c r="C568" s="40" t="n">
        <v>7798006871597</v>
      </c>
      <c r="D568" s="66" t="inlineStr">
        <is>
          <t>TO-HAXANIT 200 mg f.a.x 1</t>
        </is>
      </c>
    </row>
    <row r="569" ht="15" customHeight="1" s="70">
      <c r="A569" s="67" t="n">
        <v>6036422</v>
      </c>
      <c r="B569" s="67" t="n">
        <v>29298</v>
      </c>
      <c r="C569" s="40" t="n">
        <v>7795348000142</v>
      </c>
      <c r="D569" s="66" t="inlineStr">
        <is>
          <t>STO-FONTRAX** 50mg comp.rec.x 60</t>
        </is>
      </c>
    </row>
    <row r="570" ht="15" customHeight="1" s="70">
      <c r="A570" s="67" t="n">
        <v>6036682</v>
      </c>
      <c r="B570" s="67" t="n">
        <v>29299</v>
      </c>
      <c r="C570" s="40" t="n">
        <v>7795348000159</v>
      </c>
      <c r="D570" s="66" t="inlineStr">
        <is>
          <t>STO-FONTRAX** 100 mg comp.rec.x 30</t>
        </is>
      </c>
    </row>
    <row r="571" ht="15" customHeight="1" s="70">
      <c r="A571" s="67" t="n">
        <v>6132391</v>
      </c>
      <c r="B571" s="67" t="n">
        <v>29361</v>
      </c>
      <c r="C571" s="40" t="n">
        <v>7793569000194</v>
      </c>
      <c r="D571" s="66" t="inlineStr">
        <is>
          <t>TO-FADA MESNA 200 mg a.x 10</t>
        </is>
      </c>
    </row>
    <row r="572" ht="15" customHeight="1" s="70">
      <c r="A572" s="67" t="n">
        <v>609555</v>
      </c>
      <c r="B572" s="67" t="n">
        <v>29368</v>
      </c>
      <c r="C572" s="40" t="n">
        <v>7798088120620</v>
      </c>
      <c r="D572" s="66" t="inlineStr">
        <is>
          <t>STO-CAPECITABINA GLENMARK** 500 mg comp.rec.x 120</t>
        </is>
      </c>
    </row>
    <row r="573" ht="15" customHeight="1" s="70">
      <c r="A573" s="67" t="n">
        <v>6057263</v>
      </c>
      <c r="B573" s="67" t="n">
        <v>29414</v>
      </c>
      <c r="C573" s="40" t="n">
        <v>7793397077238</v>
      </c>
      <c r="D573" s="66" t="inlineStr">
        <is>
          <t>TO-FEINARDON** 25mg Comp. x 112</t>
        </is>
      </c>
    </row>
    <row r="574" ht="15" customHeight="1" s="70">
      <c r="A574" s="67" t="n">
        <v>3577583</v>
      </c>
      <c r="B574" s="67" t="n">
        <v>29435</v>
      </c>
      <c r="C574" s="40" t="n">
        <v>7793397050163</v>
      </c>
      <c r="D574" s="66" t="inlineStr">
        <is>
          <t>TO-CISPLATINO TUTEUR 50 mg/100 ml f.a.x 1</t>
        </is>
      </c>
    </row>
    <row r="575" ht="15" customHeight="1" s="70">
      <c r="A575" s="67" t="n">
        <v>5768682</v>
      </c>
      <c r="B575" s="67" t="n">
        <v>29441</v>
      </c>
      <c r="C575" s="40" t="n">
        <v>7796285271886</v>
      </c>
      <c r="D575" s="66" t="inlineStr">
        <is>
          <t>TO-PROGEST 200 caps.blandas x 30</t>
        </is>
      </c>
    </row>
    <row r="576" ht="15" customHeight="1" s="70">
      <c r="A576" s="67" t="n">
        <v>4656262</v>
      </c>
      <c r="B576" s="67" t="n">
        <v>29450</v>
      </c>
      <c r="C576" s="40" t="n">
        <v>7795312001762</v>
      </c>
      <c r="D576" s="66" t="inlineStr">
        <is>
          <t>TO-TI-INSULINA INSUMAN N SOLOSTAR 100UI lap.prell.x 5 x3ml</t>
        </is>
      </c>
    </row>
    <row r="577" ht="15" customHeight="1" s="70">
      <c r="A577" s="67" t="n">
        <v>3638120</v>
      </c>
      <c r="B577" s="67" t="n">
        <v>29473</v>
      </c>
      <c r="C577" s="40" t="n">
        <v>7793397050248</v>
      </c>
      <c r="D577" s="66" t="inlineStr">
        <is>
          <t>TO-CARBOPLATINO TUTEUR** 450 mg iny.liof.f.a.x 1</t>
        </is>
      </c>
    </row>
    <row r="578" ht="15" customHeight="1" s="70">
      <c r="A578" s="67" t="n">
        <v>6120261</v>
      </c>
      <c r="B578" s="67" t="n">
        <v>29476</v>
      </c>
      <c r="C578" s="40" t="n">
        <v>7792069000185</v>
      </c>
      <c r="D578" s="66" t="inlineStr">
        <is>
          <t>STO-TACROLIMUS SANDOZ** 1 mg caps.x 100</t>
        </is>
      </c>
    </row>
    <row r="579" ht="15" customHeight="1" s="70">
      <c r="A579" s="67" t="n">
        <v>6120391</v>
      </c>
      <c r="B579" s="67" t="n">
        <v>29477</v>
      </c>
      <c r="C579" s="40" t="n">
        <v>7792069000192</v>
      </c>
      <c r="D579" s="66" t="inlineStr">
        <is>
          <t>STO-TACROLIMUS SANDOZ** 5mg caps.x50</t>
        </is>
      </c>
    </row>
    <row r="580" ht="15" customHeight="1" s="70">
      <c r="A580" s="67" t="n">
        <v>6120131</v>
      </c>
      <c r="B580" s="67" t="n">
        <v>29478</v>
      </c>
      <c r="C580" s="40" t="n">
        <v>7792069000123</v>
      </c>
      <c r="D580" s="66" t="inlineStr">
        <is>
          <t>STO-TACROLIMUS SANDOZ** 0.5 mg caps.x 50</t>
        </is>
      </c>
    </row>
    <row r="581" ht="15" customHeight="1" s="70">
      <c r="A581" s="67" t="n">
        <v>3637970</v>
      </c>
      <c r="B581" s="67" t="n">
        <v>29495</v>
      </c>
      <c r="C581" s="40" t="n">
        <v>7793397050316</v>
      </c>
      <c r="D581" s="66" t="inlineStr">
        <is>
          <t>TO-CARBOPLATINO TUTEUR** 50 mg iny.liof.f.a.x 1</t>
        </is>
      </c>
    </row>
    <row r="582" ht="15" customHeight="1" s="70">
      <c r="A582" s="67" t="n">
        <v>3638040</v>
      </c>
      <c r="B582" s="67" t="n">
        <v>29501</v>
      </c>
      <c r="C582" s="40" t="n">
        <v>7793397050170</v>
      </c>
      <c r="D582" s="66" t="inlineStr">
        <is>
          <t>TO-CARBOPLATINO TUTEUR** 150 mg iny.liof.f.a.x 1</t>
        </is>
      </c>
    </row>
    <row r="583" ht="15" customHeight="1" s="70">
      <c r="A583" s="67" t="n">
        <v>5960711</v>
      </c>
      <c r="B583" s="67" t="n">
        <v>29504</v>
      </c>
      <c r="C583" s="40" t="n">
        <v>7795314023694</v>
      </c>
      <c r="D583" s="66" t="inlineStr">
        <is>
          <t>STO-PREZISTA** 400mg comp.x60</t>
        </is>
      </c>
    </row>
    <row r="584" ht="15" customHeight="1" s="70">
      <c r="A584" s="67" t="n">
        <v>3564375</v>
      </c>
      <c r="B584" s="67" t="n">
        <v>29521</v>
      </c>
      <c r="C584" s="40" t="n">
        <v>7793397050286</v>
      </c>
      <c r="D584" s="66" t="inlineStr">
        <is>
          <t>TO-FLUOROURACILO TUTEUR** 500mg/10ml a.x5</t>
        </is>
      </c>
    </row>
    <row r="585" ht="15" customHeight="1" s="70">
      <c r="A585" s="67" t="n">
        <v>5881251</v>
      </c>
      <c r="B585" s="67" t="n">
        <v>29550</v>
      </c>
      <c r="C585" s="40" t="n">
        <v>7791829000588</v>
      </c>
      <c r="D585" s="66" t="inlineStr">
        <is>
          <t>STO-TEZULINA 250 mg caps.x 5</t>
        </is>
      </c>
    </row>
    <row r="586" ht="15" customHeight="1" s="70">
      <c r="A586" s="67" t="n">
        <v>5881001</v>
      </c>
      <c r="B586" s="67" t="n">
        <v>29551</v>
      </c>
      <c r="C586" s="40" t="n">
        <v>7791829000601</v>
      </c>
      <c r="D586" s="66" t="inlineStr">
        <is>
          <t>STO-TEZULINA 20 mg caps.x 5</t>
        </is>
      </c>
    </row>
    <row r="587" ht="15" customHeight="1" s="70">
      <c r="A587" s="67" t="n">
        <v>5881131</v>
      </c>
      <c r="B587" s="67" t="n">
        <v>29552</v>
      </c>
      <c r="C587" s="40" t="n">
        <v>7791829000595</v>
      </c>
      <c r="D587" s="66" t="inlineStr">
        <is>
          <t>STO-TEZULINA 100 mg caps.x 5</t>
        </is>
      </c>
    </row>
    <row r="588" ht="15" customHeight="1" s="70">
      <c r="A588" s="67" t="n">
        <v>6135130</v>
      </c>
      <c r="B588" s="67" t="n">
        <v>29577</v>
      </c>
      <c r="C588" s="40" t="n">
        <v>7798021440136</v>
      </c>
      <c r="D588" s="66" t="inlineStr">
        <is>
          <t>STO-ACTILUZOL 50 mg comp.x 60</t>
        </is>
      </c>
    </row>
    <row r="589" ht="15" customHeight="1" s="70">
      <c r="A589" s="67" t="n">
        <v>6130260</v>
      </c>
      <c r="B589" s="67" t="n">
        <v>29578</v>
      </c>
      <c r="C589" s="40" t="n">
        <v>7798021440129</v>
      </c>
      <c r="D589" s="66" t="inlineStr">
        <is>
          <t>STO-XITABIN** 500 mg comp.x 120</t>
        </is>
      </c>
    </row>
    <row r="590" ht="15" customHeight="1" s="70">
      <c r="A590" s="67" t="n">
        <v>5612841</v>
      </c>
      <c r="B590" s="67" t="n">
        <v>29620</v>
      </c>
      <c r="C590" s="40" t="n">
        <v>7798038289117</v>
      </c>
      <c r="D590" s="66" t="inlineStr">
        <is>
          <t>STO-BELBARMICINA INL pvo.liof.p/inhalx28</t>
        </is>
      </c>
    </row>
    <row r="591" ht="15" customHeight="1" s="70">
      <c r="A591" s="67" t="n">
        <v>6119681</v>
      </c>
      <c r="B591" s="67" t="n">
        <v>29721</v>
      </c>
      <c r="C591" s="40" t="n">
        <v>7795314023700</v>
      </c>
      <c r="D591" s="66" t="inlineStr">
        <is>
          <t>TO-PREZISTA** 150mg comp.x240</t>
        </is>
      </c>
    </row>
    <row r="592" ht="15" customHeight="1" s="70">
      <c r="A592" s="67" t="n">
        <v>5708972</v>
      </c>
      <c r="B592" s="67" t="n">
        <v>29788</v>
      </c>
      <c r="C592" s="40" t="n">
        <v>7795306010565</v>
      </c>
      <c r="D592" s="66" t="inlineStr">
        <is>
          <t>STO-TASIGNA** 200mg comp.x120</t>
        </is>
      </c>
    </row>
    <row r="593" ht="15" customHeight="1" s="70">
      <c r="A593" s="67" t="n">
        <v>6028002</v>
      </c>
      <c r="B593" s="67" t="n">
        <v>29789</v>
      </c>
      <c r="C593" s="40" t="n">
        <v>7795306010558</v>
      </c>
      <c r="D593" s="66" t="inlineStr">
        <is>
          <t>STO-TASIGNA** 150mg comp.x120</t>
        </is>
      </c>
    </row>
    <row r="594" ht="15" customHeight="1" s="70">
      <c r="A594" s="67" t="n">
        <v>5866261</v>
      </c>
      <c r="B594" s="67" t="n">
        <v>29790</v>
      </c>
      <c r="C594" s="40" t="n">
        <v>7794640820267</v>
      </c>
      <c r="D594" s="66" t="inlineStr">
        <is>
          <t>TO-VOLIBRIS 10mg comp.x30</t>
        </is>
      </c>
    </row>
    <row r="595" ht="15" customHeight="1" s="70">
      <c r="A595" s="67" t="n">
        <v>6073681</v>
      </c>
      <c r="B595" s="67" t="n">
        <v>29803</v>
      </c>
      <c r="C595" s="40" t="n">
        <v>7795316000150</v>
      </c>
      <c r="D595" s="66" t="inlineStr">
        <is>
          <t>TO-OZURDEX 0.7 mg. iny.oftalmica</t>
        </is>
      </c>
    </row>
    <row r="596" ht="15" customHeight="1" s="70">
      <c r="A596" s="67" t="n">
        <v>3586812</v>
      </c>
      <c r="B596" s="67" t="n">
        <v>29816</v>
      </c>
      <c r="C596" s="40" t="n">
        <v>7793397050088</v>
      </c>
      <c r="D596" s="66" t="inlineStr">
        <is>
          <t>TO-LEUCOVORINA CALCICA TUTEUR 50 mg/5 ml f.a.x 1</t>
        </is>
      </c>
    </row>
    <row r="597" ht="15" customHeight="1" s="70">
      <c r="A597" s="67" t="n">
        <v>4804341</v>
      </c>
      <c r="B597" s="67" t="n">
        <v>29828</v>
      </c>
      <c r="C597" s="40" t="n">
        <v>7791829008645</v>
      </c>
      <c r="D597" s="66" t="inlineStr">
        <is>
          <t>STO-PACLITAXEL MICROSULES** 300 mg iny.f.a.x 1 x50ml (SET incorporado)</t>
        </is>
      </c>
    </row>
    <row r="598" ht="15" customHeight="1" s="70">
      <c r="A598" s="67" t="n">
        <v>4001851</v>
      </c>
      <c r="B598" s="67" t="n">
        <v>29830</v>
      </c>
      <c r="C598" s="40" t="n">
        <v>7795355000128</v>
      </c>
      <c r="D598" s="66" t="inlineStr">
        <is>
          <t>TO-NEUTROMAX** 30MUI (300 mcg) f.a. x 1</t>
        </is>
      </c>
    </row>
    <row r="599" ht="15" customHeight="1" s="70">
      <c r="A599" s="67" t="n">
        <v>4001933</v>
      </c>
      <c r="B599" s="67" t="n">
        <v>29868</v>
      </c>
      <c r="C599" s="40" t="n">
        <v>7795355000142</v>
      </c>
      <c r="D599" s="66" t="inlineStr">
        <is>
          <t>TO-NEUTROMAX** 48MUI (480 mcg) f.a. x 5</t>
        </is>
      </c>
    </row>
    <row r="600" ht="15" customHeight="1" s="70">
      <c r="A600" s="67" t="n">
        <v>4001853</v>
      </c>
      <c r="B600" s="67" t="n">
        <v>29870</v>
      </c>
      <c r="C600" s="40" t="n">
        <v>7795355000135</v>
      </c>
      <c r="D600" s="66" t="inlineStr">
        <is>
          <t>TO-NEUTROMAX** 30MUI (300 mcg) f.a. x 5</t>
        </is>
      </c>
    </row>
    <row r="601" ht="15" customHeight="1" s="70">
      <c r="A601" s="67" t="n">
        <v>3101941</v>
      </c>
      <c r="B601" s="67" t="n">
        <v>29873</v>
      </c>
      <c r="C601" s="40" t="n">
        <v>7795355000197</v>
      </c>
      <c r="D601" s="66" t="inlineStr">
        <is>
          <t>TO-HEMAX 2.000UI liof.f.a.+j.prell</t>
        </is>
      </c>
    </row>
    <row r="602" ht="15" customHeight="1" s="70">
      <c r="A602" s="67" t="n">
        <v>3721441</v>
      </c>
      <c r="B602" s="67" t="n">
        <v>29874</v>
      </c>
      <c r="C602" s="40" t="n">
        <v>7795355000180</v>
      </c>
      <c r="D602" s="66" t="inlineStr">
        <is>
          <t>TO-HEMAX 1.000 UI liof.f.a.+j.prell</t>
        </is>
      </c>
    </row>
    <row r="603" ht="15" customHeight="1" s="70">
      <c r="A603" s="67" t="n">
        <v>3102011</v>
      </c>
      <c r="B603" s="67" t="n">
        <v>29875</v>
      </c>
      <c r="C603" s="40" t="n">
        <v>7795355000203</v>
      </c>
      <c r="D603" s="66" t="inlineStr">
        <is>
          <t>TO-HEMAX 4.000 UI liof.f.a.+j.prell</t>
        </is>
      </c>
    </row>
    <row r="604" ht="15" customHeight="1" s="70">
      <c r="A604" s="67" t="n">
        <v>3721521</v>
      </c>
      <c r="B604" s="67" t="n">
        <v>29876</v>
      </c>
      <c r="C604" s="40" t="n">
        <v>7795355000210</v>
      </c>
      <c r="D604" s="66" t="inlineStr">
        <is>
          <t>TO-HEMAX 10.000 UI liof.f.a+j.prell</t>
        </is>
      </c>
    </row>
    <row r="605" ht="15" customHeight="1" s="70">
      <c r="A605" s="67" t="n">
        <v>5108851</v>
      </c>
      <c r="B605" s="67" t="n">
        <v>29877</v>
      </c>
      <c r="C605" s="40" t="n">
        <v>7795355008285</v>
      </c>
      <c r="D605" s="66" t="inlineStr">
        <is>
          <t>TO-HEMAX 3.000 UI liof.f.a.+j.prell</t>
        </is>
      </c>
    </row>
    <row r="606" ht="15" customHeight="1" s="70">
      <c r="A606" s="67" t="n">
        <v>5664681</v>
      </c>
      <c r="B606" s="67" t="n">
        <v>29878</v>
      </c>
      <c r="C606" s="40" t="n">
        <v>7795355998098</v>
      </c>
      <c r="D606" s="66" t="inlineStr">
        <is>
          <t>TO-HEMAX 20.000 UI liof.f.a.+j.prell</t>
        </is>
      </c>
    </row>
    <row r="607" ht="15" customHeight="1" s="70">
      <c r="A607" s="67" t="n">
        <v>5664711</v>
      </c>
      <c r="B607" s="67" t="n">
        <v>29879</v>
      </c>
      <c r="C607" s="40" t="n">
        <v>7795355998104</v>
      </c>
      <c r="D607" s="66" t="inlineStr">
        <is>
          <t>TO-HEMAX 40.000 UIliof.f.a.+j.prell</t>
        </is>
      </c>
    </row>
    <row r="608" ht="15" customHeight="1" s="70">
      <c r="A608" s="67" t="n">
        <v>486101</v>
      </c>
      <c r="B608" s="67" t="n">
        <v>29893</v>
      </c>
      <c r="C608" s="40" t="n">
        <v>7793569000071</v>
      </c>
      <c r="D608" s="66" t="inlineStr">
        <is>
          <t>TO-FADA OXALIPLATINO 50 mg. f.a. liof. x 1</t>
        </is>
      </c>
    </row>
    <row r="609" ht="15" customHeight="1" s="70">
      <c r="A609" s="67" t="n">
        <v>3284361</v>
      </c>
      <c r="B609" s="67" t="n">
        <v>29906</v>
      </c>
      <c r="C609" s="40" t="n">
        <v>7795355000159</v>
      </c>
      <c r="D609" s="66" t="inlineStr">
        <is>
          <t>STO-BIOFERON 3MUI liof.f.a.+ dil.</t>
        </is>
      </c>
    </row>
    <row r="610" ht="15" customHeight="1" s="70">
      <c r="A610" s="67" t="n">
        <v>9949870</v>
      </c>
      <c r="B610" s="67" t="n">
        <v>30036</v>
      </c>
      <c r="C610" s="40" t="n">
        <v>5016533627572</v>
      </c>
      <c r="D610" s="66" t="inlineStr">
        <is>
          <t>LOPROFIN SPAGHETTI x 500 gr.</t>
        </is>
      </c>
    </row>
    <row r="611" ht="15" customHeight="1" s="70">
      <c r="A611" s="67" t="n">
        <v>9949866</v>
      </c>
      <c r="B611" s="67" t="n">
        <v>30037</v>
      </c>
      <c r="C611" s="40" t="n">
        <v>5016533627558</v>
      </c>
      <c r="D611" s="66" t="inlineStr">
        <is>
          <t>LOPROFIN  FUSILLI x 500 gr.</t>
        </is>
      </c>
    </row>
    <row r="612" ht="15" customHeight="1" s="70">
      <c r="A612" s="67" t="n">
        <v>3203831</v>
      </c>
      <c r="B612" s="67" t="n">
        <v>30042</v>
      </c>
      <c r="C612" s="40" t="n">
        <v>7795355000166</v>
      </c>
      <c r="D612" s="66" t="inlineStr">
        <is>
          <t>STO-BIOFERON 5MUI liof.f.a.+ dil.</t>
        </is>
      </c>
    </row>
    <row r="613" ht="15" customHeight="1" s="70">
      <c r="A613" s="67" t="n">
        <v>5246910</v>
      </c>
      <c r="B613" s="67" t="n">
        <v>30050</v>
      </c>
      <c r="C613" s="40" t="n">
        <v>7795326000232</v>
      </c>
      <c r="D613" s="66" t="inlineStr">
        <is>
          <t>TO-COPAXONE** 20mg/ml jga.prell.x28</t>
        </is>
      </c>
    </row>
    <row r="614" ht="15" customHeight="1" s="70">
      <c r="A614" s="67" t="n">
        <v>6151712</v>
      </c>
      <c r="B614" s="67" t="n">
        <v>30075</v>
      </c>
      <c r="C614" s="40" t="n">
        <v>7795320000269</v>
      </c>
      <c r="D614" s="66" t="inlineStr">
        <is>
          <t>TO-XARELTO 20 mg comp.x 28</t>
        </is>
      </c>
    </row>
    <row r="615" ht="15" customHeight="1" s="70">
      <c r="A615" s="67" t="n">
        <v>53938410</v>
      </c>
      <c r="B615" s="67" t="n">
        <v>30081</v>
      </c>
      <c r="C615" s="40" t="n">
        <v>7798122020091</v>
      </c>
      <c r="D615" s="66" t="inlineStr">
        <is>
          <t>TO-RC-FABRAZYME 35mg fco. amp</t>
        </is>
      </c>
    </row>
    <row r="616" ht="15" customHeight="1" s="70">
      <c r="A616" s="67" t="n">
        <v>53938420</v>
      </c>
      <c r="B616" s="67" t="n">
        <v>30082</v>
      </c>
      <c r="C616" s="40" t="n">
        <v>7798122020084</v>
      </c>
      <c r="D616" s="66" t="inlineStr">
        <is>
          <t>TO-RC-FABRAZYME 5mg fco. amp</t>
        </is>
      </c>
    </row>
    <row r="617" ht="15" customHeight="1" s="70">
      <c r="A617" s="67" t="n">
        <v>5941421</v>
      </c>
      <c r="B617" s="67" t="n">
        <v>30084</v>
      </c>
      <c r="C617" s="40" t="n">
        <v>7795355000104</v>
      </c>
      <c r="D617" s="66" t="inlineStr">
        <is>
          <t>STO-HHT 16 UI vial x1+jga.prell.</t>
        </is>
      </c>
    </row>
    <row r="618" ht="15" customHeight="1" s="70">
      <c r="A618" s="67" t="n">
        <v>5726551</v>
      </c>
      <c r="B618" s="67" t="n">
        <v>30110</v>
      </c>
      <c r="C618" s="40" t="n">
        <v>7794640820076</v>
      </c>
      <c r="D618" s="66" t="inlineStr">
        <is>
          <t>STO-CELSENTRI** 300mg comp.x60</t>
        </is>
      </c>
    </row>
    <row r="619" ht="15" customHeight="1" s="70">
      <c r="A619" s="67" t="n">
        <v>5726421</v>
      </c>
      <c r="B619" s="67" t="n">
        <v>30136</v>
      </c>
      <c r="C619" s="40" t="n">
        <v>7794640820083</v>
      </c>
      <c r="D619" s="66" t="inlineStr">
        <is>
          <t>STO-CELSENTRI** 150mg comp.x60</t>
        </is>
      </c>
    </row>
    <row r="620" ht="15" customHeight="1" s="70">
      <c r="A620" s="67" t="n">
        <v>6175559</v>
      </c>
      <c r="B620" s="67" t="n">
        <v>30152</v>
      </c>
      <c r="C620" s="40" t="n">
        <v>7790375001841</v>
      </c>
      <c r="D620" s="66" t="inlineStr">
        <is>
          <t>STO-BOSENTAL 125 mg. comp. ranurados x 60</t>
        </is>
      </c>
    </row>
    <row r="621" ht="15" customHeight="1" s="70">
      <c r="A621" s="67" t="n">
        <v>611655</v>
      </c>
      <c r="B621" s="67" t="n">
        <v>30157</v>
      </c>
      <c r="C621" s="40" t="n">
        <v>7798035310821</v>
      </c>
      <c r="D621" s="66" t="inlineStr">
        <is>
          <t>TO-CISTADINE 20mg f.a.x 20ml</t>
        </is>
      </c>
    </row>
    <row r="622" ht="15" customHeight="1" s="70">
      <c r="A622" s="67" t="n">
        <v>3284521</v>
      </c>
      <c r="B622" s="67" t="n">
        <v>30160</v>
      </c>
      <c r="C622" s="40" t="n">
        <v>7795355000173</v>
      </c>
      <c r="D622" s="66" t="inlineStr">
        <is>
          <t>STO-BIOFERON 10.000.000UI liof.f.a.+dil</t>
        </is>
      </c>
    </row>
    <row r="623" ht="15" customHeight="1" s="70">
      <c r="A623" s="67" t="n">
        <v>4253651</v>
      </c>
      <c r="B623" s="67" t="n">
        <v>30183</v>
      </c>
      <c r="C623" s="40" t="n">
        <v>7795355000036</v>
      </c>
      <c r="D623" s="66" t="inlineStr">
        <is>
          <t>STO-HHT 4 UI vial x 1+jga.prell.</t>
        </is>
      </c>
    </row>
    <row r="624" ht="15" customHeight="1" s="70">
      <c r="A624" s="67" t="n">
        <v>486119</v>
      </c>
      <c r="B624" s="67" t="n">
        <v>30193</v>
      </c>
      <c r="C624" s="40" t="n">
        <v>7798017201116</v>
      </c>
      <c r="D624" s="66" t="inlineStr">
        <is>
          <t>TO-OXALIPLATINO FADA** 100 mg f.a.x 1 x 50 ml</t>
        </is>
      </c>
    </row>
    <row r="625" ht="15" customHeight="1" s="70">
      <c r="A625" s="67" t="n">
        <v>6160391</v>
      </c>
      <c r="B625" s="67" t="n">
        <v>30194</v>
      </c>
      <c r="C625" s="40" t="n">
        <v>7798008271937</v>
      </c>
      <c r="D625" s="66" t="inlineStr">
        <is>
          <t>TO-NULOJIX** 250mg/vial pvo.liof.x 1</t>
        </is>
      </c>
    </row>
    <row r="626" ht="15" customHeight="1" s="70">
      <c r="A626" s="67" t="inlineStr"/>
      <c r="B626" s="67" t="n">
        <v>30196</v>
      </c>
      <c r="C626" s="40" t="n">
        <v>473994</v>
      </c>
      <c r="D626" s="66" t="inlineStr">
        <is>
          <t>FILTRO NULOJIX/REMICADE Mod FDG015 1.2 Micrones x 1 unid.</t>
        </is>
      </c>
    </row>
    <row r="627" ht="15" customHeight="1" s="70">
      <c r="A627" s="67" t="n">
        <v>6112261</v>
      </c>
      <c r="B627" s="67" t="n">
        <v>30200</v>
      </c>
      <c r="C627" s="40" t="n">
        <v>7793569003751</v>
      </c>
      <c r="D627" s="66" t="inlineStr">
        <is>
          <t>STO-HOLISTA 500 mg f.a.x 1</t>
        </is>
      </c>
    </row>
    <row r="628" ht="15" customHeight="1" s="70">
      <c r="A628" s="67" t="n">
        <v>5499261</v>
      </c>
      <c r="B628" s="67" t="n">
        <v>30223</v>
      </c>
      <c r="C628" s="40" t="n">
        <v>7791829000694</v>
      </c>
      <c r="D628" s="66" t="inlineStr">
        <is>
          <t>TO-ACIDO ZOLEDRONICO MICROSULES 4 mg iny.liof.x 1+solv.</t>
        </is>
      </c>
    </row>
    <row r="629" ht="15" customHeight="1" s="70">
      <c r="A629" s="67" t="n">
        <v>6183551</v>
      </c>
      <c r="B629" s="67" t="n">
        <v>30262</v>
      </c>
      <c r="C629" s="40" t="n">
        <v>7795355000494</v>
      </c>
      <c r="D629" s="66" t="inlineStr">
        <is>
          <t>STO-OSTEOFORTIL jga.prell.x 30</t>
        </is>
      </c>
    </row>
    <row r="630" ht="15" customHeight="1" s="70">
      <c r="A630" s="67" t="n">
        <v>6165681</v>
      </c>
      <c r="B630" s="67" t="n">
        <v>30265</v>
      </c>
      <c r="C630" s="40" t="n">
        <v>7794640820427</v>
      </c>
      <c r="D630" s="66" t="inlineStr">
        <is>
          <t>TO-BENLYSTA 400mg. polvo perfusion IV 1vial</t>
        </is>
      </c>
    </row>
    <row r="631" ht="15" customHeight="1" s="70">
      <c r="A631" s="67" t="n">
        <v>6165551</v>
      </c>
      <c r="B631" s="67" t="n">
        <v>30266</v>
      </c>
      <c r="C631" s="40" t="n">
        <v>7794640820434</v>
      </c>
      <c r="D631" s="66" t="inlineStr">
        <is>
          <t>TO-BENLYSTA 120mg. polvo perfusion IV 1vial</t>
        </is>
      </c>
    </row>
    <row r="632" ht="15" customHeight="1" s="70">
      <c r="A632" s="67" t="n">
        <v>4717141</v>
      </c>
      <c r="B632" s="67" t="n">
        <v>30267</v>
      </c>
      <c r="C632" s="40" t="n">
        <v>7795381000475</v>
      </c>
      <c r="D632" s="66" t="inlineStr">
        <is>
          <t>STO-RAPAMUNE** sol.oral x 60 ml</t>
        </is>
      </c>
    </row>
    <row r="633" ht="15" customHeight="1" s="70">
      <c r="A633" s="67" t="n">
        <v>6175681</v>
      </c>
      <c r="B633" s="67" t="n">
        <v>30287</v>
      </c>
      <c r="C633" s="40" t="n">
        <v>7795314025483</v>
      </c>
      <c r="D633" s="66" t="inlineStr">
        <is>
          <t>TO-RIBOMUSTIN**100mg vial</t>
        </is>
      </c>
    </row>
    <row r="634" ht="15" customHeight="1" s="70">
      <c r="A634" s="67" t="n">
        <v>6175551</v>
      </c>
      <c r="B634" s="67" t="n">
        <v>30288</v>
      </c>
      <c r="C634" s="40" t="n">
        <v>7795314025476</v>
      </c>
      <c r="D634" s="66" t="inlineStr">
        <is>
          <t>TO-RIBOMUSTIN** 25mg vial</t>
        </is>
      </c>
    </row>
    <row r="635" ht="15" customHeight="1" s="70">
      <c r="A635" s="67" t="n">
        <v>6108421</v>
      </c>
      <c r="B635" s="67" t="n">
        <v>30300</v>
      </c>
      <c r="C635" s="40" t="n">
        <v>7795381000284</v>
      </c>
      <c r="D635" s="66" t="inlineStr">
        <is>
          <t>STO-RAPAMUNE** 0.5 mg comp.x 100</t>
        </is>
      </c>
    </row>
    <row r="636" ht="15" customHeight="1" s="70">
      <c r="A636" s="67" t="n">
        <v>6019261</v>
      </c>
      <c r="B636" s="67" t="n">
        <v>30314</v>
      </c>
      <c r="C636" s="40" t="n">
        <v>7795314025506</v>
      </c>
      <c r="D636" s="66" t="inlineStr">
        <is>
          <t>TO-SIMPONI autoiny.x50mg</t>
        </is>
      </c>
    </row>
    <row r="637" ht="15" customHeight="1" s="70">
      <c r="A637" s="67" t="n">
        <v>6019262</v>
      </c>
      <c r="B637" s="67" t="n">
        <v>30315</v>
      </c>
      <c r="C637" s="40" t="n">
        <v>7795314025452</v>
      </c>
      <c r="D637" s="66" t="inlineStr">
        <is>
          <t>TO-SIMPONI 50mg jga.prell</t>
        </is>
      </c>
    </row>
    <row r="638" ht="15" customHeight="1" s="70">
      <c r="A638" s="67" t="n">
        <v>6097421</v>
      </c>
      <c r="B638" s="67" t="n">
        <v>30365</v>
      </c>
      <c r="C638" s="40" t="n">
        <v>7795367000352</v>
      </c>
      <c r="D638" s="66" t="inlineStr">
        <is>
          <t>TO-DOXPLAX** 20 mg f.a.x 1 x 10 ml</t>
        </is>
      </c>
    </row>
    <row r="639" ht="15" customHeight="1" s="70">
      <c r="A639" s="67" t="n">
        <v>6172971</v>
      </c>
      <c r="B639" s="67" t="n">
        <v>30366</v>
      </c>
      <c r="C639" s="40" t="n">
        <v>7795378004882</v>
      </c>
      <c r="D639" s="66" t="inlineStr">
        <is>
          <t>TO-CIMZIA 200 mg/ml jga. prell. x 2 + almohadilla</t>
        </is>
      </c>
    </row>
    <row r="640" ht="15" customHeight="1" s="70">
      <c r="A640" s="67" t="n">
        <v>9945157</v>
      </c>
      <c r="B640" s="67" t="n">
        <v>30376</v>
      </c>
      <c r="C640" s="40" t="n">
        <v>7798006871047</v>
      </c>
      <c r="D640" s="66" t="inlineStr">
        <is>
          <t>TO-ANASTROZOL GP PHARM 1 mg comp.rec.x 28</t>
        </is>
      </c>
    </row>
    <row r="641" ht="15" customHeight="1" s="70">
      <c r="A641" s="67" t="n">
        <v>6022421</v>
      </c>
      <c r="B641" s="67" t="n">
        <v>30384</v>
      </c>
      <c r="C641" s="40" t="n">
        <v>7795312001489</v>
      </c>
      <c r="D641" s="66" t="inlineStr">
        <is>
          <t>STO-TAXOTERE 20** 20 mg f.a.x 1</t>
        </is>
      </c>
    </row>
    <row r="642" ht="15" customHeight="1" s="70">
      <c r="A642" s="67" t="n">
        <v>6103261</v>
      </c>
      <c r="B642" s="67" t="n">
        <v>30400</v>
      </c>
      <c r="C642" s="40" t="n">
        <v>7791829000700</v>
      </c>
      <c r="D642" s="66" t="inlineStr">
        <is>
          <t>STO-VENUSTED 500 mg iny.liof.x 1</t>
        </is>
      </c>
    </row>
    <row r="643" ht="15" customHeight="1" s="70">
      <c r="A643" s="67" t="n">
        <v>6017710</v>
      </c>
      <c r="B643" s="67" t="n">
        <v>30411</v>
      </c>
      <c r="C643" s="40" t="n">
        <v>7793397051054</v>
      </c>
      <c r="D643" s="66" t="inlineStr">
        <is>
          <t>STO-ITERBIL 100 mg f.a.x 1</t>
        </is>
      </c>
    </row>
    <row r="644" ht="15" customHeight="1" s="70">
      <c r="A644" s="67" t="n">
        <v>6170261</v>
      </c>
      <c r="B644" s="67" t="n">
        <v>30413</v>
      </c>
      <c r="C644" s="40" t="n">
        <v>7795309000181</v>
      </c>
      <c r="D644" s="66" t="inlineStr">
        <is>
          <t>TO-MENOPUR (FERT) 1.200UI fco.amp</t>
        </is>
      </c>
    </row>
    <row r="645" ht="15" customHeight="1" s="70">
      <c r="A645" s="67" t="n">
        <v>6064421</v>
      </c>
      <c r="B645" s="67" t="n">
        <v>30436</v>
      </c>
      <c r="C645" s="40" t="n">
        <v>7795348000371</v>
      </c>
      <c r="D645" s="66" t="inlineStr">
        <is>
          <t>STO-TIZOXIM (ATB) 50 mg f.a.liof.x 10</t>
        </is>
      </c>
    </row>
    <row r="646" ht="15" customHeight="1" s="70">
      <c r="A646" s="67" t="n">
        <v>5232652</v>
      </c>
      <c r="B646" s="67" t="n">
        <v>30444</v>
      </c>
      <c r="C646" s="40" t="n">
        <v>7795381000376</v>
      </c>
      <c r="D646" s="66" t="inlineStr">
        <is>
          <t>STO-RAPAMUNE** 2 mg comp.x 30</t>
        </is>
      </c>
    </row>
    <row r="647" ht="15" customHeight="1" s="70">
      <c r="A647" s="67" t="n">
        <v>6202551</v>
      </c>
      <c r="B647" s="67" t="n">
        <v>30451</v>
      </c>
      <c r="C647" s="40" t="n">
        <v>7792371361554</v>
      </c>
      <c r="D647" s="66" t="inlineStr">
        <is>
          <t>TO-ZELBORAF** 240 mg x 56 comp.</t>
        </is>
      </c>
    </row>
    <row r="648" ht="15" customHeight="1" s="70">
      <c r="A648" s="67" t="n">
        <v>4928852</v>
      </c>
      <c r="B648" s="67" t="n">
        <v>30459</v>
      </c>
      <c r="C648" s="40" t="n">
        <v>7795381000369</v>
      </c>
      <c r="D648" s="66" t="inlineStr">
        <is>
          <t>STO-RAPAMUNE** 1 mg comp.x 60</t>
        </is>
      </c>
    </row>
    <row r="649" ht="15" customHeight="1" s="70">
      <c r="A649" s="67" t="n">
        <v>5195421</v>
      </c>
      <c r="B649" s="67" t="n">
        <v>30460</v>
      </c>
      <c r="C649" s="40" t="n">
        <v>7795373022409</v>
      </c>
      <c r="D649" s="66" t="inlineStr">
        <is>
          <t>STO-TOBRAMICINA CASSARA** 300 mg. sol.p/inh.fco.amp.x 56</t>
        </is>
      </c>
    </row>
    <row r="650" ht="15" customHeight="1" s="70">
      <c r="A650" s="67" t="n">
        <v>6090712</v>
      </c>
      <c r="B650" s="67" t="n">
        <v>30461</v>
      </c>
      <c r="C650" s="40" t="n">
        <v>7795309000051</v>
      </c>
      <c r="D650" s="66" t="inlineStr">
        <is>
          <t>TO-PENTASA 1g comp.x 60</t>
        </is>
      </c>
    </row>
    <row r="651" ht="15" customHeight="1" s="70">
      <c r="A651" s="67" t="n">
        <v>5797261</v>
      </c>
      <c r="B651" s="67" t="n">
        <v>30477</v>
      </c>
      <c r="C651" s="40" t="n">
        <v>7793081000078</v>
      </c>
      <c r="D651" s="66" t="inlineStr">
        <is>
          <t>STO-TEMODAL  SACHETS** 180 mg capx 5</t>
        </is>
      </c>
    </row>
    <row r="652" ht="15" customHeight="1" s="70">
      <c r="A652" s="67" t="n">
        <v>5230212</v>
      </c>
      <c r="B652" s="67" t="n">
        <v>30482</v>
      </c>
      <c r="C652" s="40" t="n">
        <v>7795302000171</v>
      </c>
      <c r="D652" s="66" t="inlineStr">
        <is>
          <t>STO-FASLODEX 250 mg FPS x 2 jgas. x 5ml.</t>
        </is>
      </c>
    </row>
    <row r="653" ht="15" customHeight="1" s="70">
      <c r="A653" s="67" t="n">
        <v>5816262</v>
      </c>
      <c r="B653" s="67" t="n">
        <v>30495</v>
      </c>
      <c r="C653" s="40" t="n">
        <v>7791763000118</v>
      </c>
      <c r="D653" s="66" t="inlineStr">
        <is>
          <t>TO-MAFEL 200mg caps.x28</t>
        </is>
      </c>
    </row>
    <row r="654" ht="15" customHeight="1" s="70">
      <c r="A654" s="67" t="n">
        <v>6127261</v>
      </c>
      <c r="B654" s="67" t="n">
        <v>30496</v>
      </c>
      <c r="C654" s="40" t="n">
        <v>7797991000364</v>
      </c>
      <c r="D654" s="66" t="inlineStr">
        <is>
          <t>TO-EMEND IV 1 vial de 10 ml. x 150 mg.</t>
        </is>
      </c>
    </row>
    <row r="655" ht="15" customHeight="1" s="70">
      <c r="A655" s="67" t="n">
        <v>5395712</v>
      </c>
      <c r="B655" s="67" t="n">
        <v>30497</v>
      </c>
      <c r="C655" s="40" t="n">
        <v>7798144380036</v>
      </c>
      <c r="D655" s="66" t="inlineStr">
        <is>
          <t>STO-AVONEX PEN** 30mcg jer.prell.x4x0.5ml</t>
        </is>
      </c>
    </row>
    <row r="656" ht="15" customHeight="1" s="70">
      <c r="A656" s="67" t="n">
        <v>4594891</v>
      </c>
      <c r="B656" s="67" t="n">
        <v>30507</v>
      </c>
      <c r="C656" s="40" t="n">
        <v>7795314025445</v>
      </c>
      <c r="D656" s="66" t="inlineStr">
        <is>
          <t>STO-REMICADE** 100mg x 1 vial</t>
        </is>
      </c>
    </row>
    <row r="657" ht="15" customHeight="1" s="70">
      <c r="A657" s="67" t="n">
        <v>619001</v>
      </c>
      <c r="B657" s="67" t="n">
        <v>30514</v>
      </c>
      <c r="C657" s="40" t="n">
        <v>7798021440150</v>
      </c>
      <c r="D657" s="66" t="inlineStr">
        <is>
          <t>STO-SUKUBA 500 mg. iny. liof. x 1 fco amp.</t>
        </is>
      </c>
    </row>
    <row r="658" ht="15" customHeight="1" s="70">
      <c r="A658" s="67" t="n">
        <v>6193131</v>
      </c>
      <c r="B658" s="67" t="n">
        <v>30533</v>
      </c>
      <c r="C658" s="40" t="n">
        <v>7798098720582</v>
      </c>
      <c r="D658" s="66" t="inlineStr">
        <is>
          <t>TO-HAEMOCOMPLETTAN P** 1 g fco.a.x 1</t>
        </is>
      </c>
    </row>
    <row r="659" ht="15" customHeight="1" s="70">
      <c r="A659" s="67" t="n">
        <v>9948577</v>
      </c>
      <c r="B659" s="67" t="n">
        <v>30554</v>
      </c>
      <c r="C659" s="40" t="n">
        <v>7798084683273</v>
      </c>
      <c r="D659" s="66" t="inlineStr">
        <is>
          <t>TO-ESCADRA 20** jga. prell. x 28</t>
        </is>
      </c>
    </row>
    <row r="660" ht="15" customHeight="1" s="70">
      <c r="A660" s="67" t="n">
        <v>3577581</v>
      </c>
      <c r="B660" s="67" t="n">
        <v>30571</v>
      </c>
      <c r="C660" s="40" t="n">
        <v>7793397050149</v>
      </c>
      <c r="D660" s="66" t="inlineStr">
        <is>
          <t>TO-CISPLATINO TUTEUR** 10mg/20 ml f.a</t>
        </is>
      </c>
    </row>
    <row r="661" ht="15" customHeight="1" s="70">
      <c r="A661" s="67" t="n">
        <v>6201261</v>
      </c>
      <c r="B661" s="67" t="n">
        <v>30590</v>
      </c>
      <c r="C661" s="40" t="n">
        <v>7795367001069</v>
      </c>
      <c r="D661" s="66" t="inlineStr">
        <is>
          <t>TO-MUVIDINA PLUS** comp.rec.x 60</t>
        </is>
      </c>
    </row>
    <row r="662" ht="15" customHeight="1" s="70">
      <c r="A662" s="67" t="n">
        <v>6200711</v>
      </c>
      <c r="B662" s="67" t="n">
        <v>30591</v>
      </c>
      <c r="C662" s="40" t="n">
        <v>7795367001038</v>
      </c>
      <c r="D662" s="66" t="inlineStr">
        <is>
          <t>STO-TELAVIR** comp.rec.x 30</t>
        </is>
      </c>
    </row>
    <row r="663" ht="15" customHeight="1" s="70">
      <c r="A663" s="67" t="n">
        <v>6139711</v>
      </c>
      <c r="B663" s="67" t="n">
        <v>30609</v>
      </c>
      <c r="C663" s="40" t="n">
        <v>7793569003638</v>
      </c>
      <c r="D663" s="66" t="inlineStr">
        <is>
          <t>TO-DOXORRUBICINA  FADA 50 mg f.a.x 1</t>
        </is>
      </c>
    </row>
    <row r="664" ht="15" customHeight="1" s="70">
      <c r="A664" s="67" t="n">
        <v>6159551</v>
      </c>
      <c r="B664" s="67" t="n">
        <v>30616</v>
      </c>
      <c r="C664" s="40" t="n">
        <v>7795309000129</v>
      </c>
      <c r="D664" s="66" t="inlineStr">
        <is>
          <t>STO-ZOMACTON 10mg vial</t>
        </is>
      </c>
    </row>
    <row r="665" ht="15" customHeight="1" s="70">
      <c r="A665" s="67" t="n">
        <v>9948687</v>
      </c>
      <c r="B665" s="67" t="n">
        <v>30618</v>
      </c>
      <c r="C665" s="40" t="n">
        <v>93815995111</v>
      </c>
      <c r="D665" s="66" t="inlineStr">
        <is>
          <t>OPTIUM tiras p/ cetonas FreeStyle x 10 tiras</t>
        </is>
      </c>
    </row>
    <row r="666" ht="15" customHeight="1" s="70">
      <c r="A666" s="67" t="n">
        <v>6195391</v>
      </c>
      <c r="B666" s="67" t="n">
        <v>30645</v>
      </c>
      <c r="C666" s="40" t="n">
        <v>7798008271951</v>
      </c>
      <c r="D666" s="66" t="inlineStr">
        <is>
          <t>STO-ORENCIA** 125mg jga.prell.x 4</t>
        </is>
      </c>
    </row>
    <row r="667" ht="15" customHeight="1" s="70">
      <c r="A667" s="67" t="n">
        <v>6175684</v>
      </c>
      <c r="B667" s="67" t="n">
        <v>30649</v>
      </c>
      <c r="C667" s="40" t="n">
        <v>7798019610336</v>
      </c>
      <c r="D667" s="66" t="inlineStr">
        <is>
          <t>RC-TO FLEBOGAMMA 5%DIF 10.000mg fax200ml</t>
        </is>
      </c>
    </row>
    <row r="668" ht="15" customHeight="1" s="70">
      <c r="A668" s="67" t="n">
        <v>6175683</v>
      </c>
      <c r="B668" s="67" t="n">
        <v>30650</v>
      </c>
      <c r="C668" s="40" t="n">
        <v>7798019610329</v>
      </c>
      <c r="D668" s="66" t="inlineStr">
        <is>
          <t>RC-TO-FLEBOGAMMA 5% DIF 5.000mg fax100ml</t>
        </is>
      </c>
    </row>
    <row r="669" ht="15" customHeight="1" s="70">
      <c r="A669" s="67" t="n">
        <v>6210001</v>
      </c>
      <c r="B669" s="67" t="n">
        <v>30655</v>
      </c>
      <c r="C669" s="40" t="n">
        <v>7798098720599</v>
      </c>
      <c r="D669" s="66" t="inlineStr">
        <is>
          <t>TO-HIZENTRA 1g env.x5ml</t>
        </is>
      </c>
    </row>
    <row r="670" ht="15" customHeight="1" s="70">
      <c r="A670" s="67" t="n">
        <v>6210002</v>
      </c>
      <c r="B670" s="67" t="n">
        <v>30656</v>
      </c>
      <c r="C670" s="40" t="n">
        <v>7798098720605</v>
      </c>
      <c r="D670" s="66" t="inlineStr">
        <is>
          <t>TO-HIZENTRA 2g env.x10ml</t>
        </is>
      </c>
    </row>
    <row r="671" ht="15" customHeight="1" s="70">
      <c r="A671" s="67" t="n">
        <v>6210004</v>
      </c>
      <c r="B671" s="67" t="n">
        <v>30657</v>
      </c>
      <c r="C671" s="40" t="n">
        <v>7798098720629</v>
      </c>
      <c r="D671" s="66" t="inlineStr">
        <is>
          <t>TO-HIZENTRA 4g env.x20ml</t>
        </is>
      </c>
    </row>
    <row r="672" ht="15" customHeight="1" s="70">
      <c r="A672" s="67" t="n">
        <v>5269246</v>
      </c>
      <c r="B672" s="67" t="n">
        <v>30660</v>
      </c>
      <c r="C672" s="40" t="n">
        <v>7795355000500</v>
      </c>
      <c r="D672" s="66" t="inlineStr">
        <is>
          <t>STO-BLASTOFERON** 22mcg (6MUI) jga.pre.x12x0.5ml+ag.29G</t>
        </is>
      </c>
    </row>
    <row r="673" ht="15" customHeight="1" s="70">
      <c r="A673" s="67" t="n">
        <v>5269316</v>
      </c>
      <c r="B673" s="67" t="n">
        <v>30661</v>
      </c>
      <c r="C673" s="40" t="n">
        <v>7795355000517</v>
      </c>
      <c r="D673" s="66" t="inlineStr">
        <is>
          <t>STO-BLASTOFERON** 44mcg (12MUI) jga.pre.x12x0.5ml+ag.29G</t>
        </is>
      </c>
    </row>
    <row r="674" ht="15" customHeight="1" s="70">
      <c r="A674" s="67" t="n">
        <v>6206601</v>
      </c>
      <c r="B674" s="67" t="n">
        <v>30677</v>
      </c>
      <c r="C674" s="40" t="n">
        <v>7792183000955</v>
      </c>
      <c r="D674" s="66" t="inlineStr">
        <is>
          <t>TO-REVIXIL** 20 mg x 1 fco. amp.</t>
        </is>
      </c>
    </row>
    <row r="675" ht="15" customHeight="1" s="70">
      <c r="A675" s="67" t="n">
        <v>6163391</v>
      </c>
      <c r="B675" s="67" t="n">
        <v>1030759</v>
      </c>
      <c r="C675" s="40" t="n">
        <v>7795381000406</v>
      </c>
      <c r="D675" s="66" t="inlineStr">
        <is>
          <t>TO-XALKORI** 200mg x 60 caps.</t>
        </is>
      </c>
    </row>
    <row r="676" ht="15" customHeight="1" s="70">
      <c r="A676" s="67" t="n">
        <v>6163421</v>
      </c>
      <c r="B676" s="67" t="n">
        <v>1030760</v>
      </c>
      <c r="C676" s="40" t="n">
        <v>7795381000413</v>
      </c>
      <c r="D676" s="66" t="inlineStr">
        <is>
          <t>TO-XALKORI** 250mg x 60 caps.</t>
        </is>
      </c>
    </row>
    <row r="677" ht="15" customHeight="1" s="70">
      <c r="A677" s="67" t="n">
        <v>99999</v>
      </c>
      <c r="B677" s="67" t="n">
        <v>1030763</v>
      </c>
      <c r="C677" s="40" t="n">
        <v>4015630888283</v>
      </c>
      <c r="D677" s="66" t="inlineStr">
        <is>
          <t>ACCU CHEK PERFORMA COMBO (MEDIDOR SOLO COD 7184506001)</t>
        </is>
      </c>
    </row>
    <row r="678" ht="15" customHeight="1" s="70">
      <c r="A678" s="67" t="n">
        <v>6226421</v>
      </c>
      <c r="B678" s="67" t="n">
        <v>1030774</v>
      </c>
      <c r="C678" s="40" t="n">
        <v>7798122020404</v>
      </c>
      <c r="D678" s="66" t="inlineStr">
        <is>
          <t>TO-AUBAGIO 14mg comp.rec.x28</t>
        </is>
      </c>
    </row>
    <row r="679" ht="15" customHeight="1" s="70">
      <c r="A679" s="67" t="n">
        <v>6207420</v>
      </c>
      <c r="B679" s="67" t="n">
        <v>1030801</v>
      </c>
      <c r="C679" s="40" t="n">
        <v>7793397051184</v>
      </c>
      <c r="D679" s="66" t="inlineStr">
        <is>
          <t>TO-ESEVARIL** 100 mg f.a.x 1</t>
        </is>
      </c>
    </row>
    <row r="680" ht="15" customHeight="1" s="70">
      <c r="A680" s="67" t="n">
        <v>6207390</v>
      </c>
      <c r="B680" s="67" t="n">
        <v>1030804</v>
      </c>
      <c r="C680" s="40" t="n">
        <v>7793397051177</v>
      </c>
      <c r="D680" s="66" t="inlineStr">
        <is>
          <t>TO-ESEVARIL** 25 mg f.a.x 1</t>
        </is>
      </c>
    </row>
    <row r="681" ht="15" customHeight="1" s="70">
      <c r="A681" s="67" t="n">
        <v>5377971</v>
      </c>
      <c r="B681" s="67" t="n">
        <v>1030918</v>
      </c>
      <c r="C681" s="40" t="n">
        <v>7791992000255</v>
      </c>
      <c r="D681" s="66" t="inlineStr">
        <is>
          <t>TO-LIFECELL 150UI (FERT) 150 UIF.A.LIOF.X1+SOLV.X1</t>
        </is>
      </c>
    </row>
    <row r="682" ht="15" customHeight="1" s="70">
      <c r="A682" s="67" t="n">
        <v>9949004</v>
      </c>
      <c r="B682" s="67" t="n">
        <v>1030977</v>
      </c>
      <c r="C682" s="40" t="n">
        <v>7795367001328</v>
      </c>
      <c r="D682" s="66" t="inlineStr">
        <is>
          <t>STO-REMBRE** 50 mg comp. rec.x 60</t>
        </is>
      </c>
    </row>
    <row r="683" ht="15" customHeight="1" s="70">
      <c r="A683" s="67" t="n">
        <v>9949006</v>
      </c>
      <c r="B683" s="67" t="n">
        <v>1030980</v>
      </c>
      <c r="C683" s="40" t="n">
        <v>7795367001397</v>
      </c>
      <c r="D683" s="66" t="inlineStr">
        <is>
          <t>STO-REMBRE** 100 mg comp. rec.x 30</t>
        </is>
      </c>
    </row>
    <row r="684" ht="15" customHeight="1" s="70">
      <c r="A684" s="67" t="n">
        <v>4920411</v>
      </c>
      <c r="B684" s="67" t="n">
        <v>1030991</v>
      </c>
      <c r="C684" s="40" t="n">
        <v>7795381000918</v>
      </c>
      <c r="D684" s="66" t="inlineStr">
        <is>
          <t>STO-XYNTHA 500 UI Polvo liof. p/ inyectar</t>
        </is>
      </c>
    </row>
    <row r="685" ht="15" customHeight="1" s="70">
      <c r="A685" s="67" t="n">
        <v>6232971</v>
      </c>
      <c r="B685" s="67" t="n">
        <v>1030997</v>
      </c>
      <c r="C685" s="40" t="n">
        <v>7792371398369</v>
      </c>
      <c r="D685" s="66" t="inlineStr">
        <is>
          <t>TO-PERJETA** vial 14ml - 420mg (30mg/ml)</t>
        </is>
      </c>
    </row>
    <row r="686" ht="15" customHeight="1" s="70">
      <c r="A686" s="67" t="n">
        <v>6171131</v>
      </c>
      <c r="B686" s="67" t="n">
        <v>1031006</v>
      </c>
      <c r="C686" s="40" t="n">
        <v>7795381000901</v>
      </c>
      <c r="D686" s="66" t="inlineStr">
        <is>
          <t>STO-XYNTHA 250 UI pvo.liof.iny.x 1</t>
        </is>
      </c>
    </row>
    <row r="687" ht="15" customHeight="1" s="70">
      <c r="A687" s="67" t="n">
        <v>6172711</v>
      </c>
      <c r="B687" s="67" t="n">
        <v>1031015</v>
      </c>
      <c r="C687" s="40" t="n">
        <v>7798113530349</v>
      </c>
      <c r="D687" s="66" t="inlineStr">
        <is>
          <t>TO-ERIOTIB** 25 mg pvo.liof.vial x 1</t>
        </is>
      </c>
    </row>
    <row r="688" ht="15" customHeight="1" s="70">
      <c r="A688" s="67" t="n">
        <v>6221000</v>
      </c>
      <c r="B688" s="67" t="n">
        <v>1031028</v>
      </c>
      <c r="C688" s="40" t="n">
        <v>7798021440211</v>
      </c>
      <c r="D688" s="66" t="inlineStr">
        <is>
          <t>TO-BENZIMIR** 100 mg x 1</t>
        </is>
      </c>
    </row>
    <row r="689" ht="15" customHeight="1" s="70">
      <c r="A689" s="67" t="n">
        <v>6220970</v>
      </c>
      <c r="B689" s="67" t="n">
        <v>1031029</v>
      </c>
      <c r="C689" s="40" t="n">
        <v>7798021440204</v>
      </c>
      <c r="D689" s="66" t="inlineStr">
        <is>
          <t>TO-BENZIMIR** 25 mg x 1</t>
        </is>
      </c>
    </row>
    <row r="690" ht="15" customHeight="1" s="70">
      <c r="A690" s="67" t="n">
        <v>6213841</v>
      </c>
      <c r="B690" s="67" t="n">
        <v>1031047</v>
      </c>
      <c r="C690" s="40" t="n">
        <v>7795381001236</v>
      </c>
      <c r="D690" s="66" t="inlineStr">
        <is>
          <t>TO-INLYTA** 1 MG comp.rec. x 56</t>
        </is>
      </c>
    </row>
    <row r="691" ht="15" customHeight="1" s="70">
      <c r="A691" s="67" t="n">
        <v>6213971</v>
      </c>
      <c r="B691" s="67" t="n">
        <v>1031048</v>
      </c>
      <c r="C691" s="40" t="n">
        <v>7795381001243</v>
      </c>
      <c r="D691" s="66" t="inlineStr">
        <is>
          <t>TO-INLYTA** 5 MG comp.rec. x 56</t>
        </is>
      </c>
    </row>
    <row r="692" ht="15" customHeight="1" s="70">
      <c r="A692" s="67" t="n">
        <v>5295250</v>
      </c>
      <c r="B692" s="67" t="n">
        <v>1031094</v>
      </c>
      <c r="C692" s="40" t="n">
        <v>7793397080160</v>
      </c>
      <c r="D692" s="66" t="inlineStr">
        <is>
          <t>TO-OSPOLOT 200 mg comp.rec.x 50</t>
        </is>
      </c>
    </row>
    <row r="693" ht="15" customHeight="1" s="70">
      <c r="A693" s="67" t="n">
        <v>6166001</v>
      </c>
      <c r="B693" s="67" t="n">
        <v>1031095</v>
      </c>
      <c r="C693" s="40" t="n">
        <v>7793569004550</v>
      </c>
      <c r="D693" s="66" t="inlineStr">
        <is>
          <t>STO-REMITIVA** 100 mg f.a.x 1</t>
        </is>
      </c>
    </row>
    <row r="694" ht="15" customHeight="1" s="70">
      <c r="A694" s="67" t="n">
        <v>999999</v>
      </c>
      <c r="B694" s="67" t="n">
        <v>1031100</v>
      </c>
      <c r="C694" s="40" t="n">
        <v>4015630046027</v>
      </c>
      <c r="D694" s="66" t="inlineStr">
        <is>
          <t>ACCU-CHEK RAP-D LINK CANNULA 6 CAJA x 25 UNIDADES (COD 4541006001)</t>
        </is>
      </c>
    </row>
    <row r="695" ht="15" customHeight="1" s="70">
      <c r="A695" s="67" t="n">
        <v>999999</v>
      </c>
      <c r="B695" s="67" t="n">
        <v>1031101</v>
      </c>
      <c r="C695" s="40" t="n">
        <v>4015630046041</v>
      </c>
      <c r="D695" s="66" t="inlineStr">
        <is>
          <t>ACCU-CHEK RAP-D LINK CANNULA 10 CAJA x 25 UNIDADES (COD 4541022001)</t>
        </is>
      </c>
    </row>
    <row r="696" ht="15" customHeight="1" s="70">
      <c r="A696" s="67" t="n">
        <v>6233001</v>
      </c>
      <c r="B696" s="67" t="n">
        <v>1031111</v>
      </c>
      <c r="C696" s="40" t="n">
        <v>7795320000320</v>
      </c>
      <c r="D696" s="66" t="inlineStr">
        <is>
          <t>TO-EYLIA** 40mg/ml vial</t>
        </is>
      </c>
    </row>
    <row r="697" ht="15" customHeight="1" s="70">
      <c r="A697" s="67" t="n">
        <v>6240711</v>
      </c>
      <c r="B697" s="67" t="n">
        <v>1031120</v>
      </c>
      <c r="C697" s="40" t="n">
        <v>7795348001705</v>
      </c>
      <c r="D697" s="66" t="inlineStr">
        <is>
          <t>STO-VIRONTAR** 100/600 comp.rec.x 60</t>
        </is>
      </c>
    </row>
    <row r="698" ht="15" customHeight="1" s="70">
      <c r="A698" s="67" t="n">
        <v>6227261</v>
      </c>
      <c r="B698" s="67" t="n">
        <v>1031123</v>
      </c>
      <c r="C698" s="40" t="n">
        <v>7795306011180</v>
      </c>
      <c r="D698" s="66" t="inlineStr">
        <is>
          <t>TO-JAKAVI** 15mg comp.x60</t>
        </is>
      </c>
    </row>
    <row r="699" ht="15" customHeight="1" s="70">
      <c r="A699" s="67" t="n">
        <v>6227391</v>
      </c>
      <c r="B699" s="67" t="n">
        <v>1031125</v>
      </c>
      <c r="C699" s="40" t="n">
        <v>7795306011197</v>
      </c>
      <c r="D699" s="66" t="inlineStr">
        <is>
          <t>TO-JAKAVI** 20mg comp.x60</t>
        </is>
      </c>
    </row>
    <row r="700" ht="15" customHeight="1" s="70">
      <c r="A700" s="67" t="n">
        <v>6227131</v>
      </c>
      <c r="B700" s="67" t="n">
        <v>1031126</v>
      </c>
      <c r="C700" s="40" t="n">
        <v>7795306011166</v>
      </c>
      <c r="D700" s="66" t="inlineStr">
        <is>
          <t>TO-JAKAVI** 5mg comp.x60</t>
        </is>
      </c>
    </row>
    <row r="701" ht="15" customHeight="1" s="70">
      <c r="A701" s="67" t="n">
        <v>9950954</v>
      </c>
      <c r="B701" s="67" t="n">
        <v>1031145</v>
      </c>
      <c r="C701" s="40" t="n">
        <v>7798097942503</v>
      </c>
      <c r="D701" s="66" t="inlineStr">
        <is>
          <t>STO- FRESUBIN 2 KCAL CREME Vainilla env. x125 Grs  x24 u</t>
        </is>
      </c>
    </row>
    <row r="702" ht="15" customHeight="1" s="70">
      <c r="A702" s="67" t="n">
        <v>4602463</v>
      </c>
      <c r="B702" s="67" t="n">
        <v>1031147</v>
      </c>
      <c r="C702" s="40" t="n">
        <v>7795381000253</v>
      </c>
      <c r="D702" s="66" t="inlineStr">
        <is>
          <t>STO-ENBREL PFIZER** 25 mg pvo.liof.viales x4</t>
        </is>
      </c>
    </row>
    <row r="703" ht="15" customHeight="1" s="70">
      <c r="A703" s="67" t="n">
        <v>6236391</v>
      </c>
      <c r="B703" s="67" t="n">
        <v>1031150</v>
      </c>
      <c r="C703" s="40" t="n">
        <v>7795381001328</v>
      </c>
      <c r="D703" s="66" t="inlineStr">
        <is>
          <t>TO-XELJANZ** 5mg comp. rec. x 60</t>
        </is>
      </c>
    </row>
    <row r="704" ht="15" customHeight="1" s="70">
      <c r="A704" s="67" t="n">
        <v>5556552</v>
      </c>
      <c r="B704" s="67" t="n">
        <v>1031153</v>
      </c>
      <c r="C704" s="40" t="n">
        <v>7793397090114</v>
      </c>
      <c r="D704" s="66" t="inlineStr">
        <is>
          <t>STO-BRIDUL 300 mg/5 ml amp.x 56</t>
        </is>
      </c>
    </row>
    <row r="705" ht="15" customHeight="1" s="70">
      <c r="A705" s="67" t="n">
        <v>6043551</v>
      </c>
      <c r="B705" s="67" t="n">
        <v>1031156</v>
      </c>
      <c r="C705" s="40" t="n">
        <v>7795318000066</v>
      </c>
      <c r="D705" s="66" t="inlineStr">
        <is>
          <t>TO-ELONVA 100 mcg jga.prell.x 1</t>
        </is>
      </c>
    </row>
    <row r="706" ht="15" customHeight="1" s="70">
      <c r="A706" s="67" t="n">
        <v>6043681</v>
      </c>
      <c r="B706" s="67" t="n">
        <v>1031157</v>
      </c>
      <c r="C706" s="40" t="n">
        <v>7795318000073</v>
      </c>
      <c r="D706" s="66" t="inlineStr">
        <is>
          <t>TO-ELONVA 150 mcg jga.prell.x 1</t>
        </is>
      </c>
    </row>
    <row r="707" ht="15" customHeight="1" s="70">
      <c r="A707" s="67" t="inlineStr"/>
      <c r="B707" s="67" t="n">
        <v>1031165</v>
      </c>
      <c r="C707" s="40" t="n">
        <v>4015630887989</v>
      </c>
      <c r="D707" s="66" t="inlineStr">
        <is>
          <t>ACCU-CHEK FLEXLINK 6/60 CAJA X 10 UNIDADES (COD 6593909001)</t>
        </is>
      </c>
    </row>
    <row r="708" ht="15" customHeight="1" s="70">
      <c r="A708" s="67" t="inlineStr"/>
      <c r="B708" s="67" t="n">
        <v>1031166</v>
      </c>
      <c r="C708" s="40" t="n">
        <v>4015630887996</v>
      </c>
      <c r="D708" s="66" t="inlineStr">
        <is>
          <t>ACCU-CHEK FLEXLINK 6/80CAJA X 10 UNIDADES (COD 6593917001)</t>
        </is>
      </c>
    </row>
    <row r="709" ht="15" customHeight="1" s="70">
      <c r="A709" s="67" t="inlineStr"/>
      <c r="B709" s="67" t="n">
        <v>1031167</v>
      </c>
      <c r="C709" s="40" t="n">
        <v>4015630049875</v>
      </c>
      <c r="D709" s="66" t="inlineStr">
        <is>
          <t>ACCU-CHEK FLEXLINK 10/60 CAJA X 10 UNIDADES (COD4626516001)</t>
        </is>
      </c>
    </row>
    <row r="710" ht="15" customHeight="1" s="70">
      <c r="A710" s="67" t="inlineStr"/>
      <c r="B710" s="67" t="n">
        <v>1031168</v>
      </c>
      <c r="C710" s="40" t="n">
        <v>4015630049899</v>
      </c>
      <c r="D710" s="66" t="inlineStr">
        <is>
          <t>ACCU-CHEK FLEXLINK 10/110 CAJA X 10 UNIDADES (COD 4626559001)</t>
        </is>
      </c>
    </row>
    <row r="711" ht="15" customHeight="1" s="70">
      <c r="A711" s="67" t="inlineStr"/>
      <c r="B711" s="67" t="n">
        <v>1031169</v>
      </c>
      <c r="C711" s="40" t="n">
        <v>4015630888603</v>
      </c>
      <c r="D711" s="66" t="inlineStr">
        <is>
          <t>ACCU-CHEK FLEXLINK CANNULA 6 CAJA X 10 UNIDADES (COD 6593941001)</t>
        </is>
      </c>
    </row>
    <row r="712" ht="15" customHeight="1" s="70">
      <c r="A712" s="67" t="inlineStr"/>
      <c r="B712" s="67" t="n">
        <v>1031171</v>
      </c>
      <c r="C712" s="40" t="n">
        <v>4015630049912</v>
      </c>
      <c r="D712" s="66" t="inlineStr">
        <is>
          <t>ACCU-CHEK FLEXLINK CANNULA 10 CAJA X 10 UNIDADES (COD 4626575001)</t>
        </is>
      </c>
    </row>
    <row r="713" ht="15" customHeight="1" s="70">
      <c r="A713" s="67" t="n">
        <v>6250133</v>
      </c>
      <c r="B713" s="67" t="n">
        <v>1031182</v>
      </c>
      <c r="C713" s="40" t="n">
        <v>7791829018903</v>
      </c>
      <c r="D713" s="66" t="inlineStr">
        <is>
          <t>STO-VIDARA** comp.rec.x 30</t>
        </is>
      </c>
    </row>
    <row r="714" ht="15" customHeight="1" s="70">
      <c r="A714" s="67" t="n">
        <v>6254261</v>
      </c>
      <c r="B714" s="67" t="n">
        <v>1031183</v>
      </c>
      <c r="C714" s="40" t="n">
        <v>7795320000528</v>
      </c>
      <c r="D714" s="66" t="inlineStr">
        <is>
          <t>TO-STIVARGA** 40mg fco.x84comp</t>
        </is>
      </c>
    </row>
    <row r="715" ht="15" customHeight="1" s="70">
      <c r="A715" s="67" t="n">
        <v>6228711</v>
      </c>
      <c r="B715" s="67" t="n">
        <v>1031187</v>
      </c>
      <c r="C715" s="40" t="n">
        <v>7798084683464</v>
      </c>
      <c r="D715" s="66" t="inlineStr">
        <is>
          <t>STO-ABRAXANE** 100 mg iny.liof.f.a.x 1</t>
        </is>
      </c>
    </row>
    <row r="716" ht="15" customHeight="1" s="70">
      <c r="A716" s="67" t="n">
        <v>9949323</v>
      </c>
      <c r="B716" s="67" t="n">
        <v>1031189</v>
      </c>
      <c r="C716" s="40" t="n">
        <v>7798038280213</v>
      </c>
      <c r="D716" s="66" t="inlineStr">
        <is>
          <t>ADEVIT Comp. x 60</t>
        </is>
      </c>
    </row>
    <row r="717" ht="15" customHeight="1" s="70">
      <c r="A717" s="67" t="n">
        <v>423411</v>
      </c>
      <c r="B717" s="67" t="n">
        <v>1031211</v>
      </c>
      <c r="C717" s="40" t="n">
        <v>7798006870323</v>
      </c>
      <c r="D717" s="66" t="inlineStr">
        <is>
          <t>TO-ACTHEL 40 UI gel f.a.+jer+ag.</t>
        </is>
      </c>
    </row>
    <row r="718" ht="15" customHeight="1" s="70">
      <c r="A718" s="67" t="n">
        <v>5459713</v>
      </c>
      <c r="B718" s="67" t="n">
        <v>1031214</v>
      </c>
      <c r="C718" s="40" t="n">
        <v>7795381000659</v>
      </c>
      <c r="D718" s="66" t="inlineStr">
        <is>
          <t>STO-ENBREL PFIZER** 50 mg autoinyector x 4</t>
        </is>
      </c>
    </row>
    <row r="719" ht="15" customHeight="1" s="70">
      <c r="A719" s="67" t="n">
        <v>9949828</v>
      </c>
      <c r="B719" s="67" t="n">
        <v>1031215</v>
      </c>
      <c r="C719" s="40" t="n">
        <v>5016533645057</v>
      </c>
      <c r="D719" s="66" t="inlineStr">
        <is>
          <t>PKU LOPHLEX LQ JUICY BERRY 60 x 62,5ml</t>
        </is>
      </c>
    </row>
    <row r="720" ht="15" customHeight="1" s="70">
      <c r="A720" s="67" t="n">
        <v>4602462</v>
      </c>
      <c r="B720" s="67" t="n">
        <v>1031219</v>
      </c>
      <c r="C720" s="40" t="n">
        <v>7795381000635</v>
      </c>
      <c r="D720" s="66" t="inlineStr">
        <is>
          <t>STO-ENBREL PFIZER** 25 mg jga.prell.x 4</t>
        </is>
      </c>
    </row>
    <row r="721" ht="15" customHeight="1" s="70">
      <c r="A721" s="67" t="n">
        <v>6250000</v>
      </c>
      <c r="B721" s="67" t="n">
        <v>1031226</v>
      </c>
      <c r="C721" s="40" t="n">
        <v>7798021440235</v>
      </c>
      <c r="D721" s="66" t="inlineStr">
        <is>
          <t>STO-CLINID 400 mg comp.rec.x 30</t>
        </is>
      </c>
    </row>
    <row r="722" ht="15" customHeight="1" s="70">
      <c r="A722" s="67" t="n">
        <v>6145551</v>
      </c>
      <c r="B722" s="67" t="n">
        <v>1031235</v>
      </c>
      <c r="C722" s="40" t="n">
        <v>7730949043112</v>
      </c>
      <c r="D722" s="66" t="inlineStr">
        <is>
          <t>STO-SAIZEN** 6 mg (5.83 mg/ml) cartucho x 1</t>
        </is>
      </c>
    </row>
    <row r="723" ht="15" customHeight="1" s="70">
      <c r="A723" s="67" t="n">
        <v>6145681</v>
      </c>
      <c r="B723" s="67" t="n">
        <v>1031236</v>
      </c>
      <c r="C723" s="40" t="n">
        <v>7730949043211</v>
      </c>
      <c r="D723" s="66" t="inlineStr">
        <is>
          <t>STO-SAIZEN** 12 MG (8mg/ml) cartucho x 1</t>
        </is>
      </c>
    </row>
    <row r="724" ht="15" customHeight="1" s="70">
      <c r="A724" s="67" t="n">
        <v>4463872</v>
      </c>
      <c r="B724" s="67" t="n">
        <v>1031243</v>
      </c>
      <c r="C724" s="40" t="n">
        <v>7795306011203</v>
      </c>
      <c r="D724" s="66" t="inlineStr">
        <is>
          <t>STO-SANDOSTATIN LAR 20 mg jga.prell.x 1</t>
        </is>
      </c>
    </row>
    <row r="725" ht="15" customHeight="1" s="70">
      <c r="A725" s="67" t="n">
        <v>4463952</v>
      </c>
      <c r="B725" s="67" t="n">
        <v>1031245</v>
      </c>
      <c r="C725" s="40" t="n">
        <v>7795306011210</v>
      </c>
      <c r="D725" s="66" t="inlineStr">
        <is>
          <t>STO-SANDOSTATIN LAR 30 mg jga.prell.x 1</t>
        </is>
      </c>
    </row>
    <row r="726" ht="15" customHeight="1" s="70">
      <c r="A726" s="67" t="n">
        <v>6190130</v>
      </c>
      <c r="B726" s="67" t="n">
        <v>1031247</v>
      </c>
      <c r="C726" s="40" t="n">
        <v>7793397090206</v>
      </c>
      <c r="D726" s="66" t="inlineStr">
        <is>
          <t>TO-GLASSIA f.a.x 1 x 50 ml+aguja</t>
        </is>
      </c>
    </row>
    <row r="727" ht="15" customHeight="1" s="70">
      <c r="A727" s="67" t="n">
        <v>6238421</v>
      </c>
      <c r="B727" s="67" t="n">
        <v>1031255</v>
      </c>
      <c r="C727" s="40" t="n">
        <v>7798144380043</v>
      </c>
      <c r="D727" s="66" t="inlineStr">
        <is>
          <t>TO-FAMPYRA** comp.x28</t>
        </is>
      </c>
    </row>
    <row r="728" ht="15" customHeight="1" s="70">
      <c r="A728" s="67" t="n">
        <v>6238422</v>
      </c>
      <c r="B728" s="67" t="n">
        <v>1031256</v>
      </c>
      <c r="C728" s="40" t="n">
        <v>7798144380050</v>
      </c>
      <c r="D728" s="66" t="inlineStr">
        <is>
          <t>TO-FAMPYRA** comp.x56</t>
        </is>
      </c>
    </row>
    <row r="729" ht="15" customHeight="1" s="70">
      <c r="A729" s="67" t="n">
        <v>3487312</v>
      </c>
      <c r="B729" s="67" t="n">
        <v>1031266</v>
      </c>
      <c r="C729" s="40" t="n">
        <v>7795376001159</v>
      </c>
      <c r="D729" s="66" t="inlineStr">
        <is>
          <t>TO-PARTOGAMMA SDF 12% 300 mcg jga.prell.x 1</t>
        </is>
      </c>
    </row>
    <row r="730" ht="15" customHeight="1" s="70">
      <c r="A730" s="67" t="n">
        <v>6191841</v>
      </c>
      <c r="B730" s="67" t="n">
        <v>1031270</v>
      </c>
      <c r="C730" s="40" t="n">
        <v>7793236000113</v>
      </c>
      <c r="D730" s="66" t="inlineStr">
        <is>
          <t>TO-ENDEXIN** 25 mg f.a. x 1</t>
        </is>
      </c>
    </row>
    <row r="731" ht="15" customHeight="1" s="70">
      <c r="A731" s="67" t="n">
        <v>6191972</v>
      </c>
      <c r="B731" s="67" t="n">
        <v>1031271</v>
      </c>
      <c r="C731" s="40" t="n">
        <v>7793236000120</v>
      </c>
      <c r="D731" s="66" t="inlineStr">
        <is>
          <t>TO-ENDEXIN** 100 mg f.a. x 1</t>
        </is>
      </c>
    </row>
    <row r="732" ht="15" customHeight="1" s="70">
      <c r="A732" s="67" t="n">
        <v>623513</v>
      </c>
      <c r="B732" s="67" t="n">
        <v>1031283</v>
      </c>
      <c r="C732" s="40" t="n">
        <v>7798035310876</v>
      </c>
      <c r="D732" s="66" t="inlineStr">
        <is>
          <t>STO-RELOTIB** 150mg comp.rec.x30</t>
        </is>
      </c>
    </row>
    <row r="733" ht="15" customHeight="1" s="70">
      <c r="A733" s="67" t="n">
        <v>623500</v>
      </c>
      <c r="B733" s="67" t="n">
        <v>1031284</v>
      </c>
      <c r="C733" s="40" t="n">
        <v>7798035310869</v>
      </c>
      <c r="D733" s="66" t="inlineStr">
        <is>
          <t>STO-RELOTIB** 100mg comp.rec.x30</t>
        </is>
      </c>
    </row>
    <row r="734" ht="15" customHeight="1" s="70">
      <c r="A734" s="67" t="n">
        <v>6247261</v>
      </c>
      <c r="B734" s="67" t="n">
        <v>1031300</v>
      </c>
      <c r="C734" s="40" t="n">
        <v>7795367001885</v>
      </c>
      <c r="D734" s="66" t="inlineStr">
        <is>
          <t>TO-ZYVALIX** 250mg comp.x 120</t>
        </is>
      </c>
    </row>
    <row r="735" ht="15" customHeight="1" s="70">
      <c r="A735" s="67" t="n">
        <v>6099391</v>
      </c>
      <c r="B735" s="67" t="n">
        <v>1031303</v>
      </c>
      <c r="C735" s="40" t="n">
        <v>7795318000097</v>
      </c>
      <c r="D735" s="66" t="inlineStr">
        <is>
          <t>IMPLANON NXT implante</t>
        </is>
      </c>
    </row>
    <row r="736" ht="15" customHeight="1" s="70">
      <c r="A736" s="67" t="n">
        <v>4539281</v>
      </c>
      <c r="B736" s="67" t="n">
        <v>1031309</v>
      </c>
      <c r="C736" s="40" t="n">
        <v>7793081000047</v>
      </c>
      <c r="D736" s="66" t="inlineStr">
        <is>
          <t>STO-TEMODAL SACHETS** 20 mg caps.x 5</t>
        </is>
      </c>
    </row>
    <row r="737" ht="15" customHeight="1" s="70">
      <c r="A737" s="67" t="n">
        <v>5813681</v>
      </c>
      <c r="B737" s="67" t="n">
        <v>1031311</v>
      </c>
      <c r="C737" s="40" t="n">
        <v>7795312002202</v>
      </c>
      <c r="D737" s="66" t="inlineStr">
        <is>
          <t>TO-RENVELA 800 mg x 180 comp.</t>
        </is>
      </c>
    </row>
    <row r="738" ht="15" customHeight="1" s="70">
      <c r="A738" s="67" t="n">
        <v>6263681</v>
      </c>
      <c r="B738" s="67" t="n">
        <v>1031332</v>
      </c>
      <c r="C738" s="40" t="n">
        <v>7798084683587</v>
      </c>
      <c r="D738" s="66" t="inlineStr">
        <is>
          <t>TO-XTANDI** 40mg x 120 caps. blandas</t>
        </is>
      </c>
    </row>
    <row r="739" ht="15" customHeight="1" s="70">
      <c r="A739" s="67" t="n">
        <v>5102211</v>
      </c>
      <c r="B739" s="67" t="n">
        <v>1031341</v>
      </c>
      <c r="C739" s="40" t="n">
        <v>7798084684232</v>
      </c>
      <c r="D739" s="66" t="inlineStr">
        <is>
          <t>TO-ELIGARD** 22.5mg kit x 1</t>
        </is>
      </c>
    </row>
    <row r="740" ht="15" customHeight="1" s="70">
      <c r="A740" s="67" t="n">
        <v>5220953</v>
      </c>
      <c r="B740" s="67" t="n">
        <v>1031358</v>
      </c>
      <c r="C740" s="40" t="n">
        <v>7795336291279</v>
      </c>
      <c r="D740" s="66" t="inlineStr">
        <is>
          <t>TO-ONDANSETRON RICHET  8mg comp.x10</t>
        </is>
      </c>
    </row>
    <row r="741" ht="15" customHeight="1" s="70">
      <c r="A741" s="67" t="n">
        <v>5478550</v>
      </c>
      <c r="B741" s="67" t="n">
        <v>1031370</v>
      </c>
      <c r="C741" s="40" t="n">
        <v>7793397077269</v>
      </c>
      <c r="D741" s="66" t="inlineStr">
        <is>
          <t>STO-EDILOSIV 50 mg comp.x 60</t>
        </is>
      </c>
    </row>
    <row r="742" ht="15" customHeight="1" s="70">
      <c r="A742" s="67" t="n">
        <v>6281421</v>
      </c>
      <c r="B742" s="67" t="n">
        <v>1031372</v>
      </c>
      <c r="C742" s="40" t="n">
        <v>7795367003544</v>
      </c>
      <c r="D742" s="66" t="inlineStr">
        <is>
          <t>STO-RESISVIR** 600 mg comp.rec.x 60</t>
        </is>
      </c>
    </row>
    <row r="743" ht="15" customHeight="1" s="70">
      <c r="A743" s="67" t="n">
        <v>6234421</v>
      </c>
      <c r="B743" s="67" t="n">
        <v>1031377</v>
      </c>
      <c r="C743" s="40" t="n">
        <v>7798035310890</v>
      </c>
      <c r="D743" s="66" t="inlineStr">
        <is>
          <t>STO-PEMETREXED VARIFARMA** 500 mg f.a.pvo.liof.x 1</t>
        </is>
      </c>
    </row>
    <row r="744" ht="15" customHeight="1" s="70">
      <c r="A744" s="67" t="n">
        <v>6271261</v>
      </c>
      <c r="B744" s="67" t="n">
        <v>1031378</v>
      </c>
      <c r="C744" s="40" t="n">
        <v>7792371465351</v>
      </c>
      <c r="D744" s="66" t="inlineStr">
        <is>
          <t>TO-KADCYLA** 100mg x 1 vial</t>
        </is>
      </c>
    </row>
    <row r="745" ht="15" customHeight="1" s="70">
      <c r="A745" s="67" t="n">
        <v>6271391</v>
      </c>
      <c r="B745" s="67" t="n">
        <v>1031380</v>
      </c>
      <c r="C745" s="40" t="n">
        <v>7792371419767</v>
      </c>
      <c r="D745" s="66" t="inlineStr">
        <is>
          <t>TO-KADCYLA** 160mg x 1 vial</t>
        </is>
      </c>
    </row>
    <row r="746" ht="15" customHeight="1" s="70">
      <c r="A746" s="67" t="n">
        <v>5473391</v>
      </c>
      <c r="B746" s="67" t="n">
        <v>1031383</v>
      </c>
      <c r="C746" s="40" t="n">
        <v>7795381000871</v>
      </c>
      <c r="D746" s="66" t="inlineStr">
        <is>
          <t>STO-TYGACIL (ATB) 50 mg iny.f.a.x 10</t>
        </is>
      </c>
    </row>
    <row r="747" ht="15" customHeight="1" s="70">
      <c r="A747" s="67" t="n">
        <v>6101971</v>
      </c>
      <c r="B747" s="67" t="n">
        <v>1031389</v>
      </c>
      <c r="C747" s="40" t="n">
        <v>7795348000357</v>
      </c>
      <c r="D747" s="66" t="inlineStr">
        <is>
          <t>TO-VUCLODIR** 300 mg comp x 30</t>
        </is>
      </c>
    </row>
    <row r="748" ht="15" customHeight="1" s="70">
      <c r="A748" s="67" t="n">
        <v>6213715</v>
      </c>
      <c r="B748" s="67" t="n">
        <v>1031395</v>
      </c>
      <c r="C748" s="40" t="n">
        <v>7795348001521</v>
      </c>
      <c r="D748" s="66" t="inlineStr">
        <is>
          <t>TO-MONOFER 100mg/ml f.a.x 10ml</t>
        </is>
      </c>
    </row>
    <row r="749" ht="15" customHeight="1" s="70">
      <c r="A749" s="67" t="n">
        <v>6247002</v>
      </c>
      <c r="B749" s="67" t="n">
        <v>1031420</v>
      </c>
      <c r="C749" s="40" t="n">
        <v>7795367001755</v>
      </c>
      <c r="D749" s="66" t="inlineStr">
        <is>
          <t>STO-OLVESTRAN** 250mg/5 ml jga.prell.x2</t>
        </is>
      </c>
    </row>
    <row r="750" ht="15" customHeight="1" s="70">
      <c r="A750" s="67" t="n">
        <v>4544131</v>
      </c>
      <c r="B750" s="67" t="n">
        <v>1031453</v>
      </c>
      <c r="C750" s="40" t="n">
        <v>7798084683440</v>
      </c>
      <c r="D750" s="66" t="inlineStr">
        <is>
          <t>TO-DECAPEPTYL RETARD 11.25mg IM Trimestral kitx1</t>
        </is>
      </c>
    </row>
    <row r="751" ht="15" customHeight="1" s="70">
      <c r="A751" s="67" t="n">
        <v>3766831</v>
      </c>
      <c r="B751" s="67" t="n">
        <v>1031466</v>
      </c>
      <c r="C751" s="40" t="n">
        <v>7798084683433</v>
      </c>
      <c r="D751" s="66" t="inlineStr">
        <is>
          <t>TO-DECAPEPTYL RETARD 3.75 mg IM Mensual kit x 1</t>
        </is>
      </c>
    </row>
    <row r="752" ht="15" customHeight="1" s="70">
      <c r="A752" s="67" t="n">
        <v>6097841</v>
      </c>
      <c r="B752" s="67" t="n">
        <v>1031470</v>
      </c>
      <c r="C752" s="40" t="n">
        <v>7798084683358</v>
      </c>
      <c r="D752" s="66" t="inlineStr">
        <is>
          <t>TO-ELIGARD** 45 MG kit x 1</t>
        </is>
      </c>
    </row>
    <row r="753" ht="15" customHeight="1" s="70">
      <c r="A753" s="67" t="n">
        <v>4629291</v>
      </c>
      <c r="B753" s="67" t="n">
        <v>1031491</v>
      </c>
      <c r="C753" s="40" t="n">
        <v>7798021442918</v>
      </c>
      <c r="D753" s="66" t="inlineStr">
        <is>
          <t>STO-PANATAXEL** 150 mg f.a.x 1</t>
        </is>
      </c>
    </row>
    <row r="754" ht="15" customHeight="1" s="70">
      <c r="A754" s="67" t="n">
        <v>6269681</v>
      </c>
      <c r="B754" s="67" t="n">
        <v>1031505</v>
      </c>
      <c r="C754" s="40" t="n">
        <v>4048846007742</v>
      </c>
      <c r="D754" s="66" t="inlineStr">
        <is>
          <t>TO-GIOTRIF** 40mg comp.x28</t>
        </is>
      </c>
    </row>
    <row r="755" ht="15" customHeight="1" s="70">
      <c r="A755" s="67" t="n">
        <v>6281710</v>
      </c>
      <c r="B755" s="67" t="n">
        <v>1031516</v>
      </c>
      <c r="C755" s="40" t="n">
        <v>7798021440242</v>
      </c>
      <c r="D755" s="66" t="inlineStr">
        <is>
          <t>STO-MATURUS** 100mg f.a</t>
        </is>
      </c>
    </row>
    <row r="756" ht="15" customHeight="1" s="70">
      <c r="A756" s="67" t="n">
        <v>4966563</v>
      </c>
      <c r="B756" s="67" t="n">
        <v>1031539</v>
      </c>
      <c r="C756" s="40" t="n">
        <v>7730949043815</v>
      </c>
      <c r="D756" s="66" t="inlineStr">
        <is>
          <t>TO-OVIDREL (FERT) 250mcg/0.5ml cart.prell.</t>
        </is>
      </c>
    </row>
    <row r="757" ht="15" customHeight="1" s="70">
      <c r="A757" s="67" t="n">
        <v>6266001</v>
      </c>
      <c r="B757" s="67" t="n">
        <v>1031542</v>
      </c>
      <c r="C757" s="40" t="n">
        <v>7795306011227</v>
      </c>
      <c r="D757" s="66" t="inlineStr">
        <is>
          <t>TO-SIGNIFOR** 0.3mg/1ml.x60</t>
        </is>
      </c>
    </row>
    <row r="758" ht="15" customHeight="1" s="70">
      <c r="A758" s="67" t="n">
        <v>6266131</v>
      </c>
      <c r="B758" s="67" t="n">
        <v>1031544</v>
      </c>
      <c r="C758" s="40" t="n">
        <v>7795306011234</v>
      </c>
      <c r="D758" s="66" t="inlineStr">
        <is>
          <t>TO-SIGNIFOR** 0.6mg/1ml.x60</t>
        </is>
      </c>
    </row>
    <row r="759" ht="15" customHeight="1" s="70">
      <c r="A759" s="67" t="n">
        <v>6266261</v>
      </c>
      <c r="B759" s="67" t="n">
        <v>1031545</v>
      </c>
      <c r="C759" s="40" t="n">
        <v>7795306011241</v>
      </c>
      <c r="D759" s="66" t="inlineStr">
        <is>
          <t>TO-SIGNIFOR** 0.9mg/1ml.x60</t>
        </is>
      </c>
    </row>
    <row r="760" ht="15" customHeight="1" s="70">
      <c r="A760" s="67" t="n">
        <v>6269421</v>
      </c>
      <c r="B760" s="67" t="n">
        <v>1031557</v>
      </c>
      <c r="C760" s="40" t="n">
        <v>4048846007766</v>
      </c>
      <c r="D760" s="66" t="inlineStr">
        <is>
          <t>TO-GIOTRIF** 20mg comp.x28</t>
        </is>
      </c>
    </row>
    <row r="761" ht="15" customHeight="1" s="70">
      <c r="A761" s="67" t="n">
        <v>6269551</v>
      </c>
      <c r="B761" s="67" t="n">
        <v>1031558</v>
      </c>
      <c r="C761" s="40" t="n">
        <v>4048846007759</v>
      </c>
      <c r="D761" s="66" t="inlineStr">
        <is>
          <t>TO-GIOTRIF** 30mg comp.x28</t>
        </is>
      </c>
    </row>
    <row r="762" ht="15" customHeight="1" s="70">
      <c r="A762" s="67" t="n">
        <v>6269711</v>
      </c>
      <c r="B762" s="67" t="n">
        <v>1031559</v>
      </c>
      <c r="C762" s="40" t="n">
        <v>4048846007735</v>
      </c>
      <c r="D762" s="66" t="inlineStr">
        <is>
          <t>TO-GIOTRIF** 50mg comp.x28</t>
        </is>
      </c>
    </row>
    <row r="763" ht="15" customHeight="1" s="70">
      <c r="A763" s="67" t="n">
        <v>3577247</v>
      </c>
      <c r="B763" s="67" t="n">
        <v>1031574</v>
      </c>
      <c r="C763" s="40" t="n">
        <v>7793397050071</v>
      </c>
      <c r="D763" s="66" t="inlineStr">
        <is>
          <t>TO-METOTREXATE TUTEUR** 500 MG/20</t>
        </is>
      </c>
    </row>
    <row r="764" ht="15" customHeight="1" s="70">
      <c r="A764" s="67" t="n">
        <v>6230551</v>
      </c>
      <c r="B764" s="67" t="n">
        <v>1031585</v>
      </c>
      <c r="C764" s="40" t="n">
        <v>7795356001117</v>
      </c>
      <c r="D764" s="66" t="inlineStr">
        <is>
          <t>TO-AUTRAXIL 30 mg. x 30 comprimidos</t>
        </is>
      </c>
    </row>
    <row r="765" ht="15" customHeight="1" s="70">
      <c r="A765" s="67" t="n">
        <v>6230681</v>
      </c>
      <c r="B765" s="67" t="n">
        <v>1031590</v>
      </c>
      <c r="C765" s="40" t="n">
        <v>7795356001124</v>
      </c>
      <c r="D765" s="66" t="inlineStr">
        <is>
          <t>TO-AUTRAXIL 60 mg. x 30 comprimidos</t>
        </is>
      </c>
    </row>
    <row r="766" ht="15" customHeight="1" s="70">
      <c r="A766" s="67" t="n">
        <v>3343681</v>
      </c>
      <c r="B766" s="67" t="n">
        <v>1031599</v>
      </c>
      <c r="C766" s="40" t="n">
        <v>7792219000164</v>
      </c>
      <c r="D766" s="66" t="inlineStr">
        <is>
          <t>TO-AZATIOPRINA RAFFO** 50mg comp.x100</t>
        </is>
      </c>
    </row>
    <row r="767" ht="15" customHeight="1" s="70">
      <c r="A767" s="67" t="n">
        <v>9949094</v>
      </c>
      <c r="B767" s="67" t="n">
        <v>1031615</v>
      </c>
      <c r="C767" s="40" t="n">
        <v>7793397051245</v>
      </c>
      <c r="D767" s="66" t="inlineStr">
        <is>
          <t>STO-NILGABAN 250mg/5ml a.x 2+kit adm.</t>
        </is>
      </c>
    </row>
    <row r="768" ht="15" customHeight="1" s="70">
      <c r="A768" s="67" t="n">
        <v>6151682</v>
      </c>
      <c r="B768" s="67" t="n">
        <v>1031633</v>
      </c>
      <c r="C768" s="40" t="n">
        <v>7795320000245</v>
      </c>
      <c r="D768" s="66" t="inlineStr">
        <is>
          <t>TO-XARELTO 15 mg comp.x 28</t>
        </is>
      </c>
    </row>
    <row r="769" ht="15" customHeight="1" s="70">
      <c r="A769" s="67" t="n">
        <v>6252002</v>
      </c>
      <c r="B769" s="67" t="n">
        <v>1031636</v>
      </c>
      <c r="C769" s="40" t="n">
        <v>7792183000764</v>
      </c>
      <c r="D769" s="66" t="inlineStr">
        <is>
          <t>STO-PROGRAF XL** 3 mg caps.acc.prol.x 50</t>
        </is>
      </c>
    </row>
    <row r="770" ht="15" customHeight="1" s="70">
      <c r="A770" s="67" t="n">
        <v>674562</v>
      </c>
      <c r="B770" s="67" t="n">
        <v>1031638</v>
      </c>
      <c r="C770" s="40" t="n">
        <v>7795356001315</v>
      </c>
      <c r="D770" s="66" t="inlineStr">
        <is>
          <t>TO-DECADRON 8mg (4 mg/ml) f.a.x2ml+jer.des</t>
        </is>
      </c>
    </row>
    <row r="771" ht="15" customHeight="1" s="70">
      <c r="A771" s="67" t="n">
        <v>9950264</v>
      </c>
      <c r="B771" s="67" t="n">
        <v>1031640</v>
      </c>
      <c r="C771" s="40" t="n">
        <v>4015630058518</v>
      </c>
      <c r="D771" s="66" t="inlineStr">
        <is>
          <t>TI-ACCU-CHEK FASTCLIX lancetas x 24</t>
        </is>
      </c>
    </row>
    <row r="772" ht="15" customHeight="1" s="70">
      <c r="A772" s="67" t="n">
        <v>9950264</v>
      </c>
      <c r="B772" s="67" t="n">
        <v>1031641</v>
      </c>
      <c r="C772" s="40" t="n">
        <v>4015630058518</v>
      </c>
      <c r="D772" s="66" t="inlineStr">
        <is>
          <t>ACCU-CHEK FASTCLIX lancetas x 24</t>
        </is>
      </c>
    </row>
    <row r="773" ht="15" customHeight="1" s="70">
      <c r="A773" s="67" t="n">
        <v>9950265</v>
      </c>
      <c r="B773" s="67" t="n">
        <v>1031642</v>
      </c>
      <c r="C773" s="40" t="n">
        <v>4015630058501</v>
      </c>
      <c r="D773" s="66" t="inlineStr">
        <is>
          <t>ACCU-CHEK FASTCLIX lancetas x 102</t>
        </is>
      </c>
    </row>
    <row r="774" ht="15" customHeight="1" s="70">
      <c r="A774" s="67" t="n">
        <v>9950263</v>
      </c>
      <c r="B774" s="67" t="n">
        <v>1031644</v>
      </c>
      <c r="C774" s="40" t="n">
        <v>4015630065585</v>
      </c>
      <c r="D774" s="66" t="inlineStr">
        <is>
          <t>ACCU-CHEK FASTCLIX KIT (PUNZADOR) x 1</t>
        </is>
      </c>
    </row>
    <row r="775" ht="15" customHeight="1" s="70">
      <c r="A775" s="67" t="n">
        <v>6299131</v>
      </c>
      <c r="B775" s="67" t="n">
        <v>1031654</v>
      </c>
      <c r="C775" s="40" t="n">
        <v>7795326004209</v>
      </c>
      <c r="D775" s="66" t="inlineStr">
        <is>
          <t>TO-COPAXONE** 40mg/ml  jga.prell.x12</t>
        </is>
      </c>
    </row>
    <row r="776" ht="15" customHeight="1" s="70">
      <c r="A776" s="67" t="n">
        <v>6276711</v>
      </c>
      <c r="B776" s="67" t="n">
        <v>1031657</v>
      </c>
      <c r="C776" s="40" t="n">
        <v>7792219000690</v>
      </c>
      <c r="D776" s="66" t="inlineStr">
        <is>
          <t>TO-VORIFAS** 200 mg comp.x30</t>
        </is>
      </c>
    </row>
    <row r="777" ht="15" customHeight="1" s="70">
      <c r="A777" s="67" t="n">
        <v>6276841</v>
      </c>
      <c r="B777" s="67" t="n">
        <v>1031658</v>
      </c>
      <c r="C777" s="40" t="n">
        <v>7792219000683</v>
      </c>
      <c r="D777" s="66" t="inlineStr">
        <is>
          <t>TO-VORIFAS** 400 mg comp.x30</t>
        </is>
      </c>
    </row>
    <row r="778" ht="15" customHeight="1" s="70">
      <c r="A778" s="67" t="n">
        <v>5066794</v>
      </c>
      <c r="B778" s="67" t="n">
        <v>1031660</v>
      </c>
      <c r="C778" s="40" t="n">
        <v>7798058931485</v>
      </c>
      <c r="D778" s="66" t="inlineStr">
        <is>
          <t>TO-TI-INSULINA NOVORAPID FLEXTOUCH 100 UI lapic.x 5 x 3 ml</t>
        </is>
      </c>
    </row>
    <row r="779" ht="15" customHeight="1" s="70">
      <c r="A779" s="67" t="n">
        <v>6296841</v>
      </c>
      <c r="B779" s="67" t="n">
        <v>1031712</v>
      </c>
      <c r="C779" s="40" t="n">
        <v>7794640820793</v>
      </c>
      <c r="D779" s="66" t="inlineStr">
        <is>
          <t>TO-TIVICAY** 50mg x 30 comp.</t>
        </is>
      </c>
    </row>
    <row r="780" ht="15" customHeight="1" s="70">
      <c r="A780" s="67" t="n">
        <v>6272001</v>
      </c>
      <c r="B780" s="67" t="n">
        <v>1031720</v>
      </c>
      <c r="C780" s="40" t="n">
        <v>7795348002191</v>
      </c>
      <c r="D780" s="66" t="inlineStr">
        <is>
          <t>TO-BEMUX** 100 mg f.a.liof.x 1</t>
        </is>
      </c>
    </row>
    <row r="781" ht="15" customHeight="1" s="70">
      <c r="A781" s="67" t="n">
        <v>6271971</v>
      </c>
      <c r="B781" s="67" t="n">
        <v>1031722</v>
      </c>
      <c r="C781" s="40" t="n">
        <v>7795348002184</v>
      </c>
      <c r="D781" s="66" t="inlineStr">
        <is>
          <t>TO-BEMUX** 25 mg f.a.liof.x 1</t>
        </is>
      </c>
    </row>
    <row r="782" ht="15" customHeight="1" s="70">
      <c r="A782" s="67" t="n">
        <v>990531</v>
      </c>
      <c r="B782" s="67" t="n">
        <v>1031757</v>
      </c>
      <c r="C782" s="40" t="n">
        <v>7795320050905</v>
      </c>
      <c r="D782" s="66" t="inlineStr">
        <is>
          <t>TO-PROGYNOVA 2 mg comp.x 28</t>
        </is>
      </c>
    </row>
    <row r="783" ht="15" customHeight="1" s="70">
      <c r="A783" s="67" t="n">
        <v>6285710</v>
      </c>
      <c r="B783" s="67" t="n">
        <v>1031773</v>
      </c>
      <c r="C783" s="40" t="n">
        <v>7793397035238</v>
      </c>
      <c r="D783" s="66" t="inlineStr">
        <is>
          <t>STO-BORATER** 3,5mg f.a</t>
        </is>
      </c>
    </row>
    <row r="784" ht="15" customHeight="1" s="70">
      <c r="A784" s="67" t="n">
        <v>3164231</v>
      </c>
      <c r="B784" s="67" t="n">
        <v>1031782</v>
      </c>
      <c r="C784" s="40" t="n">
        <v>7795990000125</v>
      </c>
      <c r="D784" s="66" t="inlineStr">
        <is>
          <t>TO-INSULINA HUMULIN R fco.x 10 ml</t>
        </is>
      </c>
    </row>
    <row r="785" ht="15" customHeight="1" s="70">
      <c r="A785" s="67" t="n">
        <v>5224032</v>
      </c>
      <c r="B785" s="67" t="n">
        <v>1031785</v>
      </c>
      <c r="C785" s="40" t="n">
        <v>7795306294750</v>
      </c>
      <c r="D785" s="66" t="inlineStr">
        <is>
          <t>STO-GLIVEC** 100mg comp.rec.x60</t>
        </is>
      </c>
    </row>
    <row r="786" ht="15" customHeight="1" s="70">
      <c r="A786" s="67" t="n">
        <v>4619052</v>
      </c>
      <c r="B786" s="67" t="n">
        <v>1031789</v>
      </c>
      <c r="C786" s="40" t="n">
        <v>7730949048087</v>
      </c>
      <c r="D786" s="66" t="inlineStr">
        <is>
          <t>TO-TI-CRINONE 8% (FERT) dispens.monods.pack x 15</t>
        </is>
      </c>
    </row>
    <row r="787" ht="15" customHeight="1" s="70">
      <c r="A787" s="67" t="n">
        <v>4672181</v>
      </c>
      <c r="B787" s="67" t="n">
        <v>1031790</v>
      </c>
      <c r="C787" s="40" t="n">
        <v>7730949046694</v>
      </c>
      <c r="D787" s="66" t="inlineStr">
        <is>
          <t>TO-TI-CETROTIDE (FERT) 0.25 mg vial x 1</t>
        </is>
      </c>
    </row>
    <row r="788" ht="15" customHeight="1" s="70">
      <c r="A788" s="67" t="n">
        <v>5826841</v>
      </c>
      <c r="B788" s="67" t="n">
        <v>1031797</v>
      </c>
      <c r="C788" s="40" t="n">
        <v>7730949049503</v>
      </c>
      <c r="D788" s="66" t="inlineStr">
        <is>
          <t>TO-TI-PERGOVERIS (FERT) 1iny.vial liof.+1disolv.</t>
        </is>
      </c>
    </row>
    <row r="789" ht="15" customHeight="1" s="70">
      <c r="A789" s="67" t="n">
        <v>4966563</v>
      </c>
      <c r="B789" s="67" t="n">
        <v>1031801</v>
      </c>
      <c r="C789" s="40" t="n">
        <v>7730949043815</v>
      </c>
      <c r="D789" s="66" t="inlineStr">
        <is>
          <t>TO-TI-OVIDREL (FERT) 250mcg/0.5ml cart.prell.</t>
        </is>
      </c>
    </row>
    <row r="790" ht="15" customHeight="1" s="70">
      <c r="A790" s="67" t="n">
        <v>6291420</v>
      </c>
      <c r="B790" s="67" t="n">
        <v>1031802</v>
      </c>
      <c r="C790" s="40" t="n">
        <v>7793397077276</v>
      </c>
      <c r="D790" s="66" t="inlineStr">
        <is>
          <t>TO-GORFETAN (VBRA) caps. x 60</t>
        </is>
      </c>
    </row>
    <row r="791" ht="15" customHeight="1" s="70">
      <c r="A791" s="67" t="n">
        <v>629042</v>
      </c>
      <c r="B791" s="67" t="n">
        <v>1031819</v>
      </c>
      <c r="C791" s="40" t="n">
        <v>7798035311033</v>
      </c>
      <c r="D791" s="66" t="inlineStr">
        <is>
          <t>STO-LEUNIB** 50mg comp.rec.x 60</t>
        </is>
      </c>
    </row>
    <row r="792" ht="15" customHeight="1" s="70">
      <c r="A792" s="67" t="n">
        <v>629055</v>
      </c>
      <c r="B792" s="67" t="n">
        <v>1031820</v>
      </c>
      <c r="C792" s="40" t="n">
        <v>7798035311040</v>
      </c>
      <c r="D792" s="66" t="inlineStr">
        <is>
          <t>STO-LEUNIB** 70 mg comp.rec.x 60</t>
        </is>
      </c>
    </row>
    <row r="793" ht="15" customHeight="1" s="70">
      <c r="A793" s="67" t="n">
        <v>629068</v>
      </c>
      <c r="B793" s="67" t="n">
        <v>1031821</v>
      </c>
      <c r="C793" s="40" t="n">
        <v>7798035311057</v>
      </c>
      <c r="D793" s="66" t="inlineStr">
        <is>
          <t>STO-LEUNIB** 100 mg comp.rec.x 30</t>
        </is>
      </c>
    </row>
    <row r="794" ht="15" customHeight="1" s="70">
      <c r="A794" s="67" t="n">
        <v>6265421</v>
      </c>
      <c r="B794" s="67" t="n">
        <v>1031824</v>
      </c>
      <c r="C794" s="40" t="n">
        <v>7796285274535</v>
      </c>
      <c r="D794" s="66" t="inlineStr">
        <is>
          <t>STO-NOVEX** 100mg vial.x2</t>
        </is>
      </c>
    </row>
    <row r="795" ht="15" customHeight="1" s="70">
      <c r="A795" s="67" t="n">
        <v>6268551</v>
      </c>
      <c r="B795" s="67" t="n">
        <v>1031826</v>
      </c>
      <c r="C795" s="40" t="n">
        <v>7796285275464</v>
      </c>
      <c r="D795" s="66" t="inlineStr">
        <is>
          <t>STO-NOVEX** 500mg vial</t>
        </is>
      </c>
    </row>
    <row r="796" ht="15" customHeight="1" s="70">
      <c r="A796" s="67" t="n">
        <v>580197</v>
      </c>
      <c r="B796" s="67" t="n">
        <v>1031865</v>
      </c>
      <c r="C796" s="40" t="n">
        <v>7798091910126</v>
      </c>
      <c r="D796" s="66" t="inlineStr">
        <is>
          <t>TO-ACIDO ZOLEDRONICO IMA** 4 mg pvo.liof.x 1+solv.</t>
        </is>
      </c>
    </row>
    <row r="797" ht="15" customHeight="1" s="70">
      <c r="A797" s="67" t="n">
        <v>630600</v>
      </c>
      <c r="B797" s="67" t="n">
        <v>1031870</v>
      </c>
      <c r="C797" s="40" t="n">
        <v>7798091910102</v>
      </c>
      <c r="D797" s="66" t="inlineStr">
        <is>
          <t>TO-GEMCITABINA IMA** 200 mg pvo.liof</t>
        </is>
      </c>
    </row>
    <row r="798" ht="15" customHeight="1" s="70">
      <c r="A798" s="67" t="n">
        <v>630613</v>
      </c>
      <c r="B798" s="67" t="n">
        <v>1031871</v>
      </c>
      <c r="C798" s="40" t="n">
        <v>7798091910119</v>
      </c>
      <c r="D798" s="66" t="inlineStr">
        <is>
          <t>TO-GEMCITABINA IMA** 1.000 mg pvo.liof</t>
        </is>
      </c>
    </row>
    <row r="799" ht="15" customHeight="1" s="70">
      <c r="A799" s="67" t="n">
        <v>630597</v>
      </c>
      <c r="B799" s="67" t="n">
        <v>1031876</v>
      </c>
      <c r="C799" s="40" t="n">
        <v>7798091910089</v>
      </c>
      <c r="D799" s="66" t="inlineStr">
        <is>
          <t>STO-PEMETREXED IMA** 500 mg pvo.liof</t>
        </is>
      </c>
    </row>
    <row r="800" ht="15" customHeight="1" s="70">
      <c r="A800" s="67" t="n">
        <v>6274391</v>
      </c>
      <c r="B800" s="67" t="n">
        <v>1031881</v>
      </c>
      <c r="C800" s="40" t="n">
        <v>7797991000678</v>
      </c>
      <c r="D800" s="66" t="inlineStr">
        <is>
          <t>STO-ISENTRESS** 100 mg comp.mast.x 60</t>
        </is>
      </c>
    </row>
    <row r="801" ht="15" customHeight="1" s="70">
      <c r="A801" s="67" t="n">
        <v>6274261</v>
      </c>
      <c r="B801" s="67" t="n">
        <v>1031882</v>
      </c>
      <c r="C801" s="40" t="n">
        <v>7797991000661</v>
      </c>
      <c r="D801" s="66" t="inlineStr">
        <is>
          <t>STO-ISENTRESS** 25 mg comp.mast.x 60</t>
        </is>
      </c>
    </row>
    <row r="802" ht="15" customHeight="1" s="70">
      <c r="A802" s="67" t="n">
        <v>620213</v>
      </c>
      <c r="B802" s="67" t="n">
        <v>1031886</v>
      </c>
      <c r="C802" s="40" t="n">
        <v>7793236000359</v>
      </c>
      <c r="D802" s="66" t="inlineStr">
        <is>
          <t>STO-ZYLATADINA** 100mg fco.amp</t>
        </is>
      </c>
    </row>
    <row r="803" ht="15" customHeight="1" s="70">
      <c r="A803" s="67" t="n">
        <v>6266971</v>
      </c>
      <c r="B803" s="67" t="n">
        <v>1031893</v>
      </c>
      <c r="C803" s="40" t="n">
        <v>7795314023762</v>
      </c>
      <c r="D803" s="66" t="inlineStr">
        <is>
          <t>TO-INTELENCE** 200mg comp.x60</t>
        </is>
      </c>
    </row>
    <row r="804" ht="15" customHeight="1" s="70">
      <c r="A804" s="67" t="n">
        <v>6212391</v>
      </c>
      <c r="B804" s="67" t="n">
        <v>1031910</v>
      </c>
      <c r="C804" s="40" t="n">
        <v>7793397051221</v>
      </c>
      <c r="D804" s="66" t="inlineStr">
        <is>
          <t>STO-FV-LUNADIN** 15mg caps.x21</t>
        </is>
      </c>
    </row>
    <row r="805" ht="15" customHeight="1" s="70">
      <c r="A805" s="67" t="n">
        <v>6212261</v>
      </c>
      <c r="B805" s="67" t="n">
        <v>1031912</v>
      </c>
      <c r="C805" s="40" t="n">
        <v>7793397051214</v>
      </c>
      <c r="D805" s="66" t="inlineStr">
        <is>
          <t>STO-FV-LUNADIN** 10mg caps.x21</t>
        </is>
      </c>
    </row>
    <row r="806" ht="15" customHeight="1" s="70">
      <c r="A806" s="67" t="n">
        <v>6212131</v>
      </c>
      <c r="B806" s="67" t="n">
        <v>1031913</v>
      </c>
      <c r="C806" s="40" t="n">
        <v>7793397051207</v>
      </c>
      <c r="D806" s="66" t="inlineStr">
        <is>
          <t>STO-FV-LUNADIN** 5mg caps.x21</t>
        </is>
      </c>
    </row>
    <row r="807" ht="15" customHeight="1" s="70">
      <c r="A807" s="67" t="n">
        <v>6212421</v>
      </c>
      <c r="B807" s="67" t="n">
        <v>1031914</v>
      </c>
      <c r="C807" s="40" t="n">
        <v>7793397051238</v>
      </c>
      <c r="D807" s="66" t="inlineStr">
        <is>
          <t>STO-FV-LUNADIN** 25mg caps.x21</t>
        </is>
      </c>
    </row>
    <row r="808" ht="15" customHeight="1" s="70">
      <c r="A808" s="67" t="n">
        <v>6310391</v>
      </c>
      <c r="B808" s="67" t="n">
        <v>1031921</v>
      </c>
      <c r="C808" s="40" t="n">
        <v>7798021440266</v>
      </c>
      <c r="D808" s="66" t="inlineStr">
        <is>
          <t>STO-SIGNUM** 50mg f.a x 1</t>
        </is>
      </c>
    </row>
    <row r="809" ht="15" customHeight="1" s="70">
      <c r="A809" s="67" t="n">
        <v>6318420</v>
      </c>
      <c r="B809" s="67" t="n">
        <v>1031922</v>
      </c>
      <c r="C809" s="40" t="n">
        <v>7793397051344</v>
      </c>
      <c r="D809" s="66" t="inlineStr">
        <is>
          <t>TO-BITERA** 250mg comp.x120</t>
        </is>
      </c>
    </row>
    <row r="810" ht="15" customHeight="1" s="70">
      <c r="A810" s="67" t="n">
        <v>631968</v>
      </c>
      <c r="B810" s="67" t="n">
        <v>1031924</v>
      </c>
      <c r="C810" s="40" t="n">
        <v>7793569005496</v>
      </c>
      <c r="D810" s="66" t="inlineStr">
        <is>
          <t>TO-PROSTERONA** 250mg comp.x120</t>
        </is>
      </c>
    </row>
    <row r="811" ht="15" customHeight="1" s="70">
      <c r="A811" s="67" t="n">
        <v>619655</v>
      </c>
      <c r="B811" s="67" t="n">
        <v>1031933</v>
      </c>
      <c r="C811" s="40" t="n">
        <v>7798163500095</v>
      </c>
      <c r="D811" s="66" t="inlineStr">
        <is>
          <t>TO-HEMASTIM** 2.000UI  jga.prell.x1.5ml</t>
        </is>
      </c>
    </row>
    <row r="812" ht="15" customHeight="1" s="70">
      <c r="A812" s="67" t="n">
        <v>619668</v>
      </c>
      <c r="B812" s="67" t="n">
        <v>1031934</v>
      </c>
      <c r="C812" s="40" t="n">
        <v>7798163500101</v>
      </c>
      <c r="D812" s="66" t="inlineStr">
        <is>
          <t>TO-HEMASTIM** 4.000UI  jga.prell.x1.5ml</t>
        </is>
      </c>
    </row>
    <row r="813" ht="15" customHeight="1" s="70">
      <c r="A813" s="67" t="n">
        <v>619671</v>
      </c>
      <c r="B813" s="67" t="n">
        <v>1031935</v>
      </c>
      <c r="C813" s="40" t="n">
        <v>7798163500118</v>
      </c>
      <c r="D813" s="66" t="inlineStr">
        <is>
          <t>TO-HEMASTIM** 10.000UI  jga.prell.x1.5ml</t>
        </is>
      </c>
    </row>
    <row r="814" ht="15" customHeight="1" s="70">
      <c r="A814" s="67" t="n">
        <v>605813</v>
      </c>
      <c r="B814" s="67" t="n">
        <v>1031937</v>
      </c>
      <c r="C814" s="40" t="n">
        <v>7798163500088</v>
      </c>
      <c r="D814" s="66" t="inlineStr">
        <is>
          <t>TO-NEUTROPINE** 300mcg jga.prell.x1ml</t>
        </is>
      </c>
    </row>
    <row r="815" ht="15" customHeight="1" s="70">
      <c r="A815" s="67" t="n">
        <v>6317263</v>
      </c>
      <c r="B815" s="67" t="n">
        <v>1031964</v>
      </c>
      <c r="C815" s="40" t="n">
        <v>7790375003661</v>
      </c>
      <c r="D815" s="66" t="inlineStr">
        <is>
          <t>STO-AMITAX 50mg comp.x 60</t>
        </is>
      </c>
    </row>
    <row r="816" ht="15" customHeight="1" s="70">
      <c r="A816" s="67" t="n">
        <v>4809631</v>
      </c>
      <c r="B816" s="67" t="n">
        <v>1031977</v>
      </c>
      <c r="C816" s="40" t="n">
        <v>7795326006616</v>
      </c>
      <c r="D816" s="66" t="inlineStr">
        <is>
          <t>TO-RC -ABELCET 100 mg iny.f.a.x 1 x20ml</t>
        </is>
      </c>
    </row>
    <row r="817" ht="15" customHeight="1" s="70">
      <c r="A817" s="67" t="n">
        <v>631913</v>
      </c>
      <c r="B817" s="67" t="n">
        <v>1031978</v>
      </c>
      <c r="C817" s="40" t="n">
        <v>7798021440303</v>
      </c>
      <c r="D817" s="66" t="inlineStr">
        <is>
          <t>STO-DAPIBUS** 100mg comp.rec.x30</t>
        </is>
      </c>
    </row>
    <row r="818" ht="15" customHeight="1" s="70">
      <c r="A818" s="67" t="n">
        <v>631897</v>
      </c>
      <c r="B818" s="67" t="n">
        <v>1031980</v>
      </c>
      <c r="C818" s="40" t="n">
        <v>7798021440310</v>
      </c>
      <c r="D818" s="66" t="inlineStr">
        <is>
          <t>STO-DAPIBUS** 50mg comp.rec.x60</t>
        </is>
      </c>
    </row>
    <row r="819" ht="15" customHeight="1" s="70">
      <c r="A819" s="67" t="n">
        <v>4834962</v>
      </c>
      <c r="B819" s="67" t="n">
        <v>1031986</v>
      </c>
      <c r="C819" s="40" t="n">
        <v>7798021440181</v>
      </c>
      <c r="D819" s="66" t="inlineStr">
        <is>
          <t>TO-FILGEN** 300mcg jga.prell.x 5</t>
        </is>
      </c>
    </row>
    <row r="820" ht="15" customHeight="1" s="70">
      <c r="A820" s="67" t="n">
        <v>630771</v>
      </c>
      <c r="B820" s="67" t="n">
        <v>1031994</v>
      </c>
      <c r="C820" s="40" t="n">
        <v>7798091910256</v>
      </c>
      <c r="D820" s="66" t="inlineStr">
        <is>
          <t>STO-PACLITAXEL IMA** 100mg sol.iny</t>
        </is>
      </c>
    </row>
    <row r="821" ht="15" customHeight="1" s="70">
      <c r="A821" s="67" t="n">
        <v>630784</v>
      </c>
      <c r="B821" s="67" t="n">
        <v>1031996</v>
      </c>
      <c r="C821" s="40" t="n">
        <v>7798091910263</v>
      </c>
      <c r="D821" s="66" t="inlineStr">
        <is>
          <t>STO-PACLITAXEL IMA** 150mg sol.iny</t>
        </is>
      </c>
    </row>
    <row r="822" ht="15" customHeight="1" s="70">
      <c r="A822" s="67" t="n">
        <v>630768</v>
      </c>
      <c r="B822" s="67" t="n">
        <v>1031997</v>
      </c>
      <c r="C822" s="40" t="n">
        <v>7798091910249</v>
      </c>
      <c r="D822" s="66" t="inlineStr">
        <is>
          <t>STO-PACLITAXEL IMA** 30 mg sol.iny</t>
        </is>
      </c>
    </row>
    <row r="823" ht="15" customHeight="1" s="70">
      <c r="A823" s="67" t="n">
        <v>630797</v>
      </c>
      <c r="B823" s="67" t="n">
        <v>1031998</v>
      </c>
      <c r="C823" s="40" t="n">
        <v>7798091910270</v>
      </c>
      <c r="D823" s="66" t="inlineStr">
        <is>
          <t>STO-PACLITAXEL IMA** 300 mg sol.iny</t>
        </is>
      </c>
    </row>
    <row r="824" ht="15" customHeight="1" s="70">
      <c r="A824" s="67" t="n">
        <v>630713</v>
      </c>
      <c r="B824" s="67" t="n">
        <v>1031999</v>
      </c>
      <c r="C824" s="40" t="n">
        <v>7798091910140</v>
      </c>
      <c r="D824" s="66" t="inlineStr">
        <is>
          <t>STO-DOCETAXEL SOL IMA** 80 mg f.a.+diluy.</t>
        </is>
      </c>
    </row>
    <row r="825" ht="15" customHeight="1" s="70">
      <c r="A825" s="67" t="n">
        <v>630700</v>
      </c>
      <c r="B825" s="67" t="n">
        <v>1032000</v>
      </c>
      <c r="C825" s="40" t="n">
        <v>7798091910133</v>
      </c>
      <c r="D825" s="66" t="inlineStr">
        <is>
          <t>STO-DOCETAXEL SOL IMA** 20 mg f.a.+diluy</t>
        </is>
      </c>
    </row>
    <row r="826" ht="15" customHeight="1" s="70">
      <c r="A826" s="67" t="n">
        <v>630842</v>
      </c>
      <c r="B826" s="67" t="n">
        <v>1032001</v>
      </c>
      <c r="C826" s="40" t="n">
        <v>7798091910218</v>
      </c>
      <c r="D826" s="66" t="inlineStr">
        <is>
          <t>TO-IDARUBICINA IMA** 10 mg liof.f.a</t>
        </is>
      </c>
    </row>
    <row r="827" ht="15" customHeight="1" s="70">
      <c r="A827" s="67" t="n">
        <v>630697</v>
      </c>
      <c r="B827" s="67" t="n">
        <v>1032003</v>
      </c>
      <c r="C827" s="40" t="n">
        <v>7798091910195</v>
      </c>
      <c r="D827" s="66" t="inlineStr">
        <is>
          <t>STO-FLUDARABINA IMA** 50mg iny.f.a.liof</t>
        </is>
      </c>
    </row>
    <row r="828" ht="15" customHeight="1" s="70">
      <c r="A828" s="67" t="n">
        <v>605284</v>
      </c>
      <c r="B828" s="67" t="n">
        <v>1032004</v>
      </c>
      <c r="C828" s="40" t="n">
        <v>7798035310036</v>
      </c>
      <c r="D828" s="66" t="inlineStr">
        <is>
          <t>STO-VARIZOLOMIDA** 20mg caps.x5</t>
        </is>
      </c>
    </row>
    <row r="829" ht="15" customHeight="1" s="70">
      <c r="A829" s="67" t="n">
        <v>605268</v>
      </c>
      <c r="B829" s="67" t="n">
        <v>1032005</v>
      </c>
      <c r="C829" s="40" t="n">
        <v>7798035310050</v>
      </c>
      <c r="D829" s="66" t="inlineStr">
        <is>
          <t>STO-VARIZOLOMIDA** 100mg caps.x5</t>
        </is>
      </c>
    </row>
    <row r="830" ht="15" customHeight="1" s="70">
      <c r="A830" s="67" t="n">
        <v>605271</v>
      </c>
      <c r="B830" s="67" t="n">
        <v>1032007</v>
      </c>
      <c r="C830" s="40" t="n">
        <v>7798035310098</v>
      </c>
      <c r="D830" s="66" t="inlineStr">
        <is>
          <t>STO-VARIZOLOMIDA** 250mg caps.x5</t>
        </is>
      </c>
    </row>
    <row r="831" ht="15" customHeight="1" s="70">
      <c r="A831" s="67" t="n">
        <v>622142</v>
      </c>
      <c r="B831" s="67" t="n">
        <v>1032011</v>
      </c>
      <c r="C831" s="40" t="n">
        <v>7793236000656</v>
      </c>
      <c r="D831" s="66" t="inlineStr">
        <is>
          <t>TO-FV-MIZARID** 5mg caps.x21</t>
        </is>
      </c>
    </row>
    <row r="832" ht="15" customHeight="1" s="70">
      <c r="A832" s="67" t="n">
        <v>622155</v>
      </c>
      <c r="B832" s="67" t="n">
        <v>1032012</v>
      </c>
      <c r="C832" s="40" t="n">
        <v>7793236000137</v>
      </c>
      <c r="D832" s="66" t="inlineStr">
        <is>
          <t>STO-FV-MIZARID** 10mg caps.x21</t>
        </is>
      </c>
    </row>
    <row r="833" ht="15" customHeight="1" s="70">
      <c r="A833" s="67" t="n">
        <v>622168</v>
      </c>
      <c r="B833" s="67" t="n">
        <v>1032013</v>
      </c>
      <c r="C833" s="40" t="n">
        <v>7793236000144</v>
      </c>
      <c r="D833" s="66" t="inlineStr">
        <is>
          <t>STO-FV-MIZARID** 15mg caps.x 21</t>
        </is>
      </c>
    </row>
    <row r="834" ht="15" customHeight="1" s="70">
      <c r="A834" s="67" t="n">
        <v>622171</v>
      </c>
      <c r="B834" s="67" t="n">
        <v>1032014</v>
      </c>
      <c r="C834" s="40" t="n">
        <v>7793236000151</v>
      </c>
      <c r="D834" s="66" t="inlineStr">
        <is>
          <t>STO-FV-MIZARID** 25mg caps.x21</t>
        </is>
      </c>
    </row>
    <row r="835" ht="15" customHeight="1" s="70">
      <c r="A835" s="67" t="n">
        <v>6282394</v>
      </c>
      <c r="B835" s="67" t="n">
        <v>1032016</v>
      </c>
      <c r="C835" s="40" t="n">
        <v>7798163500279</v>
      </c>
      <c r="D835" s="66" t="inlineStr">
        <is>
          <t>STO-MEGAVEX** 30ug x4 vial+4 jga.diluy</t>
        </is>
      </c>
    </row>
    <row r="836" ht="15" customHeight="1" s="70">
      <c r="A836" s="67" t="n">
        <v>630439</v>
      </c>
      <c r="B836" s="67" t="n">
        <v>1032018</v>
      </c>
      <c r="C836" s="40" t="n">
        <v>7798035311064</v>
      </c>
      <c r="D836" s="66" t="inlineStr">
        <is>
          <t>TO-VAXEMES** 25mg comp.rec.x30</t>
        </is>
      </c>
    </row>
    <row r="837" ht="15" customHeight="1" s="70">
      <c r="A837" s="67" t="n">
        <v>5767391</v>
      </c>
      <c r="B837" s="67" t="n">
        <v>1032106</v>
      </c>
      <c r="C837" s="40" t="n">
        <v>7795312002745</v>
      </c>
      <c r="D837" s="66" t="inlineStr">
        <is>
          <t>TO-TI-OPTISULIN 100UI/ml lap.prellx5x3ml</t>
        </is>
      </c>
    </row>
    <row r="838" ht="15" customHeight="1" s="70">
      <c r="A838" s="67" t="n">
        <v>3929441</v>
      </c>
      <c r="B838" s="67" t="n">
        <v>1032108</v>
      </c>
      <c r="C838" s="40" t="n">
        <v>7798021440259</v>
      </c>
      <c r="D838" s="66" t="inlineStr">
        <is>
          <t>TO-VESANOID** 10mg caps.x100</t>
        </is>
      </c>
    </row>
    <row r="839" ht="15" customHeight="1" s="70">
      <c r="A839" s="67" t="n">
        <v>6113551</v>
      </c>
      <c r="B839" s="67" t="n">
        <v>1032109</v>
      </c>
      <c r="C839" s="40" t="n">
        <v>7791829000762</v>
      </c>
      <c r="D839" s="66" t="inlineStr">
        <is>
          <t>STO-ARQUIMES** 100mg iny.liof.f.a.x 1</t>
        </is>
      </c>
    </row>
    <row r="840" ht="15" customHeight="1" s="70">
      <c r="A840" s="67" t="n">
        <v>631642</v>
      </c>
      <c r="B840" s="67" t="n">
        <v>1032115</v>
      </c>
      <c r="C840" s="40" t="n">
        <v>7798035311071</v>
      </c>
      <c r="D840" s="66" t="inlineStr">
        <is>
          <t>TO-ROTERONA** 250mg comp.x120</t>
        </is>
      </c>
    </row>
    <row r="841" ht="15" customHeight="1" s="70">
      <c r="A841" s="67" t="n">
        <v>6338001</v>
      </c>
      <c r="B841" s="67" t="n">
        <v>1032116</v>
      </c>
      <c r="C841" s="40" t="n">
        <v>7796285277314</v>
      </c>
      <c r="D841" s="66" t="inlineStr">
        <is>
          <t>STO-REMIVIR** comp.rec.x30</t>
        </is>
      </c>
    </row>
    <row r="842" ht="15" customHeight="1" s="70">
      <c r="A842" s="67" t="n">
        <v>6333398</v>
      </c>
      <c r="B842" s="67" t="n">
        <v>1032118</v>
      </c>
      <c r="C842" s="40" t="n">
        <v>7790375003722</v>
      </c>
      <c r="D842" s="66" t="inlineStr">
        <is>
          <t>TO-TETRAZOL** 25mg comp.x 120</t>
        </is>
      </c>
    </row>
    <row r="843" ht="15" customHeight="1" s="70">
      <c r="A843" s="67" t="n">
        <v>6341711</v>
      </c>
      <c r="B843" s="67" t="n">
        <v>1032120</v>
      </c>
      <c r="C843" s="40" t="n">
        <v>7792371370358</v>
      </c>
      <c r="D843" s="66" t="inlineStr">
        <is>
          <t>TO-ERIVEDGE** 150mg caps.x28</t>
        </is>
      </c>
    </row>
    <row r="844" ht="15" customHeight="1" s="70">
      <c r="A844" s="67" t="n">
        <v>6186971</v>
      </c>
      <c r="B844" s="67" t="n">
        <v>1032122</v>
      </c>
      <c r="C844" s="40" t="n">
        <v>7791829000861</v>
      </c>
      <c r="D844" s="66" t="inlineStr">
        <is>
          <t>TO-MEXED** 25 mg f.a.liof</t>
        </is>
      </c>
    </row>
    <row r="845" ht="15" customHeight="1" s="70">
      <c r="A845" s="67" t="n">
        <v>6187001</v>
      </c>
      <c r="B845" s="67" t="n">
        <v>1032123</v>
      </c>
      <c r="C845" s="40" t="n">
        <v>7791829000878</v>
      </c>
      <c r="D845" s="66" t="inlineStr">
        <is>
          <t>TO-MEXED** 100 mg f.a.liof</t>
        </is>
      </c>
    </row>
    <row r="846" ht="15" customHeight="1" s="70">
      <c r="A846" s="67" t="n">
        <v>6338711</v>
      </c>
      <c r="B846" s="67" t="n">
        <v>1032156</v>
      </c>
      <c r="C846" s="40" t="n">
        <v>7792183002126</v>
      </c>
      <c r="D846" s="66" t="inlineStr">
        <is>
          <t>TO-DIMEFUL 120mg caps.x14</t>
        </is>
      </c>
    </row>
    <row r="847" ht="15" customHeight="1" s="70">
      <c r="A847" s="67" t="n">
        <v>6338681</v>
      </c>
      <c r="B847" s="67" t="n">
        <v>1032157</v>
      </c>
      <c r="C847" s="40" t="n">
        <v>7792183002133</v>
      </c>
      <c r="D847" s="66" t="inlineStr">
        <is>
          <t>TO-DIMEFUL 240 mg caps.x60</t>
        </is>
      </c>
    </row>
    <row r="848" ht="15" customHeight="1" s="70">
      <c r="A848" s="67" t="n">
        <v>6350551</v>
      </c>
      <c r="B848" s="67" t="n">
        <v>1032163</v>
      </c>
      <c r="C848" s="40" t="n">
        <v>7792371422385</v>
      </c>
      <c r="D848" s="66" t="inlineStr">
        <is>
          <t>STO-MABTHERA SC** 1.400mg/11.7ml vial</t>
        </is>
      </c>
    </row>
    <row r="849" ht="15" customHeight="1" s="70">
      <c r="A849" s="67" t="n">
        <v>6268681</v>
      </c>
      <c r="B849" s="67" t="n">
        <v>1032188</v>
      </c>
      <c r="C849" s="40" t="n">
        <v>7792183001945</v>
      </c>
      <c r="D849" s="66" t="inlineStr">
        <is>
          <t>STO-STRIBILD** comp.rec.x30</t>
        </is>
      </c>
    </row>
    <row r="850" ht="15" customHeight="1" s="70">
      <c r="A850" s="67" t="n">
        <v>6019391</v>
      </c>
      <c r="B850" s="67" t="n">
        <v>1032189</v>
      </c>
      <c r="C850" s="40" t="n">
        <v>7795314025605</v>
      </c>
      <c r="D850" s="66" t="inlineStr">
        <is>
          <t>TO-SIMPONI autoiny.x100mg</t>
        </is>
      </c>
    </row>
    <row r="851" ht="15" customHeight="1" s="70">
      <c r="A851" s="67" t="n">
        <v>630813</v>
      </c>
      <c r="B851" s="67" t="n">
        <v>1032196</v>
      </c>
      <c r="C851" s="40" t="n">
        <v>7798091910164</v>
      </c>
      <c r="D851" s="66" t="inlineStr">
        <is>
          <t>TO-DOXORUBICINA IMA** 50 mg liof.f.a</t>
        </is>
      </c>
    </row>
    <row r="852" ht="15" customHeight="1" s="70">
      <c r="A852" s="67" t="n">
        <v>630742</v>
      </c>
      <c r="B852" s="67" t="n">
        <v>1032200</v>
      </c>
      <c r="C852" s="40" t="n">
        <v>7798091910225</v>
      </c>
      <c r="D852" s="66" t="inlineStr">
        <is>
          <t>TO-OLIPTINO** 50mg liof.f.a</t>
        </is>
      </c>
    </row>
    <row r="853" ht="15" customHeight="1" s="70">
      <c r="A853" s="67" t="n">
        <v>630755</v>
      </c>
      <c r="B853" s="67" t="n">
        <v>1032202</v>
      </c>
      <c r="C853" s="40" t="n">
        <v>7798091910232</v>
      </c>
      <c r="D853" s="66" t="inlineStr">
        <is>
          <t>TO-OLIPTINO** 100mg liof.f.a</t>
        </is>
      </c>
    </row>
    <row r="854" ht="15" customHeight="1" s="70">
      <c r="A854" s="67" t="n">
        <v>630626</v>
      </c>
      <c r="B854" s="67" t="n">
        <v>1032203</v>
      </c>
      <c r="C854" s="40" t="n">
        <v>7798091910096</v>
      </c>
      <c r="D854" s="66" t="inlineStr">
        <is>
          <t>TO-IRINOTECAN IMA** 100mg f.a</t>
        </is>
      </c>
    </row>
    <row r="855" ht="15" customHeight="1" s="70">
      <c r="A855" s="67" t="n">
        <v>6355551</v>
      </c>
      <c r="B855" s="67" t="n">
        <v>1032205</v>
      </c>
      <c r="C855" s="40" t="n">
        <v>7795306318036</v>
      </c>
      <c r="D855" s="66" t="inlineStr">
        <is>
          <t>TO-COSENTYX 150mg/1ml autoiny.x2</t>
        </is>
      </c>
    </row>
    <row r="856" ht="15" customHeight="1" s="70">
      <c r="A856" s="67" t="n">
        <v>6289262</v>
      </c>
      <c r="B856" s="67" t="n">
        <v>1032216</v>
      </c>
      <c r="C856" s="40" t="n">
        <v>7793397051351</v>
      </c>
      <c r="D856" s="66" t="inlineStr">
        <is>
          <t>TO-GEFINTER** 250mg comp.x30</t>
        </is>
      </c>
    </row>
    <row r="857" ht="15" customHeight="1" s="70">
      <c r="A857" s="67" t="n">
        <v>6351971</v>
      </c>
      <c r="B857" s="67" t="n">
        <v>1032222</v>
      </c>
      <c r="C857" s="40" t="n">
        <v>7795348002825</v>
      </c>
      <c r="D857" s="66" t="inlineStr">
        <is>
          <t>STO-VIRONTAR N** 100/800 comp.rec.ran.x30</t>
        </is>
      </c>
    </row>
    <row r="858" ht="15" customHeight="1" s="70">
      <c r="A858" s="67" t="n">
        <v>6058133</v>
      </c>
      <c r="B858" s="67" t="n">
        <v>1032226</v>
      </c>
      <c r="C858" s="40" t="n">
        <v>7798163500224</v>
      </c>
      <c r="D858" s="66" t="inlineStr">
        <is>
          <t>TO-NEUTROPINE** 300mcg jga.prell.x5</t>
        </is>
      </c>
    </row>
    <row r="859" ht="15" customHeight="1" s="70">
      <c r="A859" s="67" t="n">
        <v>635842</v>
      </c>
      <c r="B859" s="67" t="n">
        <v>1032237</v>
      </c>
      <c r="C859" s="40" t="n">
        <v>7795367008785</v>
      </c>
      <c r="D859" s="66" t="inlineStr">
        <is>
          <t>STO-BOZOB** 3.5mg f.a</t>
        </is>
      </c>
    </row>
    <row r="860" ht="15" customHeight="1" s="70">
      <c r="A860" s="67" t="n">
        <v>633371</v>
      </c>
      <c r="B860" s="67" t="n">
        <v>1032252</v>
      </c>
      <c r="C860" s="40" t="n">
        <v>7798035311095</v>
      </c>
      <c r="D860" s="66" t="inlineStr">
        <is>
          <t>TO-KIPANIB** 400mg.x30comp.</t>
        </is>
      </c>
    </row>
    <row r="861" ht="15" customHeight="1" s="70">
      <c r="A861" s="67" t="n">
        <v>633384</v>
      </c>
      <c r="B861" s="67" t="n">
        <v>1032253</v>
      </c>
      <c r="C861" s="40" t="n">
        <v>7798035311088</v>
      </c>
      <c r="D861" s="66" t="inlineStr">
        <is>
          <t>TO-KIPANIB** 200mg.x30comp.</t>
        </is>
      </c>
    </row>
    <row r="862" ht="15" customHeight="1" s="70">
      <c r="A862" s="67" t="n">
        <v>5620391</v>
      </c>
      <c r="B862" s="67" t="n">
        <v>1032262</v>
      </c>
      <c r="C862" s="40" t="n">
        <v>7798021293206</v>
      </c>
      <c r="D862" s="66" t="inlineStr">
        <is>
          <t>TO-TETRABENZ** 25mg comp.x112</t>
        </is>
      </c>
    </row>
    <row r="863" ht="15" customHeight="1" s="70">
      <c r="A863" s="67" t="n">
        <v>3394411</v>
      </c>
      <c r="B863" s="67" t="n">
        <v>1032263</v>
      </c>
      <c r="C863" s="40" t="n">
        <v>7798021293190</v>
      </c>
      <c r="D863" s="66" t="inlineStr">
        <is>
          <t>TO-DASENTRON a.x8mg</t>
        </is>
      </c>
    </row>
    <row r="864" ht="15" customHeight="1" s="70">
      <c r="A864" s="67" t="n">
        <v>3394251</v>
      </c>
      <c r="B864" s="67" t="n">
        <v>1032264</v>
      </c>
      <c r="C864" s="40" t="n">
        <v>7798021293183</v>
      </c>
      <c r="D864" s="66" t="inlineStr">
        <is>
          <t>TO-DASENTRON 8mg comp.x10</t>
        </is>
      </c>
    </row>
    <row r="865" ht="15" customHeight="1" s="70">
      <c r="A865" s="67" t="n">
        <v>6360551</v>
      </c>
      <c r="B865" s="67" t="n">
        <v>1032280</v>
      </c>
      <c r="C865" s="40" t="n">
        <v>7792371417961</v>
      </c>
      <c r="D865" s="66" t="inlineStr">
        <is>
          <t>STO-ACTEMRA SC** 162mg/0.9ml jgas.prell.x4</t>
        </is>
      </c>
    </row>
    <row r="866" ht="15" customHeight="1" s="70">
      <c r="A866" s="67" t="n">
        <v>6354681</v>
      </c>
      <c r="B866" s="67" t="n">
        <v>1032281</v>
      </c>
      <c r="C866" s="40" t="n">
        <v>7792371410931</v>
      </c>
      <c r="D866" s="66" t="inlineStr">
        <is>
          <t>STO-HERCEPTIN SC** 600mg/5ml vial</t>
        </is>
      </c>
    </row>
    <row r="867" ht="15" customHeight="1" s="70">
      <c r="A867" s="67" t="n">
        <v>9951873</v>
      </c>
      <c r="B867" s="67" t="n">
        <v>1032282</v>
      </c>
      <c r="C867" s="40" t="n">
        <v>7792183002485</v>
      </c>
      <c r="D867" s="66" t="inlineStr">
        <is>
          <t>TO-SOVALDI** comp.rec.x28</t>
        </is>
      </c>
    </row>
    <row r="868" ht="15" customHeight="1" s="70">
      <c r="A868" s="67" t="n">
        <v>6372551</v>
      </c>
      <c r="B868" s="67" t="n">
        <v>1032289</v>
      </c>
      <c r="C868" s="40" t="n">
        <v>7795348002979</v>
      </c>
      <c r="D868" s="66" t="inlineStr">
        <is>
          <t>TO-PROBIRASE** 400mg comp.rec.x28</t>
        </is>
      </c>
    </row>
    <row r="869" ht="15" customHeight="1" s="70">
      <c r="A869" s="67" t="n">
        <v>6328971</v>
      </c>
      <c r="B869" s="67" t="n">
        <v>1032295</v>
      </c>
      <c r="C869" s="40" t="n">
        <v>7798006871689</v>
      </c>
      <c r="D869" s="66" t="inlineStr">
        <is>
          <t>STO-PEMETREXED GP PHARM** 500mg f.a</t>
        </is>
      </c>
    </row>
    <row r="870" ht="15" customHeight="1" s="70">
      <c r="A870" s="67" t="n">
        <v>6368684</v>
      </c>
      <c r="B870" s="67" t="n">
        <v>1032296</v>
      </c>
      <c r="C870" s="40" t="n">
        <v>7790375003715</v>
      </c>
      <c r="D870" s="66" t="inlineStr">
        <is>
          <t>TO-PERFORMA** 267mg comp.x270</t>
        </is>
      </c>
    </row>
    <row r="871" ht="15" customHeight="1" s="70">
      <c r="A871" s="67" t="n">
        <v>6088711</v>
      </c>
      <c r="B871" s="67" t="n">
        <v>1032301</v>
      </c>
      <c r="C871" s="40" t="n">
        <v>8054083005003</v>
      </c>
      <c r="D871" s="66" t="inlineStr">
        <is>
          <t>STO-RITONAVIR ABBVIE** comp.x30</t>
        </is>
      </c>
    </row>
    <row r="872" ht="15" customHeight="1" s="70">
      <c r="A872" s="67" t="n">
        <v>6358132</v>
      </c>
      <c r="B872" s="67" t="n">
        <v>1032311</v>
      </c>
      <c r="C872" s="40" t="n">
        <v>7798084684881</v>
      </c>
      <c r="D872" s="66" t="inlineStr">
        <is>
          <t>TO-DATIZIC** comp.rec.lib.prol.x56</t>
        </is>
      </c>
    </row>
    <row r="873" ht="15" customHeight="1" s="70">
      <c r="A873" s="67" t="n">
        <v>6299971</v>
      </c>
      <c r="B873" s="67" t="n">
        <v>1032333</v>
      </c>
      <c r="C873" s="40" t="n">
        <v>7795306730739</v>
      </c>
      <c r="D873" s="66" t="inlineStr">
        <is>
          <t>TO-TAFINLAR** 75mg caps.duras.x28</t>
        </is>
      </c>
    </row>
    <row r="874" ht="15" customHeight="1" s="70">
      <c r="A874" s="67" t="n">
        <v>626655</v>
      </c>
      <c r="B874" s="67" t="n">
        <v>1032339</v>
      </c>
      <c r="C874" s="40" t="n">
        <v>7798035310944</v>
      </c>
      <c r="D874" s="66" t="inlineStr">
        <is>
          <t>TO-OCTAGAM 10% 5g.fco.amp.x50ml</t>
        </is>
      </c>
    </row>
    <row r="875" ht="15" customHeight="1" s="70">
      <c r="A875" s="67" t="n">
        <v>6375841</v>
      </c>
      <c r="B875" s="67" t="n">
        <v>1032349</v>
      </c>
      <c r="C875" s="40" t="n">
        <v>7795314027500</v>
      </c>
      <c r="D875" s="66" t="inlineStr">
        <is>
          <t>TO-IMBRUVICA** 140mg.caps.x90</t>
        </is>
      </c>
    </row>
    <row r="876" ht="15" customHeight="1" s="70">
      <c r="A876" s="67" t="n">
        <v>6375842</v>
      </c>
      <c r="B876" s="67" t="n">
        <v>1032350</v>
      </c>
      <c r="C876" s="40" t="n">
        <v>7795314027517</v>
      </c>
      <c r="D876" s="66" t="inlineStr">
        <is>
          <t>TO-IMBRUVICA** 140mg.caps.x120</t>
        </is>
      </c>
    </row>
    <row r="877" ht="15" customHeight="1" s="70">
      <c r="A877" s="67" t="n">
        <v>6282133</v>
      </c>
      <c r="B877" s="67" t="n">
        <v>1032354</v>
      </c>
      <c r="C877" s="40" t="n">
        <v>7798163500125</v>
      </c>
      <c r="D877" s="66" t="inlineStr">
        <is>
          <t>STO-INMUNOMAS NF** 22mcg.jga.prell.x12</t>
        </is>
      </c>
    </row>
    <row r="878" ht="15" customHeight="1" s="70">
      <c r="A878" s="67" t="n">
        <v>6282263</v>
      </c>
      <c r="B878" s="67" t="n">
        <v>1032355</v>
      </c>
      <c r="C878" s="40" t="n">
        <v>7798163500132</v>
      </c>
      <c r="D878" s="66" t="inlineStr">
        <is>
          <t>STO-INMUNOMAS NF** 44mcg.jga.prell.x12</t>
        </is>
      </c>
    </row>
    <row r="879" ht="15" customHeight="1" s="70">
      <c r="A879" s="67" t="n">
        <v>6376971</v>
      </c>
      <c r="B879" s="67" t="n">
        <v>1032358</v>
      </c>
      <c r="C879" s="40" t="n">
        <v>7795381001717</v>
      </c>
      <c r="D879" s="66" t="inlineStr">
        <is>
          <t>TO-IBRANCE** 75mg.caps.x21</t>
        </is>
      </c>
    </row>
    <row r="880" ht="15" customHeight="1" s="70">
      <c r="A880" s="67" t="n">
        <v>6377001</v>
      </c>
      <c r="B880" s="67" t="n">
        <v>1032359</v>
      </c>
      <c r="C880" s="40" t="n">
        <v>7795381001724</v>
      </c>
      <c r="D880" s="66" t="inlineStr">
        <is>
          <t>TO-IBRANCE** 100mg.caps.x21</t>
        </is>
      </c>
    </row>
    <row r="881" ht="15" customHeight="1" s="70">
      <c r="A881" s="67" t="n">
        <v>6377131</v>
      </c>
      <c r="B881" s="67" t="n">
        <v>1032360</v>
      </c>
      <c r="C881" s="40" t="n">
        <v>7795381001731</v>
      </c>
      <c r="D881" s="66" t="inlineStr">
        <is>
          <t>TO-IBRANCE** 125mg.caps.x21</t>
        </is>
      </c>
    </row>
    <row r="882" ht="15" customHeight="1" s="70">
      <c r="A882" s="67" t="n">
        <v>6160712</v>
      </c>
      <c r="B882" s="67" t="n">
        <v>1032363</v>
      </c>
      <c r="C882" s="40" t="n">
        <v>7795306331011</v>
      </c>
      <c r="D882" s="66" t="inlineStr">
        <is>
          <t>TO-ARZERRA** 1000mg/50ml vial</t>
        </is>
      </c>
    </row>
    <row r="883" ht="15" customHeight="1" s="70">
      <c r="A883" s="67" t="n">
        <v>6051551</v>
      </c>
      <c r="B883" s="67" t="n">
        <v>1032373</v>
      </c>
      <c r="C883" s="40" t="n">
        <v>7795306332315</v>
      </c>
      <c r="D883" s="66" t="inlineStr">
        <is>
          <t>TO-REVOLADE 25mg comp.x28</t>
        </is>
      </c>
    </row>
    <row r="884" ht="15" customHeight="1" s="70">
      <c r="A884" s="67" t="n">
        <v>5515131</v>
      </c>
      <c r="B884" s="67" t="n">
        <v>1032380</v>
      </c>
      <c r="C884" s="40" t="n">
        <v>8054083003474</v>
      </c>
      <c r="D884" s="66" t="inlineStr">
        <is>
          <t>STO-KALETRA 50mg/200mg comp.rec.x120</t>
        </is>
      </c>
    </row>
    <row r="885" ht="15" customHeight="1" s="70">
      <c r="A885" s="67" t="n">
        <v>5969972</v>
      </c>
      <c r="B885" s="67" t="n">
        <v>1032381</v>
      </c>
      <c r="C885" s="40" t="n">
        <v>7795309000426</v>
      </c>
      <c r="D885" s="66" t="inlineStr">
        <is>
          <t>TO-FIRMAGON 80mg iny.pvo.f.a.prell</t>
        </is>
      </c>
    </row>
    <row r="886" ht="15" customHeight="1" s="70">
      <c r="A886" s="67" t="n">
        <v>6361421</v>
      </c>
      <c r="B886" s="67" t="n">
        <v>1032390</v>
      </c>
      <c r="C886" s="40" t="n">
        <v>7795306320381</v>
      </c>
      <c r="D886" s="66" t="inlineStr">
        <is>
          <t>TO-JAKAVI** 10mg comp.x60</t>
        </is>
      </c>
    </row>
    <row r="887" ht="15" customHeight="1" s="70">
      <c r="A887" s="67" t="n">
        <v>6322840</v>
      </c>
      <c r="B887" s="67" t="n">
        <v>1032391</v>
      </c>
      <c r="C887" s="40" t="n">
        <v>7793397051375</v>
      </c>
      <c r="D887" s="66" t="inlineStr">
        <is>
          <t>STO-ERLOTER** 100mg comp.x30</t>
        </is>
      </c>
    </row>
    <row r="888" ht="15" customHeight="1" s="70">
      <c r="A888" s="67" t="n">
        <v>6322710</v>
      </c>
      <c r="B888" s="67" t="n">
        <v>1032393</v>
      </c>
      <c r="C888" s="40" t="n">
        <v>7793397051382</v>
      </c>
      <c r="D888" s="66" t="inlineStr">
        <is>
          <t>STO-ERLOTER** 150mg comp.x30</t>
        </is>
      </c>
    </row>
    <row r="889" ht="15" customHeight="1" s="70">
      <c r="A889" s="67" t="n">
        <v>6364391</v>
      </c>
      <c r="B889" s="67" t="n">
        <v>1032399</v>
      </c>
      <c r="C889" s="40" t="n">
        <v>7792219001062</v>
      </c>
      <c r="D889" s="66" t="inlineStr">
        <is>
          <t>TO-LEBRINA 0.5mg caps.x28</t>
        </is>
      </c>
    </row>
    <row r="890" ht="15" customHeight="1" s="70">
      <c r="A890" s="67" t="n">
        <v>6299841</v>
      </c>
      <c r="B890" s="67" t="n">
        <v>1032402</v>
      </c>
      <c r="C890" s="40" t="n">
        <v>7795306330724</v>
      </c>
      <c r="D890" s="66" t="inlineStr">
        <is>
          <t>TO-TAFINLAR** 50mg caps.duras.x28</t>
        </is>
      </c>
    </row>
    <row r="891" ht="15" customHeight="1" s="70">
      <c r="A891" s="67" t="n">
        <v>9952109</v>
      </c>
      <c r="B891" s="67" t="n">
        <v>1032404</v>
      </c>
      <c r="C891" s="40" t="n">
        <v>4008976671770</v>
      </c>
      <c r="D891" s="66" t="inlineStr">
        <is>
          <t>KETOCAL 4:1 lata x300grs</t>
        </is>
      </c>
    </row>
    <row r="892" ht="15" customHeight="1" s="70">
      <c r="A892" s="67" t="n">
        <v>6354712</v>
      </c>
      <c r="B892" s="67" t="n">
        <v>1032407</v>
      </c>
      <c r="C892" s="40" t="n">
        <v>7792219001055</v>
      </c>
      <c r="D892" s="66" t="inlineStr">
        <is>
          <t>TO-ESGRINIL** 267mg caps.x270</t>
        </is>
      </c>
    </row>
    <row r="893" ht="15" customHeight="1" s="70">
      <c r="A893" s="67" t="n">
        <v>5758971</v>
      </c>
      <c r="B893" s="67" t="n">
        <v>1032419</v>
      </c>
      <c r="C893" s="40" t="n">
        <v>7795306339376</v>
      </c>
      <c r="D893" s="66" t="inlineStr">
        <is>
          <t>TO-ZOFRAN DR 8mg comp.disol.rap.x10</t>
        </is>
      </c>
    </row>
    <row r="894" ht="15" customHeight="1" s="70">
      <c r="A894" s="67" t="n">
        <v>6358261</v>
      </c>
      <c r="B894" s="67" t="n">
        <v>1032421</v>
      </c>
      <c r="C894" s="40" t="n">
        <v>7798144380067</v>
      </c>
      <c r="D894" s="66" t="inlineStr">
        <is>
          <t>TO-TECFIDERA 120mg caps.x14</t>
        </is>
      </c>
    </row>
    <row r="895" ht="15" customHeight="1" s="70">
      <c r="A895" s="67" t="n">
        <v>6358391</v>
      </c>
      <c r="B895" s="67" t="n">
        <v>1032422</v>
      </c>
      <c r="C895" s="40" t="n">
        <v>7798144380074</v>
      </c>
      <c r="D895" s="66" t="inlineStr">
        <is>
          <t>TO-TECFIDERA 240mg caps.x56</t>
        </is>
      </c>
    </row>
    <row r="896" ht="15" customHeight="1" s="70">
      <c r="A896" s="67" t="n">
        <v>9952145</v>
      </c>
      <c r="B896" s="67" t="n">
        <v>1032424</v>
      </c>
      <c r="C896" s="40" t="n">
        <v>7792183002539</v>
      </c>
      <c r="D896" s="66" t="inlineStr">
        <is>
          <t>STO-COMPLERA** comp.rec.x30</t>
        </is>
      </c>
    </row>
    <row r="897" ht="15" customHeight="1" s="70">
      <c r="A897" s="67" t="n">
        <v>6374841</v>
      </c>
      <c r="B897" s="67" t="n">
        <v>1032425</v>
      </c>
      <c r="C897" s="40" t="n">
        <v>7794640820854</v>
      </c>
      <c r="D897" s="66" t="inlineStr">
        <is>
          <t>TO-TRIUMEQ** 600 mg comp.x 30</t>
        </is>
      </c>
    </row>
    <row r="898" ht="15" customHeight="1" s="70">
      <c r="A898" s="67" t="n">
        <v>744191</v>
      </c>
      <c r="B898" s="67" t="n">
        <v>1032426</v>
      </c>
      <c r="C898" s="40" t="n">
        <v>7798035310999</v>
      </c>
      <c r="D898" s="66" t="inlineStr">
        <is>
          <t>TO-MYLERAN** 2mg comp.x25</t>
        </is>
      </c>
    </row>
    <row r="899" ht="15" customHeight="1" s="70">
      <c r="A899" s="67" t="n">
        <v>6370971</v>
      </c>
      <c r="B899" s="67" t="n">
        <v>1032427</v>
      </c>
      <c r="C899" s="40" t="n">
        <v>7795355000685</v>
      </c>
      <c r="D899" s="66" t="inlineStr">
        <is>
          <t>STO-HHT PEN 60UI/20mg cart.a.liq.x 1</t>
        </is>
      </c>
    </row>
    <row r="900" ht="15" customHeight="1" s="70">
      <c r="A900" s="67" t="n">
        <v>637468</v>
      </c>
      <c r="B900" s="67" t="n">
        <v>1032436</v>
      </c>
      <c r="C900" s="40" t="n">
        <v>7795367009249</v>
      </c>
      <c r="D900" s="66" t="inlineStr">
        <is>
          <t>STO-TIRLEB** 150mg comp.rec.x30</t>
        </is>
      </c>
    </row>
    <row r="901" ht="15" customHeight="1" s="70">
      <c r="A901" s="67" t="n">
        <v>5660262</v>
      </c>
      <c r="B901" s="67" t="n">
        <v>1032438</v>
      </c>
      <c r="C901" s="40" t="n">
        <v>7795306332469</v>
      </c>
      <c r="D901" s="66" t="inlineStr">
        <is>
          <t>STO-TYKERB** 250mg comp.rec.x140</t>
        </is>
      </c>
    </row>
    <row r="902" ht="15" customHeight="1" s="70">
      <c r="A902" s="67" t="n">
        <v>6378711</v>
      </c>
      <c r="B902" s="67" t="n">
        <v>1032450</v>
      </c>
      <c r="C902" s="40" t="n">
        <v>7793081000139</v>
      </c>
      <c r="D902" s="66" t="inlineStr">
        <is>
          <t>TO-KEYTRUDA** 100mg vial x4ml</t>
        </is>
      </c>
    </row>
    <row r="903" ht="15" customHeight="1" s="70">
      <c r="A903" s="67" t="n">
        <v>5956551</v>
      </c>
      <c r="B903" s="67" t="n">
        <v>1032454</v>
      </c>
      <c r="C903" s="40" t="n">
        <v>7798058931430</v>
      </c>
      <c r="D903" s="66" t="inlineStr">
        <is>
          <t>TO-TI-VICTOZA lap.prell.x3mlx2</t>
        </is>
      </c>
    </row>
    <row r="904" ht="15" customHeight="1" s="70">
      <c r="A904" s="67" t="n">
        <v>9952215</v>
      </c>
      <c r="B904" s="67" t="n">
        <v>1032465</v>
      </c>
      <c r="C904" s="40" t="n">
        <v>8054083007632</v>
      </c>
      <c r="D904" s="66" t="inlineStr">
        <is>
          <t>STO-SYNAGIS (SOLUCION)** 100mg f.a.x1ml</t>
        </is>
      </c>
    </row>
    <row r="905" ht="15" customHeight="1" s="70">
      <c r="A905" s="67" t="n">
        <v>623884</v>
      </c>
      <c r="B905" s="67" t="n">
        <v>1032471</v>
      </c>
      <c r="C905" s="40" t="n">
        <v>7793236000304</v>
      </c>
      <c r="D905" s="66" t="inlineStr">
        <is>
          <t>STO-RILUZOLE 50mg comp.rec.x60</t>
        </is>
      </c>
    </row>
    <row r="906" ht="15" customHeight="1" s="70">
      <c r="A906" s="67" t="n">
        <v>9948668</v>
      </c>
      <c r="B906" s="67" t="n">
        <v>1032472</v>
      </c>
      <c r="C906" s="40" t="n">
        <v>7798021292353</v>
      </c>
      <c r="D906" s="66" t="inlineStr">
        <is>
          <t>STO-RC-TOBRAL** sol.p/inh.fco.amp.x56</t>
        </is>
      </c>
    </row>
    <row r="907" ht="15" customHeight="1" s="70">
      <c r="A907" s="67" t="n">
        <v>6185971</v>
      </c>
      <c r="B907" s="67" t="n">
        <v>1032491</v>
      </c>
      <c r="C907" s="40" t="n">
        <v>7795381001861</v>
      </c>
      <c r="D907" s="66" t="inlineStr">
        <is>
          <t>TO-ELIQUIS 2.5mg comp.x60</t>
        </is>
      </c>
    </row>
    <row r="908" ht="15" customHeight="1" s="70">
      <c r="A908" s="67" t="n">
        <v>6381712</v>
      </c>
      <c r="B908" s="67" t="n">
        <v>1032511</v>
      </c>
      <c r="C908" s="40" t="n">
        <v>7798008272118</v>
      </c>
      <c r="D908" s="66" t="inlineStr">
        <is>
          <t>TO-OPDIVO** f.a.x100mg/10ml</t>
        </is>
      </c>
    </row>
    <row r="909" ht="15" customHeight="1" s="70">
      <c r="A909" s="67" t="n">
        <v>6381711</v>
      </c>
      <c r="B909" s="67" t="n">
        <v>1032512</v>
      </c>
      <c r="C909" s="40" t="n">
        <v>7798008272101</v>
      </c>
      <c r="D909" s="66" t="inlineStr">
        <is>
          <t>TO-OPDIVO** f.a.x40mg/4ml</t>
        </is>
      </c>
    </row>
    <row r="910" ht="15" customHeight="1" s="70">
      <c r="A910" s="67" t="n">
        <v>4048803</v>
      </c>
      <c r="B910" s="67" t="n">
        <v>1032513</v>
      </c>
      <c r="C910" s="40" t="n">
        <v>7790440512432</v>
      </c>
      <c r="D910" s="66" t="inlineStr">
        <is>
          <t>TO-CREON 25.000 caps.x100</t>
        </is>
      </c>
    </row>
    <row r="911" ht="15" customHeight="1" s="70">
      <c r="A911" s="67" t="n">
        <v>6008681</v>
      </c>
      <c r="B911" s="67" t="n">
        <v>1032526</v>
      </c>
      <c r="C911" s="40" t="n">
        <v>7795306333121</v>
      </c>
      <c r="D911" s="66" t="inlineStr">
        <is>
          <t>TO-VOTRIENT** 400mg comp.x30</t>
        </is>
      </c>
    </row>
    <row r="912" ht="15" customHeight="1" s="70">
      <c r="A912" s="67" t="n">
        <v>6326002</v>
      </c>
      <c r="B912" s="67" t="n">
        <v>1032530</v>
      </c>
      <c r="C912" s="40" t="n">
        <v>7795314023663</v>
      </c>
      <c r="D912" s="66" t="inlineStr">
        <is>
          <t>TO-INVEGA SUSTENNA 100 mg/1 ml jga.prell.</t>
        </is>
      </c>
    </row>
    <row r="913" ht="15" customHeight="1" s="70">
      <c r="A913" s="67" t="n">
        <v>6390001</v>
      </c>
      <c r="B913" s="67" t="n">
        <v>1032533</v>
      </c>
      <c r="C913" s="40" t="n">
        <v>7798180920173</v>
      </c>
      <c r="D913" s="66" t="inlineStr">
        <is>
          <t>TO-CICLOFOSFAMIDA KEMEX** 1000mg iny.f.a.x1</t>
        </is>
      </c>
    </row>
    <row r="914" ht="15" customHeight="1" s="70">
      <c r="A914" s="67" t="n">
        <v>4048802</v>
      </c>
      <c r="B914" s="67" t="n">
        <v>1032535</v>
      </c>
      <c r="C914" s="40" t="n">
        <v>7790440512425</v>
      </c>
      <c r="D914" s="66" t="inlineStr">
        <is>
          <t>TO-CREON 25.000 caps.x50</t>
        </is>
      </c>
    </row>
    <row r="915" ht="15" customHeight="1" s="70">
      <c r="A915" s="67" t="n">
        <v>6360971</v>
      </c>
      <c r="B915" s="67" t="n">
        <v>1032538</v>
      </c>
      <c r="C915" s="40" t="n">
        <v>7793397090268</v>
      </c>
      <c r="D915" s="66" t="inlineStr">
        <is>
          <t>TO-DALFYRAN** 10mg comp.x56</t>
        </is>
      </c>
    </row>
    <row r="916" ht="15" customHeight="1" s="70">
      <c r="A916" s="67" t="n">
        <v>6360970</v>
      </c>
      <c r="B916" s="67" t="n">
        <v>1032539</v>
      </c>
      <c r="C916" s="40" t="n">
        <v>7793397090251</v>
      </c>
      <c r="D916" s="66" t="inlineStr">
        <is>
          <t>TO-DALFYRAN** 10mg comp.x28</t>
        </is>
      </c>
    </row>
    <row r="917" ht="15" customHeight="1" s="70">
      <c r="A917" s="67" t="n">
        <v>5758841</v>
      </c>
      <c r="B917" s="67" t="n">
        <v>1032540</v>
      </c>
      <c r="C917" s="40" t="n">
        <v>7795306339369</v>
      </c>
      <c r="D917" s="66" t="inlineStr">
        <is>
          <t>TO-ZOFRAN DR 4 mg comp.disol.rap.x 10</t>
        </is>
      </c>
    </row>
    <row r="918" ht="15" customHeight="1" s="70">
      <c r="A918" s="67" t="n">
        <v>6350391</v>
      </c>
      <c r="B918" s="67" t="n">
        <v>1032541</v>
      </c>
      <c r="C918" s="40" t="n">
        <v>7793081000122</v>
      </c>
      <c r="D918" s="66" t="inlineStr">
        <is>
          <t>TO-NOXAFIL** 100mg comp.lib.modif.x24</t>
        </is>
      </c>
    </row>
    <row r="919" ht="15" customHeight="1" s="70">
      <c r="A919" s="67" t="n">
        <v>5970002</v>
      </c>
      <c r="B919" s="67" t="n">
        <v>1032548</v>
      </c>
      <c r="C919" s="40" t="n">
        <v>7795309000433</v>
      </c>
      <c r="D919" s="66" t="inlineStr">
        <is>
          <t>TO-FIRMAGON 120mg f.a.x2 + pvo.liof.</t>
        </is>
      </c>
    </row>
    <row r="920" ht="15" customHeight="1" s="70">
      <c r="A920" s="67" t="n">
        <v>6008551</v>
      </c>
      <c r="B920" s="67" t="n">
        <v>1032550</v>
      </c>
      <c r="C920" s="40" t="n">
        <v>7795306332643</v>
      </c>
      <c r="D920" s="66" t="inlineStr">
        <is>
          <t>TO-VOTRIENT** 200mg comp.x30</t>
        </is>
      </c>
    </row>
    <row r="921" ht="15" customHeight="1" s="70">
      <c r="A921" s="67" t="n">
        <v>637639</v>
      </c>
      <c r="B921" s="67" t="n">
        <v>1032554</v>
      </c>
      <c r="C921" s="40" t="n">
        <v>7798008272125</v>
      </c>
      <c r="D921" s="66" t="inlineStr">
        <is>
          <t>STO-EVOTAZ** 300/150mg caps.x30</t>
        </is>
      </c>
    </row>
    <row r="922" ht="15" customHeight="1" s="70">
      <c r="A922" s="67" t="n">
        <v>5156432</v>
      </c>
      <c r="B922" s="67" t="n">
        <v>1032555</v>
      </c>
      <c r="C922" s="40" t="n">
        <v>7795349000806</v>
      </c>
      <c r="D922" s="66" t="inlineStr">
        <is>
          <t>TO-DEXATOTAL 4mg comp.x20</t>
        </is>
      </c>
    </row>
    <row r="923" ht="15" customHeight="1" s="70">
      <c r="A923" s="67" t="n">
        <v>6371131</v>
      </c>
      <c r="B923" s="67" t="n">
        <v>1032557</v>
      </c>
      <c r="C923" s="40" t="n">
        <v>7793397090282</v>
      </c>
      <c r="D923" s="66" t="inlineStr">
        <is>
          <t>TO-MISOFAGAN** 200mg comp.x200</t>
        </is>
      </c>
    </row>
    <row r="924" ht="15" customHeight="1" s="70">
      <c r="A924" s="67" t="n">
        <v>6371132</v>
      </c>
      <c r="B924" s="67" t="n">
        <v>1032558</v>
      </c>
      <c r="C924" s="40" t="n">
        <v>7793397090299</v>
      </c>
      <c r="D924" s="66" t="inlineStr">
        <is>
          <t>TO-MISOFAGAN** 200mg comp.x360</t>
        </is>
      </c>
    </row>
    <row r="925" ht="15" customHeight="1" s="70">
      <c r="A925" s="67" t="n">
        <v>5156431</v>
      </c>
      <c r="B925" s="67" t="n">
        <v>1032563</v>
      </c>
      <c r="C925" s="40" t="n">
        <v>7795349000790</v>
      </c>
      <c r="D925" s="66" t="inlineStr">
        <is>
          <t>TO-DEXATOTAL 4 mg comp.ran.x 10</t>
        </is>
      </c>
    </row>
    <row r="926" ht="15" customHeight="1" s="70">
      <c r="A926" s="67" t="n">
        <v>5156642</v>
      </c>
      <c r="B926" s="67" t="n">
        <v>1032565</v>
      </c>
      <c r="C926" s="40" t="n">
        <v>7795349000820</v>
      </c>
      <c r="D926" s="66" t="inlineStr">
        <is>
          <t>TO-DEXATOTAL 8mg comp.ran.x20</t>
        </is>
      </c>
    </row>
    <row r="927" ht="15" customHeight="1" s="70">
      <c r="A927" s="67" t="n">
        <v>6370551</v>
      </c>
      <c r="B927" s="67" t="n">
        <v>1032567</v>
      </c>
      <c r="C927" s="40" t="n">
        <v>7795300001132</v>
      </c>
      <c r="D927" s="66" t="inlineStr">
        <is>
          <t>TO-MEPACT 4mg vial</t>
        </is>
      </c>
    </row>
    <row r="928" ht="15" customHeight="1" s="70">
      <c r="A928" s="67" t="n">
        <v>9952540</v>
      </c>
      <c r="B928" s="67" t="n">
        <v>1032568</v>
      </c>
      <c r="C928" s="40" t="n">
        <v>7793569006790</v>
      </c>
      <c r="D928" s="66" t="inlineStr">
        <is>
          <t>STO-ZEFRA** 3.5mg f.a</t>
        </is>
      </c>
    </row>
    <row r="929" ht="15" customHeight="1" s="70">
      <c r="A929" s="67" t="n">
        <v>6382001</v>
      </c>
      <c r="B929" s="67" t="n">
        <v>1032573</v>
      </c>
      <c r="C929" s="40" t="n">
        <v>7795306352849</v>
      </c>
      <c r="D929" s="66" t="inlineStr">
        <is>
          <t>TO-MEKINIST** 0.5mg comp.x30</t>
        </is>
      </c>
    </row>
    <row r="930" ht="15" customHeight="1" s="70">
      <c r="A930" s="67" t="n">
        <v>6382132</v>
      </c>
      <c r="B930" s="67" t="n">
        <v>1032575</v>
      </c>
      <c r="C930" s="40" t="n">
        <v>7795306352832</v>
      </c>
      <c r="D930" s="66" t="inlineStr">
        <is>
          <t>TO-MEKINIST** 2mg comp.x30</t>
        </is>
      </c>
    </row>
    <row r="931" ht="15" customHeight="1" s="70">
      <c r="A931" s="67" t="n">
        <v>633978</v>
      </c>
      <c r="B931" s="67" t="n">
        <v>1032577</v>
      </c>
      <c r="C931" s="40" t="n">
        <v>7793397051474</v>
      </c>
      <c r="D931" s="66" t="inlineStr">
        <is>
          <t>TO-FOSEVA 800mg comp.rec.x180</t>
        </is>
      </c>
    </row>
    <row r="932" ht="15" customHeight="1" s="70">
      <c r="A932" s="67" t="n">
        <v>9952485</v>
      </c>
      <c r="B932" s="67" t="n">
        <v>1032581</v>
      </c>
      <c r="C932" s="40" t="n">
        <v>7795355000692</v>
      </c>
      <c r="D932" s="66" t="inlineStr">
        <is>
          <t>TO-AMILIX** 100mg iny.liof.f.a</t>
        </is>
      </c>
    </row>
    <row r="933" ht="15" customHeight="1" s="70">
      <c r="A933" s="67" t="n">
        <v>6373421</v>
      </c>
      <c r="B933" s="67" t="n">
        <v>1032586</v>
      </c>
      <c r="C933" s="40" t="n">
        <v>7795320000603</v>
      </c>
      <c r="D933" s="66" t="inlineStr">
        <is>
          <t>TO-ADEMPAS** 1mg comp.x42</t>
        </is>
      </c>
    </row>
    <row r="934" ht="15" customHeight="1" s="70">
      <c r="A934" s="67" t="n">
        <v>6373551</v>
      </c>
      <c r="B934" s="67" t="n">
        <v>1032587</v>
      </c>
      <c r="C934" s="40" t="n">
        <v>7795320000610</v>
      </c>
      <c r="D934" s="66" t="inlineStr">
        <is>
          <t>TO-ADEMPAS** 1.5mg comp.x42</t>
        </is>
      </c>
    </row>
    <row r="935" ht="15" customHeight="1" s="70">
      <c r="A935" s="67" t="n">
        <v>6373682</v>
      </c>
      <c r="B935" s="67" t="n">
        <v>1032591</v>
      </c>
      <c r="C935" s="40" t="n">
        <v>7795320000658</v>
      </c>
      <c r="D935" s="66" t="inlineStr">
        <is>
          <t>TO-ADEMPAS** 2mg comp.x84</t>
        </is>
      </c>
    </row>
    <row r="936" ht="15" customHeight="1" s="70">
      <c r="A936" s="67" t="n">
        <v>6373712</v>
      </c>
      <c r="B936" s="67" t="n">
        <v>1032592</v>
      </c>
      <c r="C936" s="40" t="n">
        <v>7795320000665</v>
      </c>
      <c r="D936" s="66" t="inlineStr">
        <is>
          <t>TO-ADEMPAS** 2.5mg comp.x84</t>
        </is>
      </c>
    </row>
    <row r="937" ht="15" customHeight="1" s="70">
      <c r="A937" s="67" t="n">
        <v>5156643</v>
      </c>
      <c r="B937" s="67" t="n">
        <v>1032604</v>
      </c>
      <c r="C937" s="40" t="n">
        <v>7795349000837</v>
      </c>
      <c r="D937" s="66" t="inlineStr">
        <is>
          <t>TO-DEXATOTAL 8mg comp.ran.x30</t>
        </is>
      </c>
    </row>
    <row r="938" ht="15" customHeight="1" s="70">
      <c r="A938" s="67" t="n">
        <v>5900970</v>
      </c>
      <c r="B938" s="67" t="n">
        <v>1032611</v>
      </c>
      <c r="C938" s="40" t="n">
        <v>7790375003821</v>
      </c>
      <c r="D938" s="66" t="inlineStr">
        <is>
          <t>TO-MEZAVANT 1200mg comp.x60</t>
        </is>
      </c>
    </row>
    <row r="939" ht="15" customHeight="1" s="70">
      <c r="A939" s="67" t="n">
        <v>5345551</v>
      </c>
      <c r="B939" s="67" t="n">
        <v>1032613</v>
      </c>
      <c r="C939" s="40" t="n">
        <v>7798113530097</v>
      </c>
      <c r="D939" s="66" t="inlineStr">
        <is>
          <t>STO-ERIOX** 20 mg f.a.iny.x1 x0.5 ml</t>
        </is>
      </c>
    </row>
    <row r="940" ht="15" customHeight="1" s="70">
      <c r="A940" s="67" t="n">
        <v>6350681</v>
      </c>
      <c r="B940" s="67" t="n">
        <v>1032631</v>
      </c>
      <c r="C940" s="40" t="n">
        <v>7795326004278</v>
      </c>
      <c r="D940" s="66" t="inlineStr">
        <is>
          <t>TO-ZINEXAN** caps.x60</t>
        </is>
      </c>
    </row>
    <row r="941" ht="15" customHeight="1" s="70">
      <c r="A941" s="67" t="n">
        <v>633184</v>
      </c>
      <c r="B941" s="67" t="n">
        <v>1032632</v>
      </c>
      <c r="C941" s="40" t="n">
        <v>7798091910287</v>
      </c>
      <c r="D941" s="66" t="inlineStr">
        <is>
          <t>TO-BICALUTAMIDA IMA** 50mg comp.x28</t>
        </is>
      </c>
    </row>
    <row r="942" ht="15" customHeight="1" s="70">
      <c r="A942" s="67" t="n">
        <v>6213716</v>
      </c>
      <c r="B942" s="67" t="n">
        <v>1032638</v>
      </c>
      <c r="C942" s="40" t="n">
        <v>7795348001514</v>
      </c>
      <c r="D942" s="66" t="inlineStr">
        <is>
          <t>TO-MONOFER 100mg/ml f.a.x 5ml</t>
        </is>
      </c>
    </row>
    <row r="943" ht="15" customHeight="1" s="70">
      <c r="A943" s="67" t="n">
        <v>9952675</v>
      </c>
      <c r="B943" s="67" t="n">
        <v>1032646</v>
      </c>
      <c r="C943" s="40" t="n">
        <v>7798021440334</v>
      </c>
      <c r="D943" s="66" t="inlineStr">
        <is>
          <t>STO-FV-MYELENZ** 10mg caps.x21</t>
        </is>
      </c>
    </row>
    <row r="944" ht="15" customHeight="1" s="70">
      <c r="A944" s="67" t="n">
        <v>9952676</v>
      </c>
      <c r="B944" s="67" t="n">
        <v>1032648</v>
      </c>
      <c r="C944" s="40" t="n">
        <v>7798021440341</v>
      </c>
      <c r="D944" s="66" t="inlineStr">
        <is>
          <t>STO-FV-MYELENZ** 25mg caps.x21</t>
        </is>
      </c>
    </row>
    <row r="945" ht="15" customHeight="1" s="70">
      <c r="A945" s="67" t="n">
        <v>6390131</v>
      </c>
      <c r="B945" s="67" t="n">
        <v>1032652</v>
      </c>
      <c r="C945" s="40" t="n">
        <v>7798180920166</v>
      </c>
      <c r="D945" s="66" t="inlineStr">
        <is>
          <t>TO-CICLOFOSFAMIDA KEMEX** 200mg iny.f.a x5</t>
        </is>
      </c>
    </row>
    <row r="946" ht="15" customHeight="1" s="70">
      <c r="A946" s="67" t="n">
        <v>9952081</v>
      </c>
      <c r="B946" s="67" t="n">
        <v>1032661</v>
      </c>
      <c r="C946" s="40" t="n">
        <v>7795376002972</v>
      </c>
      <c r="D946" s="66" t="inlineStr">
        <is>
          <t>STO-CAPECINOVA** 500mg comp.rec.x120</t>
        </is>
      </c>
    </row>
    <row r="947" ht="15" customHeight="1" s="70">
      <c r="A947" s="67" t="n">
        <v>9952560</v>
      </c>
      <c r="B947" s="67" t="n">
        <v>1032663</v>
      </c>
      <c r="C947" s="40" t="n">
        <v>93815713616</v>
      </c>
      <c r="D947" s="66" t="inlineStr">
        <is>
          <t>OPTIUM FreeStyle NEO MEDIDOR DE GLUCOSA</t>
        </is>
      </c>
    </row>
    <row r="948" ht="15" customHeight="1" s="70">
      <c r="A948" s="67" t="n">
        <v>6383840</v>
      </c>
      <c r="B948" s="67" t="n">
        <v>1032669</v>
      </c>
      <c r="C948" s="40" t="n">
        <v>7793397090305</v>
      </c>
      <c r="D948" s="66" t="inlineStr">
        <is>
          <t>TO-TERFLIMIDA 14mg comp.rec.x28</t>
        </is>
      </c>
    </row>
    <row r="949" ht="15" customHeight="1" s="70">
      <c r="A949" s="67" t="n">
        <v>639997</v>
      </c>
      <c r="B949" s="67" t="n">
        <v>1032673</v>
      </c>
      <c r="C949" s="40" t="n">
        <v>7798180920265</v>
      </c>
      <c r="D949" s="66" t="inlineStr">
        <is>
          <t>TO-HIDROXIUREA KEMEX** 500mg caps.x100</t>
        </is>
      </c>
    </row>
    <row r="950" ht="15" customHeight="1" s="70">
      <c r="A950" s="67" t="n">
        <v>4406522</v>
      </c>
      <c r="B950" s="67" t="n">
        <v>1032674</v>
      </c>
      <c r="C950" s="40" t="n">
        <v>7790440531327</v>
      </c>
      <c r="D950" s="66" t="inlineStr">
        <is>
          <t>TO-CREON 10.000 caps.x100</t>
        </is>
      </c>
    </row>
    <row r="951" ht="15" customHeight="1" s="70">
      <c r="A951" s="67" t="n">
        <v>4946682</v>
      </c>
      <c r="B951" s="67" t="n">
        <v>1032679</v>
      </c>
      <c r="C951" s="40" t="n">
        <v>7795314023779</v>
      </c>
      <c r="D951" s="66" t="inlineStr">
        <is>
          <t>TO-STELARA** 45mg/0.5ml vial+j.prell</t>
        </is>
      </c>
    </row>
    <row r="952" ht="15" customHeight="1" s="70">
      <c r="A952" s="67" t="n">
        <v>6327426</v>
      </c>
      <c r="B952" s="67" t="n">
        <v>1032680</v>
      </c>
      <c r="C952" s="40" t="n">
        <v>7790375004095</v>
      </c>
      <c r="D952" s="66" t="inlineStr">
        <is>
          <t>TO-BRIOTAZ 5mg comp.x30</t>
        </is>
      </c>
    </row>
    <row r="953" ht="15" customHeight="1" s="70">
      <c r="A953" s="67" t="n">
        <v>5156641</v>
      </c>
      <c r="B953" s="67" t="n">
        <v>1032711</v>
      </c>
      <c r="C953" s="40" t="n">
        <v>7795349000813</v>
      </c>
      <c r="D953" s="66" t="inlineStr">
        <is>
          <t>TO-DEXATOTAL 8mg comp.ran.x10</t>
        </is>
      </c>
    </row>
    <row r="954" ht="15" customHeight="1" s="70">
      <c r="A954" s="67" t="n">
        <v>5441682</v>
      </c>
      <c r="B954" s="67" t="n">
        <v>1032715</v>
      </c>
      <c r="C954" s="40" t="n">
        <v>7795349000875</v>
      </c>
      <c r="D954" s="66" t="inlineStr">
        <is>
          <t>TO-RIBAVIRINA ARISTON 200mg caps.x50</t>
        </is>
      </c>
    </row>
    <row r="955" ht="15" customHeight="1" s="70">
      <c r="A955" s="67" t="n">
        <v>9952846</v>
      </c>
      <c r="B955" s="67" t="n">
        <v>1032717</v>
      </c>
      <c r="C955" s="40" t="n">
        <v>7795355000722</v>
      </c>
      <c r="D955" s="66" t="inlineStr">
        <is>
          <t>STO-BROMADENE** 3,5mg f.a</t>
        </is>
      </c>
    </row>
    <row r="956" ht="15" customHeight="1" s="70">
      <c r="A956" s="67" t="n">
        <v>637942</v>
      </c>
      <c r="B956" s="67" t="n">
        <v>1032721</v>
      </c>
      <c r="C956" s="40" t="n">
        <v>7795326006784</v>
      </c>
      <c r="D956" s="66" t="inlineStr">
        <is>
          <t>STO-FV-HEMALEN** 5mg caps.x 21</t>
        </is>
      </c>
    </row>
    <row r="957" ht="15" customHeight="1" s="70">
      <c r="A957" s="67" t="n">
        <v>637939</v>
      </c>
      <c r="B957" s="67" t="n">
        <v>1032722</v>
      </c>
      <c r="C957" s="40" t="n">
        <v>7795326006791</v>
      </c>
      <c r="D957" s="66" t="inlineStr">
        <is>
          <t>STO-FV-HEMALEN** 10mg caps.x21</t>
        </is>
      </c>
    </row>
    <row r="958" ht="15" customHeight="1" s="70">
      <c r="A958" s="67" t="n">
        <v>637968</v>
      </c>
      <c r="B958" s="67" t="n">
        <v>1032724</v>
      </c>
      <c r="C958" s="40" t="n">
        <v>7795326006807</v>
      </c>
      <c r="D958" s="66" t="inlineStr">
        <is>
          <t>STO-FV-HEMALEN** 15mg caps.x21</t>
        </is>
      </c>
    </row>
    <row r="959" ht="15" customHeight="1" s="70">
      <c r="A959" s="67" t="n">
        <v>637955</v>
      </c>
      <c r="B959" s="67" t="n">
        <v>1032725</v>
      </c>
      <c r="C959" s="40" t="n">
        <v>7795326006814</v>
      </c>
      <c r="D959" s="66" t="inlineStr">
        <is>
          <t>STO-FV-HEMALEN** 25mg caps.x21</t>
        </is>
      </c>
    </row>
    <row r="960" ht="15" customHeight="1" s="70">
      <c r="A960" s="67" t="n">
        <v>6390680</v>
      </c>
      <c r="B960" s="67" t="n">
        <v>1032726</v>
      </c>
      <c r="C960" s="40" t="n">
        <v>7798021440372</v>
      </c>
      <c r="D960" s="66" t="inlineStr">
        <is>
          <t>TO-BIALKO** 200mg comp.rec.x30</t>
        </is>
      </c>
    </row>
    <row r="961" ht="15" customHeight="1" s="70">
      <c r="A961" s="67" t="n">
        <v>6390710</v>
      </c>
      <c r="B961" s="67" t="n">
        <v>1032728</v>
      </c>
      <c r="C961" s="40" t="n">
        <v>7798021440389</v>
      </c>
      <c r="D961" s="66" t="inlineStr">
        <is>
          <t>TO-BIALKO** 400mg comp.rec.x30</t>
        </is>
      </c>
    </row>
    <row r="962" ht="15" customHeight="1" s="70">
      <c r="A962" s="67" t="n">
        <v>6245681</v>
      </c>
      <c r="B962" s="67" t="n">
        <v>1032730</v>
      </c>
      <c r="C962" s="40" t="n">
        <v>7795381001878</v>
      </c>
      <c r="D962" s="66" t="inlineStr">
        <is>
          <t>TO-ELIQUIS 5mg comp. x60</t>
        </is>
      </c>
    </row>
    <row r="963" ht="15" customHeight="1" s="70">
      <c r="A963" s="67" t="n">
        <v>6261260</v>
      </c>
      <c r="B963" s="67" t="n">
        <v>1032735</v>
      </c>
      <c r="C963" s="40" t="n">
        <v>7791171001264</v>
      </c>
      <c r="D963" s="66" t="inlineStr">
        <is>
          <t>TO-CRUZAL URO fco.vial x 50 ml</t>
        </is>
      </c>
    </row>
    <row r="964" ht="15" customHeight="1" s="70">
      <c r="A964" s="67" t="n">
        <v>6344841</v>
      </c>
      <c r="B964" s="67" t="n">
        <v>1032737</v>
      </c>
      <c r="C964" s="40" t="n">
        <v>7793081000030</v>
      </c>
      <c r="D964" s="66" t="inlineStr">
        <is>
          <t>TO-NOXAFIL** 18mg/ml vial (eq 300mg)</t>
        </is>
      </c>
    </row>
    <row r="965" ht="15" customHeight="1" s="70">
      <c r="A965" s="67" t="n">
        <v>6403261</v>
      </c>
      <c r="B965" s="67" t="n">
        <v>1032741</v>
      </c>
      <c r="C965" s="40" t="n">
        <v>7792183002645</v>
      </c>
      <c r="D965" s="66" t="inlineStr">
        <is>
          <t>TO-FV-POMALID 1** 1mg caps.x21</t>
        </is>
      </c>
    </row>
    <row r="966" ht="15" customHeight="1" s="70">
      <c r="A966" s="67" t="n">
        <v>6403391</v>
      </c>
      <c r="B966" s="67" t="n">
        <v>1032742</v>
      </c>
      <c r="C966" s="40" t="n">
        <v>7792183002652</v>
      </c>
      <c r="D966" s="66" t="inlineStr">
        <is>
          <t>TO-FV-POMALID 2** 2mg caps.x21</t>
        </is>
      </c>
    </row>
    <row r="967" ht="15" customHeight="1" s="70">
      <c r="A967" s="67" t="n">
        <v>6403421</v>
      </c>
      <c r="B967" s="67" t="n">
        <v>1032743</v>
      </c>
      <c r="C967" s="40" t="n">
        <v>7792183002669</v>
      </c>
      <c r="D967" s="66" t="inlineStr">
        <is>
          <t>TO-FV-POMALID 3** 3mg caps.x21</t>
        </is>
      </c>
    </row>
    <row r="968" ht="15" customHeight="1" s="70">
      <c r="A968" s="67" t="n">
        <v>6376680</v>
      </c>
      <c r="B968" s="67" t="n">
        <v>1032748</v>
      </c>
      <c r="C968" s="40" t="n">
        <v>7793397051535</v>
      </c>
      <c r="D968" s="66" t="inlineStr">
        <is>
          <t>TO-TENALCET 30mg comp.rec.x30</t>
        </is>
      </c>
    </row>
    <row r="969" ht="15" customHeight="1" s="70">
      <c r="A969" s="67" t="n">
        <v>6376650</v>
      </c>
      <c r="B969" s="67" t="n">
        <v>1032750</v>
      </c>
      <c r="C969" s="40" t="n">
        <v>7793397051542</v>
      </c>
      <c r="D969" s="66" t="inlineStr">
        <is>
          <t>TO-TENALCET 60mg comp.rec.x30</t>
        </is>
      </c>
    </row>
    <row r="970" ht="15" customHeight="1" s="70">
      <c r="A970" s="67" t="n">
        <v>6398841</v>
      </c>
      <c r="B970" s="67" t="n">
        <v>1032752</v>
      </c>
      <c r="C970" s="40" t="n">
        <v>7798084685444</v>
      </c>
      <c r="D970" s="66" t="inlineStr">
        <is>
          <t>TO-ESCADRA 40** jga.prell.x12</t>
        </is>
      </c>
    </row>
    <row r="971" ht="15" customHeight="1" s="70">
      <c r="A971" s="67" t="n">
        <v>639426</v>
      </c>
      <c r="B971" s="67" t="n">
        <v>1032753</v>
      </c>
      <c r="C971" s="40" t="n">
        <v>7798021440471</v>
      </c>
      <c r="D971" s="66" t="inlineStr">
        <is>
          <t>TO-KESTAVA** 250mg comp.x120</t>
        </is>
      </c>
    </row>
    <row r="972" ht="15" customHeight="1" s="70">
      <c r="A972" s="67" t="n">
        <v>9953125</v>
      </c>
      <c r="B972" s="67" t="n">
        <v>1032755</v>
      </c>
      <c r="C972" s="40" t="n">
        <v>7796285277833</v>
      </c>
      <c r="D972" s="66" t="inlineStr">
        <is>
          <t>STO-BEVAX 100mg** 4ml vial</t>
        </is>
      </c>
    </row>
    <row r="973" ht="15" customHeight="1" s="70">
      <c r="A973" s="67" t="n">
        <v>9953126</v>
      </c>
      <c r="B973" s="67" t="n">
        <v>1032757</v>
      </c>
      <c r="C973" s="40" t="n">
        <v>7796285277840</v>
      </c>
      <c r="D973" s="66" t="inlineStr">
        <is>
          <t>STO-BEVAX 400mg** 16ml vial</t>
        </is>
      </c>
    </row>
    <row r="974" ht="15" customHeight="1" s="70">
      <c r="A974" s="67" t="n">
        <v>5554841</v>
      </c>
      <c r="B974" s="67" t="n">
        <v>1032760</v>
      </c>
      <c r="C974" s="40" t="n">
        <v>8054083012032</v>
      </c>
      <c r="D974" s="66" t="inlineStr">
        <is>
          <t>TO-ZEMPLAR 2mcg caps.x30</t>
        </is>
      </c>
    </row>
    <row r="975" ht="15" customHeight="1" s="70">
      <c r="A975" s="67" t="n">
        <v>6230711</v>
      </c>
      <c r="B975" s="67" t="n">
        <v>1032762</v>
      </c>
      <c r="C975" s="40" t="n">
        <v>7795356001926</v>
      </c>
      <c r="D975" s="66" t="inlineStr">
        <is>
          <t>TO-AUTRAXIL 90mg x30comp</t>
        </is>
      </c>
    </row>
    <row r="976" ht="15" customHeight="1" s="70">
      <c r="A976" s="67" t="n">
        <v>4406521</v>
      </c>
      <c r="B976" s="67" t="n">
        <v>1032766</v>
      </c>
      <c r="C976" s="40" t="n">
        <v>7790440531310</v>
      </c>
      <c r="D976" s="66" t="inlineStr">
        <is>
          <t>TO-CREON 10.000 caps.x 50</t>
        </is>
      </c>
    </row>
    <row r="977" ht="15" customHeight="1" s="70">
      <c r="A977" s="67" t="n">
        <v>639126</v>
      </c>
      <c r="B977" s="67" t="n">
        <v>1032769</v>
      </c>
      <c r="C977" s="40" t="n">
        <v>7798058931614</v>
      </c>
      <c r="D977" s="66" t="inlineStr">
        <is>
          <t>STO-RC-NOVOEIGHT 250UI liof.pvo.+j.pr.x1x4</t>
        </is>
      </c>
    </row>
    <row r="978" ht="15" customHeight="1" s="70">
      <c r="A978" s="67" t="n">
        <v>639139</v>
      </c>
      <c r="B978" s="67" t="n">
        <v>1032770</v>
      </c>
      <c r="C978" s="40" t="n">
        <v>7798058931621</v>
      </c>
      <c r="D978" s="66" t="inlineStr">
        <is>
          <t>STO-RC-NOVOEIGHT 500UI liof.pvo.+j.pr.x1x4</t>
        </is>
      </c>
    </row>
    <row r="979" ht="15" customHeight="1" s="70">
      <c r="A979" s="67" t="n">
        <v>639142</v>
      </c>
      <c r="B979" s="67" t="n">
        <v>1032771</v>
      </c>
      <c r="C979" s="40" t="n">
        <v>7798058931638</v>
      </c>
      <c r="D979" s="66" t="inlineStr">
        <is>
          <t>STO-RC-NOVOEIGHT 1000UI liof.pvo.+j.pr.x1x4</t>
        </is>
      </c>
    </row>
    <row r="980" ht="15" customHeight="1" s="70">
      <c r="A980" s="67" t="n">
        <v>642455</v>
      </c>
      <c r="B980" s="67" t="n">
        <v>1032775</v>
      </c>
      <c r="C980" s="40" t="n">
        <v>8054083013343</v>
      </c>
      <c r="D980" s="66" t="inlineStr">
        <is>
          <t>TO-VENCLEXTA Kit de inicio</t>
        </is>
      </c>
    </row>
    <row r="981" ht="15" customHeight="1" s="70">
      <c r="A981" s="67" t="n">
        <v>642384</v>
      </c>
      <c r="B981" s="67" t="n">
        <v>1032776</v>
      </c>
      <c r="C981" s="40" t="n">
        <v>8054083013336</v>
      </c>
      <c r="D981" s="66" t="inlineStr">
        <is>
          <t>TO-VENCLEXTA** 100mg comp.x120</t>
        </is>
      </c>
    </row>
    <row r="982" ht="15" customHeight="1" s="70">
      <c r="A982" s="67" t="n">
        <v>9952320</v>
      </c>
      <c r="B982" s="67" t="n">
        <v>1032778</v>
      </c>
      <c r="C982" s="40" t="n">
        <v>7795348002931</v>
      </c>
      <c r="D982" s="66" t="inlineStr">
        <is>
          <t>STO-DOXETAL** 80mg/4ml f.a Sol. Inyect.</t>
        </is>
      </c>
    </row>
    <row r="983" ht="15" customHeight="1" s="70">
      <c r="A983" s="67" t="n">
        <v>3791320</v>
      </c>
      <c r="B983" s="67" t="n">
        <v>1032781</v>
      </c>
      <c r="C983" s="40" t="n">
        <v>7795336256056</v>
      </c>
      <c r="D983" s="66" t="inlineStr">
        <is>
          <t>VANCOMICINA RICHET** (ATB) IV f.a.x1gr</t>
        </is>
      </c>
    </row>
    <row r="984" ht="15" customHeight="1" s="70">
      <c r="A984" s="67" t="n">
        <v>6410001</v>
      </c>
      <c r="B984" s="67" t="n">
        <v>1032784</v>
      </c>
      <c r="C984" s="40" t="n">
        <v>4048846011954</v>
      </c>
      <c r="D984" s="66" t="inlineStr">
        <is>
          <t>TO-OFEV** 100mg comp.x60</t>
        </is>
      </c>
    </row>
    <row r="985" ht="15" customHeight="1" s="70">
      <c r="A985" s="67" t="n">
        <v>6410131</v>
      </c>
      <c r="B985" s="67" t="n">
        <v>1032787</v>
      </c>
      <c r="C985" s="40" t="n">
        <v>4048846011985</v>
      </c>
      <c r="D985" s="66" t="inlineStr">
        <is>
          <t>TO-OFEV** 150mg comp.x60</t>
        </is>
      </c>
    </row>
    <row r="986" ht="15" customHeight="1" s="70">
      <c r="A986" s="67" t="n">
        <v>4853511</v>
      </c>
      <c r="B986" s="67" t="n">
        <v>1032790</v>
      </c>
      <c r="C986" s="40" t="n">
        <v>8054083006406</v>
      </c>
      <c r="D986" s="66" t="inlineStr">
        <is>
          <t>STO-KALETRA sol.oral x160ml</t>
        </is>
      </c>
    </row>
    <row r="987" ht="15" customHeight="1" s="70">
      <c r="A987" s="67" t="n">
        <v>642542</v>
      </c>
      <c r="B987" s="67" t="n">
        <v>1032795</v>
      </c>
      <c r="C987" s="40" t="n">
        <v>7795367009621</v>
      </c>
      <c r="D987" s="66" t="inlineStr">
        <is>
          <t>TO-GEFILEV** 250mg comp.rec.x30</t>
        </is>
      </c>
    </row>
    <row r="988" ht="15" customHeight="1" s="70">
      <c r="A988" s="67" t="n">
        <v>641655</v>
      </c>
      <c r="B988" s="67" t="n">
        <v>1032801</v>
      </c>
      <c r="C988" s="40" t="n">
        <v>7798180920326</v>
      </c>
      <c r="D988" s="66" t="inlineStr">
        <is>
          <t>VINCRISTINA KEMEX** 1mg iny.a</t>
        </is>
      </c>
    </row>
    <row r="989" ht="15" customHeight="1" s="70">
      <c r="A989" s="67" t="n">
        <v>6399001</v>
      </c>
      <c r="B989" s="67" t="n">
        <v>1032802</v>
      </c>
      <c r="C989" s="40" t="n">
        <v>4048846011978</v>
      </c>
      <c r="D989" s="66" t="inlineStr">
        <is>
          <t>TO-VARGATEF** 100mg comp.x120</t>
        </is>
      </c>
    </row>
    <row r="990" ht="15" customHeight="1" s="70">
      <c r="A990" s="67" t="n">
        <v>6399131</v>
      </c>
      <c r="B990" s="67" t="n">
        <v>1032803</v>
      </c>
      <c r="C990" s="40" t="n">
        <v>4048846011961</v>
      </c>
      <c r="D990" s="66" t="inlineStr">
        <is>
          <t>TO-VARGATEF** 150mg comp.x60</t>
        </is>
      </c>
    </row>
    <row r="991" ht="15" customHeight="1" s="70">
      <c r="A991" s="67" t="n">
        <v>6424131</v>
      </c>
      <c r="B991" s="67" t="n">
        <v>1032807</v>
      </c>
      <c r="C991" s="40" t="n">
        <v>7792183002744</v>
      </c>
      <c r="D991" s="66" t="inlineStr">
        <is>
          <t>TO-HARVONI** comp.rec.x28</t>
        </is>
      </c>
    </row>
    <row r="992" ht="15" customHeight="1" s="70">
      <c r="A992" s="67" t="n">
        <v>6371263</v>
      </c>
      <c r="B992" s="67" t="n">
        <v>1032808</v>
      </c>
      <c r="C992" s="40" t="n">
        <v>7791829001165</v>
      </c>
      <c r="D992" s="66" t="inlineStr">
        <is>
          <t>TO-ADYARD** 250mg comp.x120</t>
        </is>
      </c>
    </row>
    <row r="993" ht="15" customHeight="1" s="70">
      <c r="A993" s="67" t="n">
        <v>642200</v>
      </c>
      <c r="B993" s="67" t="n">
        <v>1032811</v>
      </c>
      <c r="C993" s="40" t="n">
        <v>7795367009805</v>
      </c>
      <c r="D993" s="66" t="inlineStr">
        <is>
          <t>TO-ZITAT** 60mg f.a.+diluy</t>
        </is>
      </c>
    </row>
    <row r="994" ht="15" customHeight="1" s="70">
      <c r="A994" s="67" t="n">
        <v>6383391</v>
      </c>
      <c r="B994" s="67" t="n">
        <v>1032814</v>
      </c>
      <c r="C994" s="40" t="n">
        <v>7795320000573</v>
      </c>
      <c r="D994" s="66" t="inlineStr">
        <is>
          <t>RC-XOFIGO** vial x 6ml</t>
        </is>
      </c>
    </row>
    <row r="995" ht="15" customHeight="1" s="70">
      <c r="A995" s="67" t="n">
        <v>5762391</v>
      </c>
      <c r="B995" s="67" t="n">
        <v>1032830</v>
      </c>
      <c r="C995" s="40" t="n">
        <v>8054083003382</v>
      </c>
      <c r="D995" s="66" t="inlineStr">
        <is>
          <t>STO-KALETRA** 25/100mg comp.rec.x60</t>
        </is>
      </c>
    </row>
    <row r="996" ht="15" customHeight="1" s="70">
      <c r="A996" s="67" t="n">
        <v>9923086</v>
      </c>
      <c r="B996" s="67" t="n">
        <v>1032836</v>
      </c>
      <c r="C996" s="40" t="n">
        <v>7795348002924</v>
      </c>
      <c r="D996" s="66" t="inlineStr">
        <is>
          <t>STO-DOXETAL** 20mg f.a.Sol. Inyectable</t>
        </is>
      </c>
    </row>
    <row r="997" ht="15" customHeight="1" s="70">
      <c r="A997" s="67" t="n">
        <v>642968</v>
      </c>
      <c r="B997" s="67" t="n">
        <v>1032838</v>
      </c>
      <c r="C997" s="40" t="n">
        <v>7792371512253</v>
      </c>
      <c r="D997" s="66" t="inlineStr">
        <is>
          <t>TO-GAZYVA** 1000mg vial</t>
        </is>
      </c>
    </row>
    <row r="998" ht="15" customHeight="1" s="70">
      <c r="A998" s="67" t="n">
        <v>6394131</v>
      </c>
      <c r="B998" s="67" t="n">
        <v>1032840</v>
      </c>
      <c r="C998" s="40" t="n">
        <v>7793397090336</v>
      </c>
      <c r="D998" s="66" t="inlineStr">
        <is>
          <t>TO-MOGIBE 0.5mg caps.duras x28</t>
        </is>
      </c>
    </row>
    <row r="999" ht="15" customHeight="1" s="70">
      <c r="A999" s="67" t="n">
        <v>5096091</v>
      </c>
      <c r="B999" s="67" t="n">
        <v>1032842</v>
      </c>
      <c r="C999" s="40" t="n">
        <v>7795336294027</v>
      </c>
      <c r="D999" s="66" t="inlineStr">
        <is>
          <t>TO-LEUCOVORINA RICHET** 15mg comp.x10</t>
        </is>
      </c>
    </row>
    <row r="1000" ht="15" customHeight="1" s="70">
      <c r="A1000" s="67" t="n">
        <v>6393261</v>
      </c>
      <c r="B1000" s="67" t="n">
        <v>1032856</v>
      </c>
      <c r="C1000" s="40" t="n">
        <v>7792371040947</v>
      </c>
      <c r="D1000" s="66" t="inlineStr">
        <is>
          <t>TO-ESBRIET 267mg caps.x270</t>
        </is>
      </c>
    </row>
    <row r="1001" ht="15" customHeight="1" s="70">
      <c r="A1001" s="67" t="n">
        <v>634068</v>
      </c>
      <c r="B1001" s="67" t="n">
        <v>1032857</v>
      </c>
      <c r="C1001" s="40" t="n">
        <v>7798180920340</v>
      </c>
      <c r="D1001" s="66" t="inlineStr">
        <is>
          <t>STO-KEMFLUD** f.a.x2x5ml</t>
        </is>
      </c>
    </row>
    <row r="1002" ht="15" customHeight="1" s="70">
      <c r="A1002" s="67" t="n">
        <v>643955</v>
      </c>
      <c r="B1002" s="67" t="n">
        <v>1032858</v>
      </c>
      <c r="C1002" s="40" t="n">
        <v>7798180920357</v>
      </c>
      <c r="D1002" s="66" t="inlineStr">
        <is>
          <t>TO-FLUOROURACILO KEMEX** 500mg a.x5x10ml</t>
        </is>
      </c>
    </row>
    <row r="1003" ht="15" customHeight="1" s="70">
      <c r="A1003" s="67" t="n">
        <v>6326003</v>
      </c>
      <c r="B1003" s="67" t="n">
        <v>1032861</v>
      </c>
      <c r="C1003" s="40" t="n">
        <v>7795314023670</v>
      </c>
      <c r="D1003" s="66" t="inlineStr">
        <is>
          <t>TO-INVEGA SUSTENNA 150mg/1.5ml jg</t>
        </is>
      </c>
    </row>
    <row r="1004" ht="15" customHeight="1" s="70">
      <c r="A1004" s="67" t="n">
        <v>5989131</v>
      </c>
      <c r="B1004" s="67" t="n">
        <v>1032862</v>
      </c>
      <c r="C1004" s="40" t="n">
        <v>7792183002522</v>
      </c>
      <c r="D1004" s="66" t="inlineStr">
        <is>
          <t>STO-GRAFALON 20mg/ml fco.a.x5ml</t>
        </is>
      </c>
    </row>
    <row r="1005" ht="15" customHeight="1" s="70">
      <c r="A1005" s="67" t="n">
        <v>640413</v>
      </c>
      <c r="B1005" s="67" t="n">
        <v>1032864</v>
      </c>
      <c r="C1005" s="40" t="n">
        <v>7795348003013</v>
      </c>
      <c r="D1005" s="66" t="inlineStr">
        <is>
          <t>TO-REXINTH** 250mg comp.rec.x120</t>
        </is>
      </c>
    </row>
    <row r="1006" ht="15" customHeight="1" s="70">
      <c r="A1006" s="67" t="n">
        <v>6419391</v>
      </c>
      <c r="B1006" s="67" t="n">
        <v>1032868</v>
      </c>
      <c r="C1006" s="40" t="n">
        <v>7795312002844</v>
      </c>
      <c r="D1006" s="66" t="inlineStr">
        <is>
          <t>TO-TI-TOUJEO 300U/ml lapicera x3 x1.5ml</t>
        </is>
      </c>
    </row>
    <row r="1007" ht="15" customHeight="1" s="70">
      <c r="A1007" s="67" t="n">
        <v>641584</v>
      </c>
      <c r="B1007" s="67" t="n">
        <v>1032871</v>
      </c>
      <c r="C1007" s="40" t="n">
        <v>7798035311125</v>
      </c>
      <c r="D1007" s="66" t="inlineStr">
        <is>
          <t>TO-CELIXAFOR** 20mg f.a.x 1</t>
        </is>
      </c>
    </row>
    <row r="1008" ht="15" customHeight="1" s="70">
      <c r="A1008" s="67" t="n">
        <v>6355554</v>
      </c>
      <c r="B1008" s="67" t="n">
        <v>1032875</v>
      </c>
      <c r="C1008" s="40" t="n">
        <v>7795306393675</v>
      </c>
      <c r="D1008" s="66" t="inlineStr">
        <is>
          <t>TO-COSENTYX 150mg/1ml autoiny.x1</t>
        </is>
      </c>
    </row>
    <row r="1009" ht="15" customHeight="1" s="70">
      <c r="A1009" s="67" t="n">
        <v>9953502</v>
      </c>
      <c r="B1009" s="67" t="n">
        <v>1032885</v>
      </c>
      <c r="C1009" s="40" t="n">
        <v>7798180920463</v>
      </c>
      <c r="D1009" s="66" t="inlineStr">
        <is>
          <t>TO-BODACLER** 100mg f.a.x 1+disolv.</t>
        </is>
      </c>
    </row>
    <row r="1010" ht="15" customHeight="1" s="70">
      <c r="A1010" s="67" t="n">
        <v>6385840</v>
      </c>
      <c r="B1010" s="67" t="n">
        <v>1032893</v>
      </c>
      <c r="C1010" s="40" t="n">
        <v>7793397090329</v>
      </c>
      <c r="D1010" s="66" t="inlineStr">
        <is>
          <t>TO-BRYSENTIS 10 mg comp.x 30</t>
        </is>
      </c>
    </row>
    <row r="1011" ht="15" customHeight="1" s="70">
      <c r="A1011" s="67" t="n">
        <v>3678061</v>
      </c>
      <c r="B1011" s="67" t="n">
        <v>1032896</v>
      </c>
      <c r="C1011" s="40" t="n">
        <v>7798006871825</v>
      </c>
      <c r="D1011" s="66" t="inlineStr">
        <is>
          <t>TO-CICLOFOSFAMIDA FILAXIS 200mg fa.x5</t>
        </is>
      </c>
    </row>
    <row r="1012" ht="15" customHeight="1" s="70">
      <c r="A1012" s="67" t="n">
        <v>3678221</v>
      </c>
      <c r="B1012" s="67" t="n">
        <v>1032898</v>
      </c>
      <c r="C1012" s="40" t="n">
        <v>7798006871832</v>
      </c>
      <c r="D1012" s="66" t="inlineStr">
        <is>
          <t>TO-CICLOFOSFAMIDA FILAXIS 1000mg f.a.x1</t>
        </is>
      </c>
    </row>
    <row r="1013" ht="15" customHeight="1" s="70">
      <c r="A1013" s="67" t="n">
        <v>9953547</v>
      </c>
      <c r="B1013" s="67" t="n">
        <v>1032899</v>
      </c>
      <c r="C1013" s="40" t="n">
        <v>7795348003242</v>
      </c>
      <c r="D1013" s="66" t="inlineStr">
        <is>
          <t>STO-TRIVENZ** comp. x 30</t>
        </is>
      </c>
    </row>
    <row r="1014" ht="15" customHeight="1" s="70">
      <c r="A1014" s="67" t="n">
        <v>9953488</v>
      </c>
      <c r="B1014" s="67" t="n">
        <v>1032910</v>
      </c>
      <c r="C1014" s="40" t="n">
        <v>7792796000472</v>
      </c>
      <c r="D1014" s="66" t="inlineStr">
        <is>
          <t>STO-PACLINOVA** 30mg vial x1x5ml</t>
        </is>
      </c>
    </row>
    <row r="1015" ht="15" customHeight="1" s="70">
      <c r="A1015" s="67" t="n">
        <v>9953489</v>
      </c>
      <c r="B1015" s="67" t="n">
        <v>1032912</v>
      </c>
      <c r="C1015" s="40" t="n">
        <v>7792796000489</v>
      </c>
      <c r="D1015" s="66" t="inlineStr">
        <is>
          <t>STO-PACLINOVA** 100mg vial x1x16.7ml</t>
        </is>
      </c>
    </row>
    <row r="1016" ht="15" customHeight="1" s="70">
      <c r="A1016" s="67" t="n">
        <v>4296060</v>
      </c>
      <c r="B1016" s="67" t="n">
        <v>1032922</v>
      </c>
      <c r="C1016" s="40" t="n">
        <v>7795336080002</v>
      </c>
      <c r="D1016" s="66" t="inlineStr">
        <is>
          <t>TO-METILPREDNISOLONA RICHET 500mg iny.fa</t>
        </is>
      </c>
    </row>
    <row r="1017" ht="15" customHeight="1" s="70">
      <c r="A1017" s="67" t="n">
        <v>9953544</v>
      </c>
      <c r="B1017" s="67" t="n">
        <v>1032924</v>
      </c>
      <c r="C1017" s="40" t="n">
        <v>7795306351392</v>
      </c>
      <c r="D1017" s="66" t="inlineStr">
        <is>
          <t>STO-JADENU 90mg comp.x30</t>
        </is>
      </c>
    </row>
    <row r="1018" ht="15" customHeight="1" s="70">
      <c r="A1018" s="67" t="n">
        <v>9953545</v>
      </c>
      <c r="B1018" s="67" t="n">
        <v>1032925</v>
      </c>
      <c r="C1018" s="40" t="n">
        <v>7795306351408</v>
      </c>
      <c r="D1018" s="66" t="inlineStr">
        <is>
          <t>STO-JADENU 180mg comp.x30</t>
        </is>
      </c>
    </row>
    <row r="1019" ht="15" customHeight="1" s="70">
      <c r="A1019" s="67" t="n">
        <v>9953546</v>
      </c>
      <c r="B1019" s="67" t="n">
        <v>1032926</v>
      </c>
      <c r="C1019" s="40" t="n">
        <v>7795306351385</v>
      </c>
      <c r="D1019" s="66" t="inlineStr">
        <is>
          <t>STO-JADENU 360mg comp.x30</t>
        </is>
      </c>
    </row>
    <row r="1020" ht="15" customHeight="1" s="70">
      <c r="A1020" s="67" t="n">
        <v>6414391</v>
      </c>
      <c r="B1020" s="67" t="n">
        <v>1032927</v>
      </c>
      <c r="C1020" s="40" t="n">
        <v>7792371060013</v>
      </c>
      <c r="D1020" s="66" t="inlineStr">
        <is>
          <t>TO-COTELLIC TABLETS** 20mg blist.x63</t>
        </is>
      </c>
    </row>
    <row r="1021" ht="15" customHeight="1" s="70">
      <c r="A1021" s="67" t="n">
        <v>6449971</v>
      </c>
      <c r="B1021" s="67" t="n">
        <v>1032929</v>
      </c>
      <c r="C1021" s="40" t="n">
        <v>7795314025704</v>
      </c>
      <c r="D1021" s="66" t="inlineStr">
        <is>
          <t>TO-SIMPONI IV 50mg vial x 4ml</t>
        </is>
      </c>
    </row>
    <row r="1022" ht="15" customHeight="1" s="70">
      <c r="A1022" s="67" t="n">
        <v>6385711</v>
      </c>
      <c r="B1022" s="67" t="n">
        <v>1032930</v>
      </c>
      <c r="C1022" s="40" t="n">
        <v>7793397090312</v>
      </c>
      <c r="D1022" s="66" t="inlineStr">
        <is>
          <t>TO-BRYSENTIS 5mg comp.x30</t>
        </is>
      </c>
    </row>
    <row r="1023" ht="15" customHeight="1" s="70">
      <c r="A1023" s="67" t="n">
        <v>6232972</v>
      </c>
      <c r="B1023" s="67" t="n">
        <v>1032937</v>
      </c>
      <c r="C1023" s="40" t="n">
        <v>7792371412980</v>
      </c>
      <c r="D1023" s="66" t="inlineStr">
        <is>
          <t>TO-PERJETA - HERCEPTIN IV COMBO PACK Kit iny. viales x3</t>
        </is>
      </c>
    </row>
    <row r="1024" ht="15" customHeight="1" s="70">
      <c r="A1024" s="67" t="n">
        <v>9953235</v>
      </c>
      <c r="B1024" s="67" t="n">
        <v>1032940</v>
      </c>
      <c r="C1024" s="40" t="n">
        <v>7798180920319</v>
      </c>
      <c r="D1024" s="66" t="inlineStr">
        <is>
          <t>TO-OXALIPLATINO KEMEX** 100mg f.a.liof</t>
        </is>
      </c>
    </row>
    <row r="1025" ht="15" customHeight="1" s="70">
      <c r="A1025" s="67" t="n">
        <v>9948514</v>
      </c>
      <c r="B1025" s="67" t="n">
        <v>1032942</v>
      </c>
      <c r="C1025" s="40" t="n">
        <v>8712400157773</v>
      </c>
      <c r="D1025" s="66" t="inlineStr">
        <is>
          <t>PACK NUTRISON ADVANCED CUBISON x8 x 1000ml</t>
        </is>
      </c>
    </row>
    <row r="1026" ht="15" customHeight="1" s="70">
      <c r="A1026" s="67" t="n">
        <v>4998429</v>
      </c>
      <c r="B1026" s="67" t="n">
        <v>1032943</v>
      </c>
      <c r="C1026" s="40" t="n">
        <v>4054839172526</v>
      </c>
      <c r="D1026" s="66" t="inlineStr">
        <is>
          <t>TO-GONAL-F 2.0 (FERT) 300UI 22mcg/0.5ml iny.prell.</t>
        </is>
      </c>
    </row>
    <row r="1027" ht="15" customHeight="1" s="70">
      <c r="A1027" s="67" t="n">
        <v>4998429</v>
      </c>
      <c r="B1027" s="67" t="n">
        <v>1032944</v>
      </c>
      <c r="C1027" s="40" t="n">
        <v>4054839172526</v>
      </c>
      <c r="D1027" s="66" t="inlineStr">
        <is>
          <t>TO-TI-GONAL-F 2.0 (FERT) 300UI 22mcg/0.5ml iny.prell.</t>
        </is>
      </c>
    </row>
    <row r="1028" ht="15" customHeight="1" s="70">
      <c r="A1028" s="67" t="n">
        <v>6249001</v>
      </c>
      <c r="B1028" s="67" t="n">
        <v>1032952</v>
      </c>
      <c r="C1028" s="40" t="n">
        <v>7798122020459</v>
      </c>
      <c r="D1028" s="66" t="inlineStr">
        <is>
          <t>TO-RC-CAPRELSA** 100mg comp x 30</t>
        </is>
      </c>
    </row>
    <row r="1029" ht="15" customHeight="1" s="70">
      <c r="A1029" s="67" t="n">
        <v>9953556</v>
      </c>
      <c r="B1029" s="67" t="n">
        <v>1032957</v>
      </c>
      <c r="C1029" s="40" t="n">
        <v>7798180920371</v>
      </c>
      <c r="D1029" s="66" t="inlineStr">
        <is>
          <t>STO-KEMTAX 20mg caps.x5</t>
        </is>
      </c>
    </row>
    <row r="1030" ht="15" customHeight="1" s="70">
      <c r="A1030" s="67" t="n">
        <v>9953557</v>
      </c>
      <c r="B1030" s="67" t="n">
        <v>1032958</v>
      </c>
      <c r="C1030" s="40" t="n">
        <v>7798180920388</v>
      </c>
      <c r="D1030" s="66" t="inlineStr">
        <is>
          <t>STO-KEMTAX 100mg caps.x5</t>
        </is>
      </c>
    </row>
    <row r="1031" ht="15" customHeight="1" s="70">
      <c r="A1031" s="67" t="n">
        <v>9953558</v>
      </c>
      <c r="B1031" s="67" t="n">
        <v>1032960</v>
      </c>
      <c r="C1031" s="40" t="n">
        <v>7798180920395</v>
      </c>
      <c r="D1031" s="66" t="inlineStr">
        <is>
          <t>STO-KEMTAX 140mg caps.x5</t>
        </is>
      </c>
    </row>
    <row r="1032" ht="15" customHeight="1" s="70">
      <c r="A1032" s="67" t="n">
        <v>9953559</v>
      </c>
      <c r="B1032" s="67" t="n">
        <v>1032961</v>
      </c>
      <c r="C1032" s="40" t="n">
        <v>7798180920418</v>
      </c>
      <c r="D1032" s="66" t="inlineStr">
        <is>
          <t>STO-KEMTAX 250mg caps.x5</t>
        </is>
      </c>
    </row>
    <row r="1033" ht="15" customHeight="1" s="70">
      <c r="A1033" s="67" t="n">
        <v>9953234</v>
      </c>
      <c r="B1033" s="67" t="n">
        <v>1032962</v>
      </c>
      <c r="C1033" s="40" t="n">
        <v>7798180920296</v>
      </c>
      <c r="D1033" s="66" t="inlineStr">
        <is>
          <t>TO-OXALIPLATINO KEMEX** 50mg f.a.liof</t>
        </is>
      </c>
    </row>
    <row r="1034" ht="15" customHeight="1" s="70">
      <c r="A1034" s="67" t="n">
        <v>6403551</v>
      </c>
      <c r="B1034" s="67" t="n">
        <v>1032963</v>
      </c>
      <c r="C1034" s="40" t="n">
        <v>7792183002676</v>
      </c>
      <c r="D1034" s="66" t="inlineStr">
        <is>
          <t>TO-FV-POMALID 4** 4mg caps.x21</t>
        </is>
      </c>
    </row>
    <row r="1035" ht="15" customHeight="1" s="70">
      <c r="A1035" s="67" t="n">
        <v>6424001</v>
      </c>
      <c r="B1035" s="67" t="n">
        <v>1032967</v>
      </c>
      <c r="C1035" s="40" t="n">
        <v>7793397051573</v>
      </c>
      <c r="D1035" s="66" t="inlineStr">
        <is>
          <t>STO-CIELDOM 5g f.a.x 100ml</t>
        </is>
      </c>
    </row>
    <row r="1036" ht="15" customHeight="1" s="70">
      <c r="A1036" s="67" t="n">
        <v>6424002</v>
      </c>
      <c r="B1036" s="67" t="n">
        <v>1032968</v>
      </c>
      <c r="C1036" s="40" t="n">
        <v>7793397051580</v>
      </c>
      <c r="D1036" s="66" t="inlineStr">
        <is>
          <t>STO-CIELDOM 10g f.a.x200ml</t>
        </is>
      </c>
    </row>
    <row r="1037" ht="15" customHeight="1" s="70">
      <c r="A1037" s="67" t="n">
        <v>6441711</v>
      </c>
      <c r="B1037" s="67" t="n">
        <v>1032969</v>
      </c>
      <c r="C1037" s="40" t="n">
        <v>7796285279899</v>
      </c>
      <c r="D1037" s="66" t="inlineStr">
        <is>
          <t>TO-FOZVIR** comp.rec.x28</t>
        </is>
      </c>
    </row>
    <row r="1038" ht="15" customHeight="1" s="70">
      <c r="A1038" s="67" t="n">
        <v>6440681</v>
      </c>
      <c r="B1038" s="67" t="n">
        <v>1032970</v>
      </c>
      <c r="C1038" s="40" t="n">
        <v>7795384000526</v>
      </c>
      <c r="D1038" s="66" t="inlineStr">
        <is>
          <t>TO-LONSURF 20mg comp.x20</t>
        </is>
      </c>
    </row>
    <row r="1039" ht="15" customHeight="1" s="70">
      <c r="A1039" s="67" t="n">
        <v>6440682</v>
      </c>
      <c r="B1039" s="67" t="n">
        <v>1032971</v>
      </c>
      <c r="C1039" s="40" t="n">
        <v>7795384000533</v>
      </c>
      <c r="D1039" s="66" t="inlineStr">
        <is>
          <t>TO-LONSURF 20mg comp.x60</t>
        </is>
      </c>
    </row>
    <row r="1040" ht="15" customHeight="1" s="70">
      <c r="A1040" s="67" t="n">
        <v>6440551</v>
      </c>
      <c r="B1040" s="67" t="n">
        <v>1032972</v>
      </c>
      <c r="C1040" s="40" t="n">
        <v>7795384000502</v>
      </c>
      <c r="D1040" s="66" t="inlineStr">
        <is>
          <t>TO-LONSURF 15mg comp.x20</t>
        </is>
      </c>
    </row>
    <row r="1041" ht="15" customHeight="1" s="70">
      <c r="A1041" s="67" t="n">
        <v>6440552</v>
      </c>
      <c r="B1041" s="67" t="n">
        <v>1032973</v>
      </c>
      <c r="C1041" s="40" t="n">
        <v>7795384000519</v>
      </c>
      <c r="D1041" s="66" t="inlineStr">
        <is>
          <t>TO-LONSURF 15mg comp.x60</t>
        </is>
      </c>
    </row>
    <row r="1042" ht="15" customHeight="1" s="70">
      <c r="A1042" s="67" t="n">
        <v>9953641</v>
      </c>
      <c r="B1042" s="67" t="n">
        <v>1032975</v>
      </c>
      <c r="C1042" s="40" t="n">
        <v>7795355000760</v>
      </c>
      <c r="D1042" s="66" t="inlineStr">
        <is>
          <t>STO-ESCLEROFERON 30ug x 4 j.prell+4 ag.</t>
        </is>
      </c>
    </row>
    <row r="1043" ht="15" customHeight="1" s="70">
      <c r="A1043" s="67" t="n">
        <v>9953805</v>
      </c>
      <c r="B1043" s="67" t="n">
        <v>1032978</v>
      </c>
      <c r="C1043" s="40" t="n">
        <v>8054083007625</v>
      </c>
      <c r="D1043" s="66" t="inlineStr">
        <is>
          <t>STO-SYNAGIS** 50mg f.a</t>
        </is>
      </c>
    </row>
    <row r="1044" ht="15" customHeight="1" s="70">
      <c r="A1044" s="67" t="n">
        <v>6453971</v>
      </c>
      <c r="B1044" s="67" t="n">
        <v>1032980</v>
      </c>
      <c r="C1044" s="40" t="n">
        <v>7793081000160</v>
      </c>
      <c r="D1044" s="66" t="inlineStr">
        <is>
          <t>TO-ZEPATIER** 50/100mg comp.rec.x28</t>
        </is>
      </c>
    </row>
    <row r="1045" ht="15" customHeight="1" s="70">
      <c r="A1045" s="67" t="n">
        <v>5606391</v>
      </c>
      <c r="B1045" s="67" t="n">
        <v>1032981</v>
      </c>
      <c r="C1045" s="40" t="n">
        <v>7798173340261</v>
      </c>
      <c r="D1045" s="66" t="inlineStr">
        <is>
          <t>TO-XEOMIN** 100UI vial</t>
        </is>
      </c>
    </row>
    <row r="1046" ht="15" customHeight="1" s="70">
      <c r="A1046" s="67" t="n">
        <v>9953656</v>
      </c>
      <c r="B1046" s="67" t="n">
        <v>1032982</v>
      </c>
      <c r="C1046" s="40" t="n">
        <v>4054839172533</v>
      </c>
      <c r="D1046" s="66" t="inlineStr">
        <is>
          <t>TO-GONAL-F 2.0 900UI (FERT) 66mcg/1.5ml iny.prell</t>
        </is>
      </c>
    </row>
    <row r="1047" ht="15" customHeight="1" s="70">
      <c r="A1047" s="67" t="n">
        <v>9953656</v>
      </c>
      <c r="B1047" s="67" t="n">
        <v>1032983</v>
      </c>
      <c r="C1047" s="40" t="n">
        <v>4054839172533</v>
      </c>
      <c r="D1047" s="66" t="inlineStr">
        <is>
          <t>TO-TI-GONAL-F 2.0 900UI (FERT) 66mcg/1.5ml iny.prell</t>
        </is>
      </c>
    </row>
    <row r="1048" ht="15" customHeight="1" s="70">
      <c r="A1048" s="67" t="n">
        <v>9953409</v>
      </c>
      <c r="B1048" s="67" t="n">
        <v>1032986</v>
      </c>
      <c r="C1048" s="40" t="n">
        <v>7796285279905</v>
      </c>
      <c r="D1048" s="66" t="inlineStr">
        <is>
          <t>STO-SIMPLIR** comp.rec.x30</t>
        </is>
      </c>
    </row>
    <row r="1049" ht="15" customHeight="1" s="70">
      <c r="A1049" s="67" t="n">
        <v>6412392</v>
      </c>
      <c r="B1049" s="67" t="n">
        <v>1032987</v>
      </c>
      <c r="C1049" s="40" t="n">
        <v>7792183002768</v>
      </c>
      <c r="D1049" s="66" t="inlineStr">
        <is>
          <t>TO-FAMPRIDEX** 10 mg comp.lib.prol.x 56</t>
        </is>
      </c>
    </row>
    <row r="1050" ht="15" customHeight="1" s="70">
      <c r="A1050" s="67" t="n">
        <v>4998421</v>
      </c>
      <c r="B1050" s="67" t="n">
        <v>1032989</v>
      </c>
      <c r="C1050" s="40" t="n">
        <v>4054839172540</v>
      </c>
      <c r="D1050" s="66" t="inlineStr">
        <is>
          <t>TO-GONAL-F 2.0 450UI (FERT) 33mcg/0.75ml iny.prellx1</t>
        </is>
      </c>
    </row>
    <row r="1051" ht="15" customHeight="1" s="70">
      <c r="A1051" s="67" t="n">
        <v>4998421</v>
      </c>
      <c r="B1051" s="67" t="n">
        <v>1032991</v>
      </c>
      <c r="C1051" s="40" t="n">
        <v>4054839172540</v>
      </c>
      <c r="D1051" s="66" t="inlineStr">
        <is>
          <t>TO-TI-GONAL-F 2.0 450UI (FERT) 33mcg/0.75ml iny.prell</t>
        </is>
      </c>
    </row>
    <row r="1052" ht="15" customHeight="1" s="70">
      <c r="A1052" s="67" t="n">
        <v>6249131</v>
      </c>
      <c r="B1052" s="67" t="n">
        <v>1032992</v>
      </c>
      <c r="C1052" s="40" t="n">
        <v>7798122020466</v>
      </c>
      <c r="D1052" s="66" t="inlineStr">
        <is>
          <t>TO-RC-CAPRELSA** 300mg comp.x30</t>
        </is>
      </c>
    </row>
    <row r="1053" ht="15" customHeight="1" s="70">
      <c r="A1053" s="67" t="n">
        <v>4969301</v>
      </c>
      <c r="B1053" s="67" t="n">
        <v>1032997</v>
      </c>
      <c r="C1053" s="40" t="n">
        <v>7798021440563</v>
      </c>
      <c r="D1053" s="66" t="inlineStr">
        <is>
          <t>TO-ANASTRADEX** 1mg comp.rec.x28</t>
        </is>
      </c>
    </row>
    <row r="1054" ht="15" customHeight="1" s="70">
      <c r="A1054" s="67" t="n">
        <v>9953371</v>
      </c>
      <c r="B1054" s="67" t="n">
        <v>1032999</v>
      </c>
      <c r="C1054" s="40" t="n">
        <v>7798021440587</v>
      </c>
      <c r="D1054" s="66" t="inlineStr">
        <is>
          <t>STO-MIASOMA** 3.5 mg f.a</t>
        </is>
      </c>
    </row>
    <row r="1055" ht="15" customHeight="1" s="70">
      <c r="A1055" s="67" t="n">
        <v>4688604</v>
      </c>
      <c r="B1055" s="67" t="n">
        <v>1033008</v>
      </c>
      <c r="C1055" s="40" t="n">
        <v>7795371001123</v>
      </c>
      <c r="D1055" s="66" t="inlineStr">
        <is>
          <t>TO-ARTRAIT SC 15mg f.a.x4</t>
        </is>
      </c>
    </row>
    <row r="1056" ht="15" customHeight="1" s="70">
      <c r="A1056" s="67" t="n">
        <v>6447841</v>
      </c>
      <c r="B1056" s="67" t="n">
        <v>1033017</v>
      </c>
      <c r="C1056" s="40" t="n">
        <v>7795326003646</v>
      </c>
      <c r="D1056" s="66" t="inlineStr">
        <is>
          <t>TO-ASTRODIL** comp.x 120</t>
        </is>
      </c>
    </row>
    <row r="1057" ht="15" customHeight="1" s="70">
      <c r="A1057" s="67" t="n">
        <v>9953644</v>
      </c>
      <c r="B1057" s="67" t="n">
        <v>1033022</v>
      </c>
      <c r="C1057" s="40" t="n">
        <v>7795355000791</v>
      </c>
      <c r="D1057" s="66" t="inlineStr">
        <is>
          <t>STO-TERBAI** 250mg caps.x5</t>
        </is>
      </c>
    </row>
    <row r="1058" ht="15" customHeight="1" s="70">
      <c r="A1058" s="67" t="n">
        <v>9953643</v>
      </c>
      <c r="B1058" s="67" t="n">
        <v>1033024</v>
      </c>
      <c r="C1058" s="40" t="n">
        <v>7795355000784</v>
      </c>
      <c r="D1058" s="66" t="inlineStr">
        <is>
          <t>STO-TERBAI** 100mg caps.x5</t>
        </is>
      </c>
    </row>
    <row r="1059" ht="15" customHeight="1" s="70">
      <c r="A1059" s="67" t="n">
        <v>9953642</v>
      </c>
      <c r="B1059" s="67" t="n">
        <v>1033025</v>
      </c>
      <c r="C1059" s="40" t="n">
        <v>7795355000777</v>
      </c>
      <c r="D1059" s="66" t="inlineStr">
        <is>
          <t>STO-TERBAI** 20mg caps.x5</t>
        </is>
      </c>
    </row>
    <row r="1060" ht="15" customHeight="1" s="70">
      <c r="A1060" s="67" t="n">
        <v>644568</v>
      </c>
      <c r="B1060" s="67" t="n">
        <v>1033029</v>
      </c>
      <c r="C1060" s="40" t="n">
        <v>7798061752602</v>
      </c>
      <c r="D1060" s="66" t="inlineStr">
        <is>
          <t>TO-NEWAY 5 5mg comp.x30</t>
        </is>
      </c>
    </row>
    <row r="1061" ht="15" customHeight="1" s="70">
      <c r="A1061" s="67" t="n">
        <v>9954020</v>
      </c>
      <c r="B1061" s="67" t="n">
        <v>1033040</v>
      </c>
      <c r="C1061" s="40" t="n">
        <v>7795306379532</v>
      </c>
      <c r="D1061" s="66" t="inlineStr">
        <is>
          <t>STO-XOLAIR 150mg/ml jga.prell</t>
        </is>
      </c>
    </row>
    <row r="1062" ht="15" customHeight="1" s="70">
      <c r="A1062" s="67" t="n">
        <v>6449681</v>
      </c>
      <c r="B1062" s="67" t="n">
        <v>1033043</v>
      </c>
      <c r="C1062" s="40" t="n">
        <v>7792183002843</v>
      </c>
      <c r="D1062" s="66" t="inlineStr">
        <is>
          <t>TO-GENVOYA** comp.rec.x30</t>
        </is>
      </c>
    </row>
    <row r="1063" ht="15" customHeight="1" s="70">
      <c r="A1063" s="67" t="n">
        <v>9953685</v>
      </c>
      <c r="B1063" s="67" t="n">
        <v>1033045</v>
      </c>
      <c r="C1063" s="40" t="n">
        <v>7798180920425</v>
      </c>
      <c r="D1063" s="66" t="inlineStr">
        <is>
          <t>STO-FV-RENGED** 5mg caps.x21</t>
        </is>
      </c>
    </row>
    <row r="1064" ht="15" customHeight="1" s="70">
      <c r="A1064" s="67" t="n">
        <v>9953686</v>
      </c>
      <c r="B1064" s="67" t="n">
        <v>1033046</v>
      </c>
      <c r="C1064" s="40" t="n">
        <v>7798180920432</v>
      </c>
      <c r="D1064" s="66" t="inlineStr">
        <is>
          <t>STO-FV-RENGED** 10mg caps.x21</t>
        </is>
      </c>
    </row>
    <row r="1065" ht="15" customHeight="1" s="70">
      <c r="A1065" s="67" t="n">
        <v>9953687</v>
      </c>
      <c r="B1065" s="67" t="n">
        <v>1033047</v>
      </c>
      <c r="C1065" s="40" t="n">
        <v>7798180920449</v>
      </c>
      <c r="D1065" s="66" t="inlineStr">
        <is>
          <t>STO-FV-RENGED** 15mg caps.x21</t>
        </is>
      </c>
    </row>
    <row r="1066" ht="15" customHeight="1" s="70">
      <c r="A1066" s="67" t="n">
        <v>9953688</v>
      </c>
      <c r="B1066" s="67" t="n">
        <v>1033048</v>
      </c>
      <c r="C1066" s="40" t="n">
        <v>7798180920456</v>
      </c>
      <c r="D1066" s="66" t="inlineStr">
        <is>
          <t>STO-FV-RENGED** 25mg caps.x21</t>
        </is>
      </c>
    </row>
    <row r="1067" ht="15" customHeight="1" s="70">
      <c r="A1067" s="67" t="n">
        <v>6398972</v>
      </c>
      <c r="B1067" s="67" t="n">
        <v>1033050</v>
      </c>
      <c r="C1067" s="40" t="n">
        <v>7793397051658</v>
      </c>
      <c r="D1067" s="66" t="inlineStr">
        <is>
          <t>TO-PARITOL 5mcg f.a.x5</t>
        </is>
      </c>
    </row>
    <row r="1068" ht="15" customHeight="1" s="70">
      <c r="A1068" s="67" t="n">
        <v>9953993</v>
      </c>
      <c r="B1068" s="67" t="n">
        <v>1033061</v>
      </c>
      <c r="C1068" s="40" t="n">
        <v>7798180920487</v>
      </c>
      <c r="D1068" s="66" t="inlineStr">
        <is>
          <t>STO-ROBTOR** 150mg comp.rec.x30</t>
        </is>
      </c>
    </row>
    <row r="1069" ht="15" customHeight="1" s="70">
      <c r="A1069" s="67" t="n">
        <v>645100</v>
      </c>
      <c r="B1069" s="67" t="n">
        <v>1033063</v>
      </c>
      <c r="C1069" s="40" t="n">
        <v>7798180920531</v>
      </c>
      <c r="D1069" s="66" t="inlineStr">
        <is>
          <t>TO-LACAD** 250mg comp.x30</t>
        </is>
      </c>
    </row>
    <row r="1070" ht="15" customHeight="1" s="70">
      <c r="A1070" s="67" t="n">
        <v>9953901</v>
      </c>
      <c r="B1070" s="67" t="n">
        <v>1033065</v>
      </c>
      <c r="C1070" s="40" t="n">
        <v>8054083014050</v>
      </c>
      <c r="D1070" s="66" t="inlineStr">
        <is>
          <t>STO-HUMIRA AC** lap.autoiny.x2 x0.4ml</t>
        </is>
      </c>
    </row>
    <row r="1071" ht="15" customHeight="1" s="70">
      <c r="A1071" s="67" t="n">
        <v>9953721</v>
      </c>
      <c r="B1071" s="67" t="n">
        <v>1033066</v>
      </c>
      <c r="C1071" s="40" t="n">
        <v>7798180920401</v>
      </c>
      <c r="D1071" s="66" t="inlineStr">
        <is>
          <t>STO-KEMTAX 180mg caps.x5</t>
        </is>
      </c>
    </row>
    <row r="1072" ht="15" customHeight="1" s="70">
      <c r="A1072" s="67" t="n">
        <v>6465551</v>
      </c>
      <c r="B1072" s="67" t="n">
        <v>1033070</v>
      </c>
      <c r="C1072" s="40" t="n">
        <v>7795314170817</v>
      </c>
      <c r="D1072" s="66" t="inlineStr">
        <is>
          <t>TO-DARZALEX 100mg/5ml vial</t>
        </is>
      </c>
    </row>
    <row r="1073" ht="15" customHeight="1" s="70">
      <c r="A1073" s="67" t="n">
        <v>6465552</v>
      </c>
      <c r="B1073" s="67" t="n">
        <v>1033071</v>
      </c>
      <c r="C1073" s="40" t="n">
        <v>7795314170824</v>
      </c>
      <c r="D1073" s="66" t="inlineStr">
        <is>
          <t>TO-DARZALEX 400mg / 20ml vial</t>
        </is>
      </c>
    </row>
    <row r="1074" ht="15" customHeight="1" s="70">
      <c r="A1074" s="67" t="n">
        <v>4311561</v>
      </c>
      <c r="B1074" s="67" t="n">
        <v>1033090</v>
      </c>
      <c r="C1074" s="40" t="n">
        <v>7791763001993</v>
      </c>
      <c r="D1074" s="66" t="inlineStr">
        <is>
          <t>TO-DEXAMERAL 4mg comp.x10</t>
        </is>
      </c>
    </row>
    <row r="1075" ht="15" customHeight="1" s="70">
      <c r="A1075" s="67" t="n">
        <v>9954105</v>
      </c>
      <c r="B1075" s="67" t="n">
        <v>1033091</v>
      </c>
      <c r="C1075" s="40" t="n">
        <v>7795381002042</v>
      </c>
      <c r="D1075" s="66" t="inlineStr">
        <is>
          <t>TO-XELJANZ XR** 11mg tab.x 30</t>
        </is>
      </c>
    </row>
    <row r="1076" ht="15" customHeight="1" s="70">
      <c r="A1076" s="67" t="n">
        <v>6211422</v>
      </c>
      <c r="B1076" s="67" t="n">
        <v>1033101</v>
      </c>
      <c r="C1076" s="40" t="n">
        <v>7793397090367</v>
      </c>
      <c r="D1076" s="66" t="inlineStr">
        <is>
          <t>STO-MASICAN 125mg comp.rec.x60</t>
        </is>
      </c>
    </row>
    <row r="1077" ht="15" customHeight="1" s="70">
      <c r="A1077" s="67" t="n">
        <v>6457261</v>
      </c>
      <c r="B1077" s="67" t="n">
        <v>1033107</v>
      </c>
      <c r="C1077" s="40" t="n">
        <v>7795990001986</v>
      </c>
      <c r="D1077" s="66" t="inlineStr">
        <is>
          <t>TO-TI -INS.HUMALOG KWIKPEN 200 UI Lap.aplic.desc.x 5 x 3ml</t>
        </is>
      </c>
    </row>
    <row r="1078" ht="15" customHeight="1" s="70">
      <c r="A1078" s="67" t="n">
        <v>6458551</v>
      </c>
      <c r="B1078" s="67" t="n">
        <v>1033108</v>
      </c>
      <c r="C1078" s="40" t="n">
        <v>7793081098303</v>
      </c>
      <c r="D1078" s="66" t="inlineStr">
        <is>
          <t>TO-ZERBAXA 1/0.5g pvo.liof.f.a.x10</t>
        </is>
      </c>
    </row>
    <row r="1079" ht="15" customHeight="1" s="70">
      <c r="A1079" s="67" t="n">
        <v>9953986</v>
      </c>
      <c r="B1079" s="67" t="n">
        <v>1033113</v>
      </c>
      <c r="C1079" s="40" t="n">
        <v>4015630066841</v>
      </c>
      <c r="D1079" s="66" t="inlineStr">
        <is>
          <t>ACCU-CHEK GUIDE tiras reactivas x 50</t>
        </is>
      </c>
    </row>
    <row r="1080" ht="15" customHeight="1" s="70">
      <c r="A1080" s="67" t="n">
        <v>9953987</v>
      </c>
      <c r="B1080" s="67" t="n">
        <v>1033115</v>
      </c>
      <c r="C1080" s="40" t="n">
        <v>4015630066834</v>
      </c>
      <c r="D1080" s="66" t="inlineStr">
        <is>
          <t>ACCU-CHEK GUIDE tiras reactivas x 25</t>
        </is>
      </c>
    </row>
    <row r="1081" ht="15" customHeight="1" s="70">
      <c r="A1081" s="67" t="n">
        <v>9953987</v>
      </c>
      <c r="B1081" s="67" t="n">
        <v>1033117</v>
      </c>
      <c r="C1081" s="40" t="n">
        <v>4015630066834</v>
      </c>
      <c r="D1081" s="66" t="inlineStr">
        <is>
          <t>TI-ACCU-CHEK GUIDE tiras reactivas x 25</t>
        </is>
      </c>
    </row>
    <row r="1082" ht="15" customHeight="1" s="70">
      <c r="A1082" s="67" t="n">
        <v>9953986</v>
      </c>
      <c r="B1082" s="67" t="n">
        <v>1033118</v>
      </c>
      <c r="C1082" s="40" t="n">
        <v>4015630067626</v>
      </c>
      <c r="D1082" s="66" t="inlineStr">
        <is>
          <t>TI-ACCU-CHEK GUIDE tiras reactivas x 50 (PA)</t>
        </is>
      </c>
    </row>
    <row r="1083" ht="15" customHeight="1" s="70">
      <c r="A1083" s="67" t="n">
        <v>641671</v>
      </c>
      <c r="B1083" s="67" t="n">
        <v>1033119</v>
      </c>
      <c r="C1083" s="40" t="n">
        <v>7798088120217</v>
      </c>
      <c r="D1083" s="66" t="inlineStr">
        <is>
          <t>TO-BENDAMUSTINA GLENMARK** 100mg f.a.liof</t>
        </is>
      </c>
    </row>
    <row r="1084" ht="15" customHeight="1" s="70">
      <c r="A1084" s="67" t="n">
        <v>6469841</v>
      </c>
      <c r="B1084" s="67" t="n">
        <v>1033125</v>
      </c>
      <c r="C1084" s="40" t="n">
        <v>7795306471236</v>
      </c>
      <c r="D1084" s="66" t="inlineStr">
        <is>
          <t>TO-KISQALI** 200mg caps.x21</t>
        </is>
      </c>
    </row>
    <row r="1085" ht="15" customHeight="1" s="70">
      <c r="A1085" s="67" t="n">
        <v>6469842</v>
      </c>
      <c r="B1085" s="67" t="n">
        <v>1033127</v>
      </c>
      <c r="C1085" s="40" t="n">
        <v>7795306472097</v>
      </c>
      <c r="D1085" s="66" t="inlineStr">
        <is>
          <t>TO-KISQALI** 200mg caps.x63</t>
        </is>
      </c>
    </row>
    <row r="1086" ht="15" customHeight="1" s="70">
      <c r="A1086" s="67" t="n">
        <v>6465422</v>
      </c>
      <c r="B1086" s="67" t="n">
        <v>1033128</v>
      </c>
      <c r="C1086" s="40" t="n">
        <v>7795990000965</v>
      </c>
      <c r="D1086" s="66" t="inlineStr">
        <is>
          <t>TO-CYRAMZA** 500 MG 10mg/ml f.a.x 50ml</t>
        </is>
      </c>
    </row>
    <row r="1087" ht="15" customHeight="1" s="70">
      <c r="A1087" s="67" t="n">
        <v>6465421</v>
      </c>
      <c r="B1087" s="67" t="n">
        <v>1033129</v>
      </c>
      <c r="C1087" s="40" t="n">
        <v>7795990000941</v>
      </c>
      <c r="D1087" s="66" t="inlineStr">
        <is>
          <t>TO-CYRAMZA** 100 MG 10mg/ml f.a.x 10ml</t>
        </is>
      </c>
    </row>
    <row r="1088" ht="15" customHeight="1" s="70">
      <c r="A1088" s="67" t="n">
        <v>9954096</v>
      </c>
      <c r="B1088" s="67" t="n">
        <v>1033130</v>
      </c>
      <c r="C1088" s="40" t="n">
        <v>7798021443595</v>
      </c>
      <c r="D1088" s="66" t="inlineStr">
        <is>
          <t>STO-ROXIFER 125mg comp.disp.x28</t>
        </is>
      </c>
    </row>
    <row r="1089" ht="15" customHeight="1" s="70">
      <c r="A1089" s="67" t="n">
        <v>9954097</v>
      </c>
      <c r="B1089" s="67" t="n">
        <v>1033131</v>
      </c>
      <c r="C1089" s="40" t="n">
        <v>7798021443601</v>
      </c>
      <c r="D1089" s="66" t="inlineStr">
        <is>
          <t>STO-ROXIFER 250mg comp.disp.x28</t>
        </is>
      </c>
    </row>
    <row r="1090" ht="15" customHeight="1" s="70">
      <c r="A1090" s="67" t="n">
        <v>9954098</v>
      </c>
      <c r="B1090" s="67" t="n">
        <v>1033132</v>
      </c>
      <c r="C1090" s="40" t="n">
        <v>7798021443618</v>
      </c>
      <c r="D1090" s="66" t="inlineStr">
        <is>
          <t>STO-ROXIFER 500mg comp.disp.x28</t>
        </is>
      </c>
    </row>
    <row r="1091" ht="15" customHeight="1" s="70">
      <c r="A1091" s="67" t="n">
        <v>6162262</v>
      </c>
      <c r="B1091" s="67" t="n">
        <v>1033149</v>
      </c>
      <c r="C1091" s="40" t="n">
        <v>7793236000670</v>
      </c>
      <c r="D1091" s="66" t="inlineStr">
        <is>
          <t>TO-ALAPIDIUM** 50mg caps.x50</t>
        </is>
      </c>
    </row>
    <row r="1092" ht="15" customHeight="1" s="70">
      <c r="A1092" s="67" t="n">
        <v>6472421</v>
      </c>
      <c r="B1092" s="67" t="n">
        <v>1033166</v>
      </c>
      <c r="C1092" s="40" t="n">
        <v>5000456018050</v>
      </c>
      <c r="D1092" s="66" t="inlineStr">
        <is>
          <t>TO-TAGRISSO** 80mg comp.x30</t>
        </is>
      </c>
    </row>
    <row r="1093" ht="15" customHeight="1" s="70">
      <c r="A1093" s="67" t="n">
        <v>4423851</v>
      </c>
      <c r="B1093" s="67" t="n">
        <v>1033179</v>
      </c>
      <c r="C1093" s="40" t="n">
        <v>7795356002046</v>
      </c>
      <c r="D1093" s="66" t="inlineStr">
        <is>
          <t>TO-LEUCOVORINA DELTA FARMA 50mg iny.liof</t>
        </is>
      </c>
    </row>
    <row r="1094" ht="15" customHeight="1" s="70">
      <c r="A1094" s="67" t="n">
        <v>6480971</v>
      </c>
      <c r="B1094" s="67" t="n">
        <v>1033180</v>
      </c>
      <c r="C1094" s="40" t="n">
        <v>7792371672605</v>
      </c>
      <c r="D1094" s="66" t="inlineStr">
        <is>
          <t>TO-ALECENSA 150 mg cáps.x 224</t>
        </is>
      </c>
    </row>
    <row r="1095" ht="15" customHeight="1" s="70">
      <c r="A1095" s="67" t="n">
        <v>9953219</v>
      </c>
      <c r="B1095" s="67" t="n">
        <v>1033184</v>
      </c>
      <c r="C1095" s="40" t="n">
        <v>7795213002455</v>
      </c>
      <c r="D1095" s="66" t="inlineStr">
        <is>
          <t>CIENTIFIC SYNOVIAL 60 jga.prell.x2ml+ag.</t>
        </is>
      </c>
    </row>
    <row r="1096" ht="15" customHeight="1" s="70">
      <c r="A1096" s="67" t="n">
        <v>6481553</v>
      </c>
      <c r="B1096" s="67" t="n">
        <v>1033186</v>
      </c>
      <c r="C1096" s="40" t="n">
        <v>7792183489194</v>
      </c>
      <c r="D1096" s="66" t="inlineStr">
        <is>
          <t>TO-LUCAFTOR** 200/125 mg comp.rec.x120</t>
        </is>
      </c>
    </row>
    <row r="1097" ht="15" customHeight="1" s="70">
      <c r="A1097" s="67" t="n">
        <v>6474421</v>
      </c>
      <c r="B1097" s="67" t="n">
        <v>1033199</v>
      </c>
      <c r="C1097" s="40" t="n">
        <v>7795326005602</v>
      </c>
      <c r="D1097" s="66" t="inlineStr">
        <is>
          <t>TO-LONQUEX jga.prell.x1x0.06ml</t>
        </is>
      </c>
    </row>
    <row r="1098" ht="15" customHeight="1" s="70">
      <c r="A1098" s="67" t="n">
        <v>9952613</v>
      </c>
      <c r="B1098" s="67" t="n">
        <v>1033200</v>
      </c>
      <c r="C1098" s="40" t="n">
        <v>7798311370075</v>
      </c>
      <c r="D1098" s="66" t="inlineStr">
        <is>
          <t>TO-FV-LENALINOVA** 25mg caps.x21</t>
        </is>
      </c>
    </row>
    <row r="1099" ht="15" customHeight="1" s="70">
      <c r="A1099" s="67" t="n">
        <v>6481001</v>
      </c>
      <c r="B1099" s="67" t="n">
        <v>1033205</v>
      </c>
      <c r="C1099" s="40" t="n">
        <v>7792371676245</v>
      </c>
      <c r="D1099" s="66" t="inlineStr">
        <is>
          <t>TO-TECENTRIQ** f.a.x20ml</t>
        </is>
      </c>
    </row>
    <row r="1100" ht="15" customHeight="1" s="70">
      <c r="A1100" s="67" t="n">
        <v>6466001</v>
      </c>
      <c r="B1100" s="67" t="n">
        <v>1033206</v>
      </c>
      <c r="C1100" s="40" t="n">
        <v>7794640820922</v>
      </c>
      <c r="D1100" s="66" t="inlineStr">
        <is>
          <t>STO-NUCALA  100mg f.a.liof.</t>
        </is>
      </c>
    </row>
    <row r="1101" ht="15" customHeight="1" s="70">
      <c r="A1101" s="67" t="n">
        <v>634100</v>
      </c>
      <c r="B1101" s="67" t="n">
        <v>1033207</v>
      </c>
      <c r="C1101" s="40" t="n">
        <v>7798311370082</v>
      </c>
      <c r="D1101" s="66" t="inlineStr">
        <is>
          <t>TO-RC-ABIRANOVA** 250mg comp.x120</t>
        </is>
      </c>
    </row>
    <row r="1102" ht="15" customHeight="1" s="70">
      <c r="A1102" s="67" t="n">
        <v>4581181</v>
      </c>
      <c r="B1102" s="67" t="n">
        <v>1033211</v>
      </c>
      <c r="C1102" s="40" t="n">
        <v>7796035474222</v>
      </c>
      <c r="D1102" s="66" t="inlineStr">
        <is>
          <t>TO-IFOSFAMIDA DELTA FARMA** 1g iny.f.a.x 1</t>
        </is>
      </c>
    </row>
    <row r="1103" ht="15" customHeight="1" s="70">
      <c r="A1103" s="67" t="n">
        <v>9953124</v>
      </c>
      <c r="B1103" s="67" t="n">
        <v>1033221</v>
      </c>
      <c r="C1103" s="40" t="n">
        <v>7795376003498</v>
      </c>
      <c r="D1103" s="66" t="inlineStr">
        <is>
          <t>STO-REMSIMA** 100 mg f.a.x 1</t>
        </is>
      </c>
    </row>
    <row r="1104" ht="15" customHeight="1" s="70">
      <c r="A1104" s="67" t="n">
        <v>548000</v>
      </c>
      <c r="B1104" s="67" t="n">
        <v>1033223</v>
      </c>
      <c r="C1104" s="40" t="n">
        <v>7798035314003</v>
      </c>
      <c r="D1104" s="66" t="inlineStr">
        <is>
          <t>TO-DACARBAZINA VARIFARMA** 200mg iny.f.a.x1</t>
        </is>
      </c>
    </row>
    <row r="1105" ht="15" customHeight="1" s="70">
      <c r="A1105" s="67" t="n">
        <v>6160711</v>
      </c>
      <c r="B1105" s="67" t="n">
        <v>1033224</v>
      </c>
      <c r="C1105" s="40" t="n">
        <v>7795306330984</v>
      </c>
      <c r="D1105" s="66" t="inlineStr">
        <is>
          <t>TO-ARZERRA** 100mg/50ml vial x 3</t>
        </is>
      </c>
    </row>
    <row r="1106" ht="15" customHeight="1" s="70">
      <c r="A1106" s="67" t="n">
        <v>3680282</v>
      </c>
      <c r="B1106" s="67" t="n">
        <v>1033225</v>
      </c>
      <c r="C1106" s="40" t="n">
        <v>7798006871818</v>
      </c>
      <c r="D1106" s="66" t="inlineStr">
        <is>
          <t>TO-CICLOFOSFAMIDA FILAXIS 50mg comp.rec.</t>
        </is>
      </c>
    </row>
    <row r="1107" ht="15" customHeight="1" s="70">
      <c r="A1107" s="67" t="n">
        <v>6272261</v>
      </c>
      <c r="B1107" s="67" t="n">
        <v>1033245</v>
      </c>
      <c r="C1107" s="40" t="n">
        <v>7798313410014</v>
      </c>
      <c r="D1107" s="66" t="inlineStr">
        <is>
          <t>TO-FIBRONEURINA 0.5mg caps.x28</t>
        </is>
      </c>
    </row>
    <row r="1108" ht="15" customHeight="1" s="70">
      <c r="A1108" s="67" t="n">
        <v>9953715</v>
      </c>
      <c r="B1108" s="67" t="n">
        <v>1033246</v>
      </c>
      <c r="C1108" s="40" t="n">
        <v>7798180920524</v>
      </c>
      <c r="D1108" s="66" t="inlineStr">
        <is>
          <t>TO-VINBLASTINA KEMEX 10mg liof.f.a.x1</t>
        </is>
      </c>
    </row>
    <row r="1109" ht="15" customHeight="1" s="70">
      <c r="A1109" s="67" t="n">
        <v>646926</v>
      </c>
      <c r="B1109" s="67" t="n">
        <v>1033248</v>
      </c>
      <c r="C1109" s="40" t="n">
        <v>7798180920654</v>
      </c>
      <c r="D1109" s="66" t="inlineStr">
        <is>
          <t>TO-BICALUTAMIDA KEMEX 50mg comp.rec.x28</t>
        </is>
      </c>
    </row>
    <row r="1110" ht="15" customHeight="1" s="70">
      <c r="A1110" s="67" t="n">
        <v>9954170</v>
      </c>
      <c r="B1110" s="67" t="n">
        <v>1033266</v>
      </c>
      <c r="C1110" s="40" t="n">
        <v>7798035314041</v>
      </c>
      <c r="D1110" s="66" t="inlineStr">
        <is>
          <t>TO-GEFIT 250mg comp.rec.x30</t>
        </is>
      </c>
    </row>
    <row r="1111" ht="15" customHeight="1" s="70">
      <c r="A1111" s="67" t="n">
        <v>9953744</v>
      </c>
      <c r="B1111" s="67" t="n">
        <v>1033270</v>
      </c>
      <c r="C1111" s="40" t="n">
        <v>7798091910362</v>
      </c>
      <c r="D1111" s="66" t="inlineStr">
        <is>
          <t>STO-MATIN 100 mg comp.rec.x 200</t>
        </is>
      </c>
    </row>
    <row r="1112" ht="15" customHeight="1" s="70">
      <c r="A1112" s="67" t="n">
        <v>9953743</v>
      </c>
      <c r="B1112" s="67" t="n">
        <v>1033272</v>
      </c>
      <c r="C1112" s="40" t="n">
        <v>7798091910379</v>
      </c>
      <c r="D1112" s="66" t="inlineStr">
        <is>
          <t>STO-MATIN 400mg comp.rec.x30</t>
        </is>
      </c>
    </row>
    <row r="1113" ht="15" customHeight="1" s="70">
      <c r="A1113" s="67" t="n">
        <v>5470681</v>
      </c>
      <c r="B1113" s="67" t="n">
        <v>1033273</v>
      </c>
      <c r="C1113" s="40" t="n">
        <v>7798096990864</v>
      </c>
      <c r="D1113" s="66" t="inlineStr">
        <is>
          <t>TO-ESPIROTECH INY. f.a.x 1+disolv.x1</t>
        </is>
      </c>
    </row>
    <row r="1114" ht="15" customHeight="1" s="70">
      <c r="A1114" s="67" t="n">
        <v>4466841</v>
      </c>
      <c r="B1114" s="67" t="n">
        <v>1033274</v>
      </c>
      <c r="C1114" s="40" t="n">
        <v>7795356999858</v>
      </c>
      <c r="D1114" s="66" t="inlineStr">
        <is>
          <t>TO-BICALUTAMIDA DELTA FARMA 50mg comp.x2</t>
        </is>
      </c>
    </row>
    <row r="1115" ht="15" customHeight="1" s="70">
      <c r="A1115" s="67" t="n">
        <v>6219001</v>
      </c>
      <c r="B1115" s="67" t="n">
        <v>1033275</v>
      </c>
      <c r="C1115" s="40" t="n">
        <v>7795326004803</v>
      </c>
      <c r="D1115" s="66" t="inlineStr">
        <is>
          <t>TO-FINGLID 0.5mg caps.x28</t>
        </is>
      </c>
    </row>
    <row r="1116" ht="15" customHeight="1" s="70">
      <c r="A1116" s="67" t="n">
        <v>634926</v>
      </c>
      <c r="B1116" s="67" t="n">
        <v>1033278</v>
      </c>
      <c r="C1116" s="40" t="n">
        <v>7798035311101</v>
      </c>
      <c r="D1116" s="66" t="inlineStr">
        <is>
          <t>TO-EMULIMOD 0.5mg caps.duras x28</t>
        </is>
      </c>
    </row>
    <row r="1117" ht="15" customHeight="1" s="70">
      <c r="A1117" s="67" t="n">
        <v>6211392</v>
      </c>
      <c r="B1117" s="67" t="n">
        <v>1033290</v>
      </c>
      <c r="C1117" s="40" t="n">
        <v>7798087280431</v>
      </c>
      <c r="D1117" s="66" t="inlineStr">
        <is>
          <t>STO-MASICAN 62.5mg comp.rec.x60</t>
        </is>
      </c>
    </row>
    <row r="1118" ht="15" customHeight="1" s="70">
      <c r="A1118" s="67" t="n">
        <v>6280001</v>
      </c>
      <c r="B1118" s="67" t="n">
        <v>1033294</v>
      </c>
      <c r="C1118" s="40" t="n">
        <v>7798311370174</v>
      </c>
      <c r="D1118" s="66" t="inlineStr">
        <is>
          <t>STO-TEMONOVA** 100 mg caps.x 5</t>
        </is>
      </c>
    </row>
    <row r="1119" ht="15" customHeight="1" s="70">
      <c r="A1119" s="67" t="n">
        <v>4471371</v>
      </c>
      <c r="B1119" s="67" t="n">
        <v>1033309</v>
      </c>
      <c r="C1119" s="40" t="n">
        <v>7795356002039</v>
      </c>
      <c r="D1119" s="66" t="inlineStr">
        <is>
          <t>TO-CISPLATINO DELTA FARMA** 50 mg iny.f.a.x 1</t>
        </is>
      </c>
    </row>
    <row r="1120" ht="15" customHeight="1" s="70">
      <c r="A1120" s="67" t="n">
        <v>9954659</v>
      </c>
      <c r="B1120" s="67" t="n">
        <v>1033319</v>
      </c>
      <c r="C1120" s="40" t="n">
        <v>7795306473933</v>
      </c>
      <c r="D1120" s="66" t="inlineStr">
        <is>
          <t>TO-TAFINLAR** 75mg caps.duras x 120</t>
        </is>
      </c>
    </row>
    <row r="1121" ht="15" customHeight="1" s="70">
      <c r="A1121" s="67" t="n">
        <v>6279971</v>
      </c>
      <c r="B1121" s="67" t="n">
        <v>1033330</v>
      </c>
      <c r="C1121" s="40" t="n">
        <v>7798311370167</v>
      </c>
      <c r="D1121" s="66" t="inlineStr">
        <is>
          <t>STO-TEMONOVA** 20mg caps.x5</t>
        </is>
      </c>
    </row>
    <row r="1122" ht="15" customHeight="1" s="70">
      <c r="A1122" s="67" t="n">
        <v>6483392</v>
      </c>
      <c r="B1122" s="67" t="n">
        <v>1033332</v>
      </c>
      <c r="C1122" s="40" t="n">
        <v>7795300740550</v>
      </c>
      <c r="D1122" s="66" t="inlineStr">
        <is>
          <t>TO-MYVITLA 4 mg caps.x3</t>
        </is>
      </c>
    </row>
    <row r="1123" ht="15" customHeight="1" s="70">
      <c r="A1123" s="67" t="n">
        <v>6483262</v>
      </c>
      <c r="B1123" s="67" t="n">
        <v>1033333</v>
      </c>
      <c r="C1123" s="40" t="n">
        <v>7795300740543</v>
      </c>
      <c r="D1123" s="66" t="inlineStr">
        <is>
          <t>TO-MYVITLA 3 mg caps.x 3</t>
        </is>
      </c>
    </row>
    <row r="1124" ht="15" customHeight="1" s="70">
      <c r="A1124" s="67" t="n">
        <v>6483132</v>
      </c>
      <c r="B1124" s="67" t="n">
        <v>1033334</v>
      </c>
      <c r="C1124" s="40" t="n">
        <v>7795300740536</v>
      </c>
      <c r="D1124" s="66" t="inlineStr">
        <is>
          <t>TO-MYVITLA 2.3 mg caps.x3</t>
        </is>
      </c>
    </row>
    <row r="1125" ht="15" customHeight="1" s="70">
      <c r="A1125" s="67" t="n">
        <v>6355397</v>
      </c>
      <c r="B1125" s="67" t="n">
        <v>1033336</v>
      </c>
      <c r="C1125" s="40" t="n">
        <v>7798313410038</v>
      </c>
      <c r="D1125" s="66" t="inlineStr">
        <is>
          <t>TO-CATIRA 240mg caps.x60</t>
        </is>
      </c>
    </row>
    <row r="1126" ht="15" customHeight="1" s="70">
      <c r="A1126" s="67" t="n">
        <v>9952960</v>
      </c>
      <c r="B1126" s="67" t="n">
        <v>1033337</v>
      </c>
      <c r="C1126" s="40" t="n">
        <v>7798311370068</v>
      </c>
      <c r="D1126" s="66" t="inlineStr">
        <is>
          <t>TO-FV-LENALINOVA** 10mg caps.x21</t>
        </is>
      </c>
    </row>
    <row r="1127" ht="15" customHeight="1" s="70">
      <c r="A1127" s="67" t="n">
        <v>6481420</v>
      </c>
      <c r="B1127" s="67" t="n">
        <v>1033338</v>
      </c>
      <c r="C1127" s="40" t="n">
        <v>7793397090343</v>
      </c>
      <c r="D1127" s="66" t="inlineStr">
        <is>
          <t>TO-IVADECO 150mg comp.rec.x60</t>
        </is>
      </c>
    </row>
    <row r="1128" ht="15" customHeight="1" s="70">
      <c r="A1128" s="67" t="n">
        <v>4419151</v>
      </c>
      <c r="B1128" s="67" t="n">
        <v>1033339</v>
      </c>
      <c r="C1128" s="40" t="n">
        <v>7795356999988</v>
      </c>
      <c r="D1128" s="66" t="inlineStr">
        <is>
          <t>TO-OXALIPLATINO DELTA FARMA** 100 mg f.a.x 1</t>
        </is>
      </c>
    </row>
    <row r="1129" ht="15" customHeight="1" s="70">
      <c r="A1129" s="67" t="n">
        <v>9954175</v>
      </c>
      <c r="B1129" s="67" t="n">
        <v>1033342</v>
      </c>
      <c r="C1129" s="40" t="n">
        <v>7798035314058</v>
      </c>
      <c r="D1129" s="66" t="inlineStr">
        <is>
          <t>TO-CABAZIL f.a.x1 x1.5 ml+diluy.</t>
        </is>
      </c>
    </row>
    <row r="1130" ht="15" customHeight="1" s="70">
      <c r="A1130" s="67" t="n">
        <v>6471131</v>
      </c>
      <c r="B1130" s="67" t="n">
        <v>1033345</v>
      </c>
      <c r="C1130" s="40" t="n">
        <v>7792183489286</v>
      </c>
      <c r="D1130" s="66" t="inlineStr">
        <is>
          <t>TO-EPCLUSA comp.rec.x28</t>
        </is>
      </c>
    </row>
    <row r="1131" ht="15" customHeight="1" s="70">
      <c r="A1131" s="67" t="n">
        <v>6265971</v>
      </c>
      <c r="B1131" s="67" t="n">
        <v>1033346</v>
      </c>
      <c r="C1131" s="40" t="n">
        <v>7798006872136</v>
      </c>
      <c r="D1131" s="66" t="inlineStr">
        <is>
          <t>TO-LUTRATE 3.75 MENSUAL 3.75mg f.a+jga.prell.x1</t>
        </is>
      </c>
    </row>
    <row r="1132" ht="15" customHeight="1" s="70">
      <c r="A1132" s="67" t="n">
        <v>6452421</v>
      </c>
      <c r="B1132" s="67" t="n">
        <v>1033348</v>
      </c>
      <c r="C1132" s="40" t="n">
        <v>7798006872174</v>
      </c>
      <c r="D1132" s="66" t="inlineStr">
        <is>
          <t>TO-LUTRATE 22.5 TRIMESTRAL 22.5mg f.a+jga.prell.x1</t>
        </is>
      </c>
    </row>
    <row r="1133" ht="15" customHeight="1" s="70">
      <c r="A1133" s="67" t="n">
        <v>9954781</v>
      </c>
      <c r="B1133" s="67" t="n">
        <v>1033353</v>
      </c>
      <c r="C1133" s="40" t="n">
        <v>7795306437904</v>
      </c>
      <c r="D1133" s="66" t="inlineStr">
        <is>
          <t>STO-LUCENTIS 1vial x 0.23ml+aguja</t>
        </is>
      </c>
    </row>
    <row r="1134" ht="15" customHeight="1" s="70">
      <c r="A1134" s="67" t="n">
        <v>9954537</v>
      </c>
      <c r="B1134" s="67" t="n">
        <v>1033355</v>
      </c>
      <c r="C1134" s="40" t="n">
        <v>7795326006593</v>
      </c>
      <c r="D1134" s="66" t="inlineStr">
        <is>
          <t>STO-MULTIZOM** 3.5 mg pvo.liof.x1</t>
        </is>
      </c>
    </row>
    <row r="1135" ht="15" customHeight="1" s="70">
      <c r="A1135" s="67" t="n">
        <v>9954536</v>
      </c>
      <c r="B1135" s="67" t="n">
        <v>1033356</v>
      </c>
      <c r="C1135" s="40" t="n">
        <v>7795326003110</v>
      </c>
      <c r="D1135" s="66" t="inlineStr">
        <is>
          <t>STO-AZATEVA** 100 mg iny.x 1</t>
        </is>
      </c>
    </row>
    <row r="1136" ht="15" customHeight="1" s="70">
      <c r="A1136" s="67" t="n">
        <v>648584</v>
      </c>
      <c r="B1136" s="67" t="n">
        <v>1033360</v>
      </c>
      <c r="C1136" s="40" t="n">
        <v>7798311370044</v>
      </c>
      <c r="D1136" s="66" t="inlineStr">
        <is>
          <t>TO-CIPRONOVA 50 mg comp.rec.x50</t>
        </is>
      </c>
    </row>
    <row r="1137" ht="15" customHeight="1" s="70">
      <c r="A1137" s="67" t="n">
        <v>9940741</v>
      </c>
      <c r="B1137" s="67" t="n">
        <v>1033364</v>
      </c>
      <c r="C1137" s="40" t="n">
        <v>4015630981977</v>
      </c>
      <c r="D1137" s="66" t="inlineStr">
        <is>
          <t>TI-ACCU-CHEK PERFORMA 50 tiras reactivas x 50</t>
        </is>
      </c>
    </row>
    <row r="1138" ht="15" customHeight="1" s="70">
      <c r="A1138" s="67" t="n">
        <v>6420681</v>
      </c>
      <c r="B1138" s="67" t="n">
        <v>1033365</v>
      </c>
      <c r="C1138" s="40" t="n">
        <v>7795348003198</v>
      </c>
      <c r="D1138" s="66" t="inlineStr">
        <is>
          <t>TO-DROPTON 0.5mg comp.x28</t>
        </is>
      </c>
    </row>
    <row r="1139" ht="15" customHeight="1" s="70">
      <c r="A1139" s="67" t="n">
        <v>9954126</v>
      </c>
      <c r="B1139" s="67" t="n">
        <v>1033377</v>
      </c>
      <c r="C1139" s="40" t="n">
        <v>7798180920586</v>
      </c>
      <c r="D1139" s="66" t="inlineStr">
        <is>
          <t>STO-BODABINA** 500 mg comp.rec.x 120</t>
        </is>
      </c>
    </row>
    <row r="1140" ht="15" customHeight="1" s="70">
      <c r="A1140" s="67" t="n">
        <v>6494971</v>
      </c>
      <c r="B1140" s="67" t="n">
        <v>1033379</v>
      </c>
      <c r="C1140" s="40" t="n">
        <v>7798144380098</v>
      </c>
      <c r="D1140" s="66" t="inlineStr">
        <is>
          <t>TO-PLEGRIDY 125 mg autoinyect.x 2</t>
        </is>
      </c>
    </row>
    <row r="1141" ht="15" customHeight="1" s="70">
      <c r="A1141" s="67" t="n">
        <v>6494841</v>
      </c>
      <c r="B1141" s="67" t="n">
        <v>1033381</v>
      </c>
      <c r="C1141" s="40" t="n">
        <v>7798144380081</v>
      </c>
      <c r="D1141" s="66" t="inlineStr">
        <is>
          <t>TO-PLEGRIDY 63mcg+94mcg autoiny.x1</t>
        </is>
      </c>
    </row>
    <row r="1142" ht="15" customHeight="1" s="70">
      <c r="A1142" s="67" t="n">
        <v>5734841</v>
      </c>
      <c r="B1142" s="67" t="n">
        <v>1033398</v>
      </c>
      <c r="C1142" s="40" t="n">
        <v>7798260150278</v>
      </c>
      <c r="D1142" s="66" t="inlineStr">
        <is>
          <t>STO-IXEMPRA** 15mg vial + a.dil.x8ml</t>
        </is>
      </c>
    </row>
    <row r="1143" ht="15" customHeight="1" s="70">
      <c r="A1143" s="67" t="n">
        <v>9954842</v>
      </c>
      <c r="B1143" s="67" t="n">
        <v>1033409</v>
      </c>
      <c r="C1143" s="40" t="n">
        <v>7793397051795</v>
      </c>
      <c r="D1143" s="66" t="inlineStr">
        <is>
          <t>STO-DEFERADE 125mg comp.disp.x28</t>
        </is>
      </c>
    </row>
    <row r="1144" ht="15" customHeight="1" s="70">
      <c r="A1144" s="67" t="n">
        <v>9954843</v>
      </c>
      <c r="B1144" s="67" t="n">
        <v>1033412</v>
      </c>
      <c r="C1144" s="40" t="n">
        <v>7793397051801</v>
      </c>
      <c r="D1144" s="66" t="inlineStr">
        <is>
          <t>STO-DEFERADE 250mg comp.disp.x28</t>
        </is>
      </c>
    </row>
    <row r="1145" ht="15" customHeight="1" s="70">
      <c r="A1145" s="67" t="n">
        <v>9954844</v>
      </c>
      <c r="B1145" s="67" t="n">
        <v>1033414</v>
      </c>
      <c r="C1145" s="40" t="n">
        <v>7793397051818</v>
      </c>
      <c r="D1145" s="66" t="inlineStr">
        <is>
          <t>STO-DEFERADE 500mg comp.disp.x28</t>
        </is>
      </c>
    </row>
    <row r="1146" ht="15" customHeight="1" s="70">
      <c r="A1146" s="67" t="n">
        <v>6039712</v>
      </c>
      <c r="B1146" s="67" t="n">
        <v>1033419</v>
      </c>
      <c r="C1146" s="40" t="n">
        <v>5391524460452</v>
      </c>
      <c r="D1146" s="66" t="inlineStr">
        <is>
          <t>TO-KUVAN 100mg comp.disp.x120</t>
        </is>
      </c>
    </row>
    <row r="1147" ht="15" customHeight="1" s="70">
      <c r="A1147" s="67" t="inlineStr"/>
      <c r="B1147" s="67" t="n">
        <v>1033423</v>
      </c>
      <c r="C1147" s="40" t="n">
        <v>5021791000395</v>
      </c>
      <c r="D1147" s="66" t="inlineStr">
        <is>
          <t>FREESTYLE LIBRE READER</t>
        </is>
      </c>
    </row>
    <row r="1148" ht="15" customHeight="1" s="70">
      <c r="A1148" s="67" t="n">
        <v>647671</v>
      </c>
      <c r="B1148" s="67" t="n">
        <v>1033429</v>
      </c>
      <c r="C1148" s="40" t="n">
        <v>7798008272149</v>
      </c>
      <c r="D1148" s="66" t="inlineStr">
        <is>
          <t>TO-EMPLICITI 400 mg vial x 1</t>
        </is>
      </c>
    </row>
    <row r="1149" ht="15" customHeight="1" s="70">
      <c r="A1149" s="67" t="n">
        <v>2445254</v>
      </c>
      <c r="B1149" s="67" t="n">
        <v>1033441</v>
      </c>
      <c r="C1149" s="40" t="n">
        <v>7798098720032</v>
      </c>
      <c r="D1149" s="66" t="inlineStr">
        <is>
          <t>TO-ALBUREX f.a.x 1 x 50 ml</t>
        </is>
      </c>
    </row>
    <row r="1150" ht="15" customHeight="1" s="70">
      <c r="A1150" s="67" t="n">
        <v>9954789</v>
      </c>
      <c r="B1150" s="67" t="n">
        <v>1033442</v>
      </c>
      <c r="C1150" s="40" t="n">
        <v>7798058931713</v>
      </c>
      <c r="D1150" s="66" t="inlineStr">
        <is>
          <t>STO-NORDITROPIN FLEXPRO 5 mg lapiceras x 1</t>
        </is>
      </c>
    </row>
    <row r="1151" ht="15" customHeight="1" s="70">
      <c r="A1151" s="67" t="n">
        <v>9954791</v>
      </c>
      <c r="B1151" s="67" t="n">
        <v>1033443</v>
      </c>
      <c r="C1151" s="40" t="n">
        <v>7798058931737</v>
      </c>
      <c r="D1151" s="66" t="inlineStr">
        <is>
          <t>STO-NORDITROPIN FLEXPRO 15 mg lapiceras x 1</t>
        </is>
      </c>
    </row>
    <row r="1152" ht="15" customHeight="1" s="70">
      <c r="A1152" s="67" t="n">
        <v>9954790</v>
      </c>
      <c r="B1152" s="67" t="n">
        <v>1033445</v>
      </c>
      <c r="C1152" s="40" t="n">
        <v>7798058931720</v>
      </c>
      <c r="D1152" s="66" t="inlineStr">
        <is>
          <t>STO-NORDITROPIN FLEXPRO 10 mg lapiceras x 1</t>
        </is>
      </c>
    </row>
    <row r="1153" ht="15" customHeight="1" s="70">
      <c r="A1153" s="67" t="n">
        <v>9949630</v>
      </c>
      <c r="B1153" s="67" t="n">
        <v>1033453</v>
      </c>
      <c r="C1153" s="40" t="n">
        <v>4008976681878</v>
      </c>
      <c r="D1153" s="66" t="inlineStr">
        <is>
          <t>FORTISIP MAX s/sabor x 700g</t>
        </is>
      </c>
    </row>
    <row r="1154" ht="15" customHeight="1" s="70">
      <c r="A1154" s="67" t="n">
        <v>9954256</v>
      </c>
      <c r="B1154" s="67" t="n">
        <v>1033456</v>
      </c>
      <c r="C1154" s="40" t="n">
        <v>7798180920593</v>
      </c>
      <c r="D1154" s="66" t="inlineStr">
        <is>
          <t>STO-PACLITAXEL KEMEX 30 mg f.a.x 1</t>
        </is>
      </c>
    </row>
    <row r="1155" ht="15" customHeight="1" s="70">
      <c r="A1155" s="67" t="n">
        <v>9954257</v>
      </c>
      <c r="B1155" s="67" t="n">
        <v>1033457</v>
      </c>
      <c r="C1155" s="40" t="n">
        <v>7798180920609</v>
      </c>
      <c r="D1155" s="66" t="inlineStr">
        <is>
          <t>STO-PACLITAXEL KEMEX 100 mg f.a.x 1</t>
        </is>
      </c>
    </row>
    <row r="1156" ht="15" customHeight="1" s="70">
      <c r="A1156" s="67" t="n">
        <v>9954258</v>
      </c>
      <c r="B1156" s="67" t="n">
        <v>1033458</v>
      </c>
      <c r="C1156" s="40" t="n">
        <v>7798180920623</v>
      </c>
      <c r="D1156" s="66" t="inlineStr">
        <is>
          <t>STO-PACLITAXEL KEMEX 300 mg f.a.x 1</t>
        </is>
      </c>
    </row>
    <row r="1157" ht="15" customHeight="1" s="70">
      <c r="A1157" s="67" t="n">
        <v>9954603</v>
      </c>
      <c r="B1157" s="67" t="n">
        <v>1033459</v>
      </c>
      <c r="C1157" s="40" t="n">
        <v>7798180920616</v>
      </c>
      <c r="D1157" s="66" t="inlineStr">
        <is>
          <t>STO-PACLITAXEL KEMEX 150 mg f.a.x 1</t>
        </is>
      </c>
    </row>
    <row r="1158" ht="15" customHeight="1" s="70">
      <c r="A1158" s="67" t="n">
        <v>645942</v>
      </c>
      <c r="B1158" s="67" t="n">
        <v>1033460</v>
      </c>
      <c r="C1158" s="40" t="n">
        <v>7798180920647</v>
      </c>
      <c r="D1158" s="66" t="inlineStr">
        <is>
          <t>TO-IBOLYA 1 g x f.a.x 1</t>
        </is>
      </c>
    </row>
    <row r="1159" ht="15" customHeight="1" s="70">
      <c r="A1159" s="67" t="n">
        <v>645939</v>
      </c>
      <c r="B1159" s="67" t="n">
        <v>1033461</v>
      </c>
      <c r="C1159" s="40" t="n">
        <v>7798180920630</v>
      </c>
      <c r="D1159" s="66" t="inlineStr">
        <is>
          <t>TO-IBOLYA 200 mg x f.a.x 1</t>
        </is>
      </c>
    </row>
    <row r="1160" ht="15" customHeight="1" s="70">
      <c r="A1160" s="67" t="n">
        <v>4419071</v>
      </c>
      <c r="B1160" s="67" t="n">
        <v>1033462</v>
      </c>
      <c r="C1160" s="40" t="n">
        <v>7795356999964</v>
      </c>
      <c r="D1160" s="66" t="inlineStr">
        <is>
          <t>TO-OXALIPLATINO DELTA FARMA** 50 mg f.a.x 1</t>
        </is>
      </c>
    </row>
    <row r="1161" ht="15" customHeight="1" s="70">
      <c r="A1161" s="67" t="n">
        <v>3098822</v>
      </c>
      <c r="B1161" s="67" t="n">
        <v>1033463</v>
      </c>
      <c r="C1161" s="40" t="n">
        <v>4048846013637</v>
      </c>
      <c r="D1161" s="66" t="inlineStr">
        <is>
          <t>TO-ACTILYSE 50 mg f.a.x2+dil.x2+eq.</t>
        </is>
      </c>
    </row>
    <row r="1162" ht="15" customHeight="1" s="70">
      <c r="A1162" s="67" t="inlineStr"/>
      <c r="B1162" s="67" t="n">
        <v>1033469</v>
      </c>
      <c r="C1162" s="40" t="n">
        <v>382900121031</v>
      </c>
      <c r="D1162" s="66" t="inlineStr">
        <is>
          <t>Pack aguja ultrafine BD 31 G x 8mm x 100</t>
        </is>
      </c>
    </row>
    <row r="1163" ht="15" customHeight="1" s="70">
      <c r="A1163" s="67" t="n">
        <v>6507841</v>
      </c>
      <c r="B1163" s="67" t="n">
        <v>1033475</v>
      </c>
      <c r="C1163" s="40" t="n">
        <v>7795990002211</v>
      </c>
      <c r="D1163" s="66" t="inlineStr">
        <is>
          <t>TO-OLUMIANT 2 mg comp.x 28</t>
        </is>
      </c>
    </row>
    <row r="1164" ht="15" customHeight="1" s="70">
      <c r="A1164" s="67" t="n">
        <v>6507971</v>
      </c>
      <c r="B1164" s="67" t="n">
        <v>1033476</v>
      </c>
      <c r="C1164" s="40" t="n">
        <v>7795990002228</v>
      </c>
      <c r="D1164" s="66" t="inlineStr">
        <is>
          <t>TO-OLUMIANT 4 mg comp.x 28</t>
        </is>
      </c>
    </row>
    <row r="1165" ht="15" customHeight="1" s="70">
      <c r="A1165" s="67" t="n">
        <v>6497681</v>
      </c>
      <c r="B1165" s="67" t="n">
        <v>1033477</v>
      </c>
      <c r="C1165" s="40" t="n">
        <v>7795990002051</v>
      </c>
      <c r="D1165" s="66" t="inlineStr">
        <is>
          <t>TO-TALTZ 80 mg/ml iny.x 1</t>
        </is>
      </c>
    </row>
    <row r="1166" ht="15" customHeight="1" s="70">
      <c r="A1166" s="67" t="n">
        <v>6503842</v>
      </c>
      <c r="B1166" s="67" t="n">
        <v>1033479</v>
      </c>
      <c r="C1166" s="40" t="n">
        <v>7792219001154</v>
      </c>
      <c r="D1166" s="66" t="inlineStr">
        <is>
          <t>TO-LODATIR 4 mg cáps.x 30</t>
        </is>
      </c>
    </row>
    <row r="1167" ht="15" customHeight="1" s="70">
      <c r="A1167" s="67" t="n">
        <v>6503972</v>
      </c>
      <c r="B1167" s="67" t="n">
        <v>1033480</v>
      </c>
      <c r="C1167" s="40" t="n">
        <v>7792219001178</v>
      </c>
      <c r="D1167" s="66" t="inlineStr">
        <is>
          <t>TO-LODATIR 10 mg cáps.x 30</t>
        </is>
      </c>
    </row>
    <row r="1168" ht="15" customHeight="1" s="70">
      <c r="A1168" s="67" t="n">
        <v>6431970</v>
      </c>
      <c r="B1168" s="67" t="n">
        <v>1033481</v>
      </c>
      <c r="C1168" s="40" t="n">
        <v>7793397051696</v>
      </c>
      <c r="D1168" s="66" t="inlineStr">
        <is>
          <t>TO-CECALTER 60 mg f.a.x 1+diluy.</t>
        </is>
      </c>
    </row>
    <row r="1169" ht="15" customHeight="1" s="70">
      <c r="A1169" s="67" t="n">
        <v>6494421</v>
      </c>
      <c r="B1169" s="67" t="n">
        <v>1033483</v>
      </c>
      <c r="C1169" s="40" t="n">
        <v>7795306410464</v>
      </c>
      <c r="D1169" s="66" t="inlineStr">
        <is>
          <t>TO-RYDAPT 25mg caps.bl.x112</t>
        </is>
      </c>
    </row>
    <row r="1170" ht="15" customHeight="1" s="70">
      <c r="A1170" s="67" t="n">
        <v>9954838</v>
      </c>
      <c r="B1170" s="67" t="n">
        <v>1033484</v>
      </c>
      <c r="C1170" s="40" t="n">
        <v>7798091910515</v>
      </c>
      <c r="D1170" s="66" t="inlineStr">
        <is>
          <t>STO-SIMBIOTE 3.5 mg pvo.liof.x1</t>
        </is>
      </c>
    </row>
    <row r="1171" ht="15" customHeight="1" s="70">
      <c r="A1171" s="67" t="n">
        <v>6276972</v>
      </c>
      <c r="B1171" s="67" t="n">
        <v>1033487</v>
      </c>
      <c r="C1171" s="40" t="n">
        <v>7798058931607</v>
      </c>
      <c r="D1171" s="66" t="inlineStr">
        <is>
          <t>TO-TI-INSULINA TRESIBA FLEXTOUCH 100 U lap.x5 x3 ml</t>
        </is>
      </c>
    </row>
    <row r="1172" ht="15" customHeight="1" s="70">
      <c r="A1172" s="67" t="n">
        <v>6472001</v>
      </c>
      <c r="B1172" s="67" t="n">
        <v>1033499</v>
      </c>
      <c r="C1172" s="40" t="n">
        <v>7795312003193</v>
      </c>
      <c r="D1172" s="66" t="inlineStr">
        <is>
          <t>TO-PRALUENT 75 mg lap.prell.x 2</t>
        </is>
      </c>
    </row>
    <row r="1173" ht="15" customHeight="1" s="70">
      <c r="A1173" s="67" t="n">
        <v>651813</v>
      </c>
      <c r="B1173" s="67" t="n">
        <v>1033510</v>
      </c>
      <c r="C1173" s="40" t="n">
        <v>7796285278526</v>
      </c>
      <c r="D1173" s="66" t="inlineStr">
        <is>
          <t>STO-LUMIERE 0.2 ml/5 mg vial x 1</t>
        </is>
      </c>
    </row>
    <row r="1174" ht="15" customHeight="1" s="70">
      <c r="A1174" s="67" t="n">
        <v>9954266</v>
      </c>
      <c r="B1174" s="67" t="n">
        <v>1033533</v>
      </c>
      <c r="C1174" s="40" t="n">
        <v>7795367010030</v>
      </c>
      <c r="D1174" s="66" t="inlineStr">
        <is>
          <t>STO-TEFALA comp.rec.x 30</t>
        </is>
      </c>
    </row>
    <row r="1175" ht="15" customHeight="1" s="70">
      <c r="A1175" s="67" t="n">
        <v>9953826</v>
      </c>
      <c r="B1175" s="67" t="n">
        <v>1033535</v>
      </c>
      <c r="C1175" s="40" t="n">
        <v>7795355998180</v>
      </c>
      <c r="D1175" s="66" t="inlineStr">
        <is>
          <t>STO-BIOBORZ 150 mg comp.rec.x 30</t>
        </is>
      </c>
    </row>
    <row r="1176" ht="15" customHeight="1" s="70">
      <c r="A1176" s="67" t="n">
        <v>9954865</v>
      </c>
      <c r="B1176" s="67" t="n">
        <v>1033543</v>
      </c>
      <c r="C1176" s="40" t="n">
        <v>7798091910522</v>
      </c>
      <c r="D1176" s="66" t="inlineStr">
        <is>
          <t>STO-FULL V f.a.x2x5 ml+kit admin.</t>
        </is>
      </c>
    </row>
    <row r="1177" ht="15" customHeight="1" s="70">
      <c r="A1177" s="67" t="n">
        <v>9953831</v>
      </c>
      <c r="B1177" s="67" t="n">
        <v>1033545</v>
      </c>
      <c r="C1177" s="40" t="n">
        <v>7798091910393</v>
      </c>
      <c r="D1177" s="66" t="inlineStr">
        <is>
          <t>STO-AZZA 100mg iny.liof.f.a.x 1</t>
        </is>
      </c>
    </row>
    <row r="1178" ht="15" customHeight="1" s="70">
      <c r="A1178" s="67" t="inlineStr"/>
      <c r="B1178" s="67" t="n">
        <v>1033550</v>
      </c>
      <c r="C1178" s="40" t="n">
        <v>7798122020442</v>
      </c>
      <c r="D1178" s="66" t="inlineStr">
        <is>
          <t>STO-CERDELGA 100 mg caps x 60</t>
        </is>
      </c>
    </row>
    <row r="1179" ht="15" customHeight="1" s="70">
      <c r="A1179" s="67" t="n">
        <v>6423551</v>
      </c>
      <c r="B1179" s="67" t="n">
        <v>1033553</v>
      </c>
      <c r="C1179" s="40" t="n">
        <v>7793397090428</v>
      </c>
      <c r="D1179" s="66" t="inlineStr">
        <is>
          <t>TO-TILMURATO 240mg caps.x60</t>
        </is>
      </c>
    </row>
    <row r="1180" ht="15" customHeight="1" s="70">
      <c r="A1180" s="67" t="n">
        <v>6480841</v>
      </c>
      <c r="B1180" s="67" t="n">
        <v>1033599</v>
      </c>
      <c r="C1180" s="40" t="n">
        <v>7795314176338</v>
      </c>
      <c r="D1180" s="66" t="inlineStr">
        <is>
          <t>TO-ZYTIGA** 500mg comp.x 60</t>
        </is>
      </c>
    </row>
    <row r="1181" ht="15" customHeight="1" s="70">
      <c r="A1181" s="67" t="n">
        <v>6353845</v>
      </c>
      <c r="B1181" s="67" t="n">
        <v>1033601</v>
      </c>
      <c r="C1181" s="40" t="n">
        <v>7798313410045</v>
      </c>
      <c r="D1181" s="66" t="inlineStr">
        <is>
          <t>TO-ZILOBE** comp.rec.x56</t>
        </is>
      </c>
    </row>
    <row r="1182" ht="15" customHeight="1" s="70">
      <c r="A1182" s="67" t="n">
        <v>6500841</v>
      </c>
      <c r="B1182" s="67" t="n">
        <v>1033604</v>
      </c>
      <c r="C1182" s="40" t="n">
        <v>7793397051832</v>
      </c>
      <c r="D1182" s="66" t="inlineStr">
        <is>
          <t>TO-FACEMIL 30 mg comp.x 60</t>
        </is>
      </c>
    </row>
    <row r="1183" ht="15" customHeight="1" s="70">
      <c r="A1183" s="67" t="n">
        <v>9955249</v>
      </c>
      <c r="B1183" s="67" t="n">
        <v>1033608</v>
      </c>
      <c r="C1183" s="40" t="n">
        <v>4054839504334</v>
      </c>
      <c r="D1183" s="66" t="inlineStr">
        <is>
          <t>STO-MAVENCLAD 10 mg comp.x1</t>
        </is>
      </c>
    </row>
    <row r="1184" ht="15" customHeight="1" s="70">
      <c r="A1184" s="67" t="n">
        <v>4449931</v>
      </c>
      <c r="B1184" s="67" t="n">
        <v>1033618</v>
      </c>
      <c r="C1184" s="40" t="n">
        <v>7795356002152</v>
      </c>
      <c r="D1184" s="66" t="inlineStr">
        <is>
          <t>STO-PACLITAXEL DELTA FARMA** 30 mg iny.f.a.x 1</t>
        </is>
      </c>
    </row>
    <row r="1185" ht="15" customHeight="1" s="70">
      <c r="A1185" s="67" t="n">
        <v>6450680</v>
      </c>
      <c r="B1185" s="67" t="n">
        <v>1033624</v>
      </c>
      <c r="C1185" s="40" t="n">
        <v>7791171101810</v>
      </c>
      <c r="D1185" s="66" t="inlineStr">
        <is>
          <t>TO-RC-ENORDEN 250 mg comp.x 120</t>
        </is>
      </c>
    </row>
    <row r="1186" ht="15" customHeight="1" s="70">
      <c r="A1186" s="67" t="n">
        <v>6508681</v>
      </c>
      <c r="B1186" s="67" t="n">
        <v>1033645</v>
      </c>
      <c r="C1186" s="40" t="n">
        <v>7795381411394</v>
      </c>
      <c r="D1186" s="66" t="inlineStr">
        <is>
          <t>TO-ZAVICEFTA (ATB) 2 g/0.5 g f.a.x10</t>
        </is>
      </c>
    </row>
    <row r="1187" ht="15" customHeight="1" s="70">
      <c r="A1187" s="67" t="n">
        <v>9955001</v>
      </c>
      <c r="B1187" s="67" t="n">
        <v>1033676</v>
      </c>
      <c r="C1187" s="40" t="n">
        <v>7793081098334</v>
      </c>
      <c r="D1187" s="66" t="inlineStr">
        <is>
          <t>STO-ISENTRESS 600mg comp.rec.x60</t>
        </is>
      </c>
    </row>
    <row r="1188" ht="15" customHeight="1" s="70">
      <c r="A1188" s="67" t="n">
        <v>639184</v>
      </c>
      <c r="B1188" s="67" t="n">
        <v>1033679</v>
      </c>
      <c r="C1188" s="40" t="n">
        <v>7795306740318</v>
      </c>
      <c r="D1188" s="66" t="inlineStr">
        <is>
          <t>TO-VORICONAZOL SANDOZ 200 mg liof.f.a.x 1</t>
        </is>
      </c>
    </row>
    <row r="1189" ht="15" customHeight="1" s="70">
      <c r="A1189" s="67" t="n">
        <v>9955197</v>
      </c>
      <c r="B1189" s="67" t="n">
        <v>1033682</v>
      </c>
      <c r="C1189" s="40" t="n">
        <v>7798058931744</v>
      </c>
      <c r="D1189" s="66" t="inlineStr">
        <is>
          <t>STO-RC-NOVOSEVEN MIXPRO 1 mg/ml jga.prell.+vial</t>
        </is>
      </c>
    </row>
    <row r="1190" ht="15" customHeight="1" s="70">
      <c r="A1190" s="67" t="n">
        <v>9955198</v>
      </c>
      <c r="B1190" s="67" t="n">
        <v>1033684</v>
      </c>
      <c r="C1190" s="40" t="n">
        <v>7798058931751</v>
      </c>
      <c r="D1190" s="66" t="inlineStr">
        <is>
          <t>STO-RC-NOVOSEVEN MIXPRO 5 mg/ml jga.prell.+vial</t>
        </is>
      </c>
    </row>
    <row r="1191" ht="15" customHeight="1" s="70">
      <c r="A1191" s="67" t="n">
        <v>6501680</v>
      </c>
      <c r="B1191" s="67" t="n">
        <v>1033695</v>
      </c>
      <c r="C1191" s="40" t="n">
        <v>7793397051870</v>
      </c>
      <c r="D1191" s="66" t="inlineStr">
        <is>
          <t>TO-FV-VAUXIMIDA 3 mg cáps.x 21</t>
        </is>
      </c>
    </row>
    <row r="1192" ht="15" customHeight="1" s="70">
      <c r="A1192" s="67" t="n">
        <v>6501710</v>
      </c>
      <c r="B1192" s="67" t="n">
        <v>1033696</v>
      </c>
      <c r="C1192" s="40" t="n">
        <v>7793397051887</v>
      </c>
      <c r="D1192" s="66" t="inlineStr">
        <is>
          <t>TO-FV-VAUXIMIDA 4 mg cáps.x 21</t>
        </is>
      </c>
    </row>
    <row r="1193" ht="15" customHeight="1" s="70">
      <c r="A1193" s="67" t="n">
        <v>507564</v>
      </c>
      <c r="B1193" s="67" t="n">
        <v>1033697</v>
      </c>
      <c r="C1193" s="40" t="n">
        <v>7798016920605</v>
      </c>
      <c r="D1193" s="66" t="inlineStr">
        <is>
          <t>VENOFER 100 mg a.x 5</t>
        </is>
      </c>
    </row>
    <row r="1194" ht="15" customHeight="1" s="70">
      <c r="A1194" s="67" t="n">
        <v>5882391</v>
      </c>
      <c r="B1194" s="67" t="n">
        <v>1033700</v>
      </c>
      <c r="C1194" s="40" t="n">
        <v>7795314177335</v>
      </c>
      <c r="D1194" s="66" t="inlineStr">
        <is>
          <t>STO-TRACLEER 62.5 mg comp.x 56</t>
        </is>
      </c>
    </row>
    <row r="1195" ht="15" customHeight="1" s="70">
      <c r="A1195" s="67" t="n">
        <v>651368</v>
      </c>
      <c r="B1195" s="67" t="n">
        <v>1033702</v>
      </c>
      <c r="C1195" s="40" t="n">
        <v>7795300001170</v>
      </c>
      <c r="D1195" s="66" t="inlineStr">
        <is>
          <t>TO-ENTYVIO 300 mg vial x 1</t>
        </is>
      </c>
    </row>
    <row r="1196" ht="15" customHeight="1" s="70">
      <c r="A1196" s="67" t="n">
        <v>9955066</v>
      </c>
      <c r="B1196" s="67" t="n">
        <v>1033706</v>
      </c>
      <c r="C1196" s="40" t="n">
        <v>7798021443687</v>
      </c>
      <c r="D1196" s="66" t="inlineStr">
        <is>
          <t>STO-FV-MYELENZ** 5mg caps.x21</t>
        </is>
      </c>
    </row>
    <row r="1197" ht="15" customHeight="1" s="70">
      <c r="A1197" s="67" t="n">
        <v>6494001</v>
      </c>
      <c r="B1197" s="67" t="n">
        <v>1033709</v>
      </c>
      <c r="C1197" s="40" t="n">
        <v>7792183489507</v>
      </c>
      <c r="D1197" s="66" t="inlineStr">
        <is>
          <t>TO-VEMLIDY comp.rec.x 30</t>
        </is>
      </c>
    </row>
    <row r="1198" ht="15" customHeight="1" s="70">
      <c r="A1198" s="67" t="n">
        <v>2501681</v>
      </c>
      <c r="B1198" s="67" t="n">
        <v>1033710</v>
      </c>
      <c r="C1198" s="40" t="n">
        <v>7798138890886</v>
      </c>
      <c r="D1198" s="66" t="inlineStr">
        <is>
          <t>TO-LANVIS** comp.x25 (PA)</t>
        </is>
      </c>
    </row>
    <row r="1199" ht="15" customHeight="1" s="70">
      <c r="A1199" s="67" t="n">
        <v>6464130</v>
      </c>
      <c r="B1199" s="67" t="n">
        <v>1033759</v>
      </c>
      <c r="C1199" s="40" t="n">
        <v>7793397090398</v>
      </c>
      <c r="D1199" s="66" t="inlineStr">
        <is>
          <t>TO-TREXONIL a.x 28</t>
        </is>
      </c>
    </row>
    <row r="1200" ht="15" customHeight="1" s="70">
      <c r="A1200" s="67" t="n">
        <v>588239</v>
      </c>
      <c r="B1200" s="67" t="n">
        <v>1033768</v>
      </c>
      <c r="C1200" s="40" t="n">
        <v>7795314177342</v>
      </c>
      <c r="D1200" s="66" t="inlineStr">
        <is>
          <t>STO-TRACLEER 125mg comp.x56</t>
        </is>
      </c>
    </row>
    <row r="1201" ht="15" customHeight="1" s="70">
      <c r="A1201" s="67" t="n">
        <v>6261261</v>
      </c>
      <c r="B1201" s="67" t="n">
        <v>1033769</v>
      </c>
      <c r="C1201" s="40" t="n">
        <v>7791171001196</v>
      </c>
      <c r="D1201" s="66" t="inlineStr">
        <is>
          <t>TO-CRUZAL 40 jga.prell.x 2 ml+aguja</t>
        </is>
      </c>
    </row>
    <row r="1202" ht="15" customHeight="1" s="70">
      <c r="A1202" s="67" t="n">
        <v>6520261</v>
      </c>
      <c r="B1202" s="67" t="n">
        <v>1033770</v>
      </c>
      <c r="C1202" s="40" t="n">
        <v>7798313410069</v>
      </c>
      <c r="D1202" s="66" t="inlineStr">
        <is>
          <t>TO-FLUNISOL 14mg comp.rec. x28</t>
        </is>
      </c>
    </row>
    <row r="1203" ht="15" customHeight="1" s="70">
      <c r="A1203" s="67" t="n">
        <v>6452391</v>
      </c>
      <c r="B1203" s="67" t="n">
        <v>1033874</v>
      </c>
      <c r="C1203" s="40" t="n">
        <v>7792183489569</v>
      </c>
      <c r="D1203" s="66" t="inlineStr">
        <is>
          <t>TO-DESCOVY 200/10 mg comp.rec.x 30</t>
        </is>
      </c>
    </row>
    <row r="1204" ht="15" customHeight="1" s="70">
      <c r="A1204" s="67" t="n">
        <v>6452261</v>
      </c>
      <c r="B1204" s="67" t="n">
        <v>1033875</v>
      </c>
      <c r="C1204" s="40" t="n">
        <v>7792183489576</v>
      </c>
      <c r="D1204" s="66" t="inlineStr">
        <is>
          <t>TO-DESCOVY 200/25 mg comp.rec.x 30</t>
        </is>
      </c>
    </row>
    <row r="1205" ht="15" customHeight="1" s="70">
      <c r="A1205" s="67" t="n">
        <v>4670281</v>
      </c>
      <c r="B1205" s="67" t="n">
        <v>1033880</v>
      </c>
      <c r="C1205" s="40" t="n">
        <v>7795356999957</v>
      </c>
      <c r="D1205" s="66" t="inlineStr">
        <is>
          <t>TO-LEUCOVORINA DELTA FARMA 15 mg comp.x 10</t>
        </is>
      </c>
    </row>
    <row r="1206" ht="15" customHeight="1" s="70">
      <c r="A1206" s="67" t="n">
        <v>3791240</v>
      </c>
      <c r="B1206" s="67" t="n">
        <v>1033882</v>
      </c>
      <c r="C1206" s="40" t="n">
        <v>7795336256001</v>
      </c>
      <c r="D1206" s="66" t="inlineStr">
        <is>
          <t>TO-VANCOMICINA RICHET 500 mg iny.IV f.a.x 1</t>
        </is>
      </c>
    </row>
    <row r="1207" ht="15" customHeight="1" s="70">
      <c r="A1207" s="67" t="n">
        <v>6514391</v>
      </c>
      <c r="B1207" s="67" t="n">
        <v>1033894</v>
      </c>
      <c r="C1207" s="40" t="n">
        <v>7798122020480</v>
      </c>
      <c r="D1207" s="66" t="inlineStr">
        <is>
          <t>TO-KEVZARA 200mg jga.prell.x2</t>
        </is>
      </c>
    </row>
    <row r="1208" ht="15" customHeight="1" s="70">
      <c r="A1208" s="67" t="n">
        <v>6491001</v>
      </c>
      <c r="B1208" s="67" t="n">
        <v>1033899</v>
      </c>
      <c r="C1208" s="40" t="n">
        <v>7798058931768</v>
      </c>
      <c r="D1208" s="66" t="inlineStr">
        <is>
          <t>TO-SAXENDA lap.prell.x 3</t>
        </is>
      </c>
    </row>
    <row r="1209" ht="15" customHeight="1" s="70">
      <c r="A1209" s="67" t="n">
        <v>6279681</v>
      </c>
      <c r="B1209" s="67" t="n">
        <v>1033901</v>
      </c>
      <c r="C1209" s="40" t="n">
        <v>7798311370037</v>
      </c>
      <c r="D1209" s="66" t="inlineStr">
        <is>
          <t>TO-GEMCINOVA** 1g pvo.liof</t>
        </is>
      </c>
    </row>
    <row r="1210" ht="15" customHeight="1" s="70">
      <c r="A1210" s="67" t="n">
        <v>5000077</v>
      </c>
      <c r="B1210" s="67" t="n">
        <v>1033902</v>
      </c>
      <c r="C1210" s="40" t="n">
        <v>7795337906684</v>
      </c>
      <c r="D1210" s="66" t="inlineStr">
        <is>
          <t>CONTOUR TS sensores x 50</t>
        </is>
      </c>
    </row>
    <row r="1211" ht="15" customHeight="1" s="70">
      <c r="A1211" s="67" t="n">
        <v>9954615</v>
      </c>
      <c r="B1211" s="67" t="n">
        <v>1033904</v>
      </c>
      <c r="C1211" s="40" t="n">
        <v>7798311370204</v>
      </c>
      <c r="D1211" s="66" t="inlineStr">
        <is>
          <t>TO-OXALINOVA 100 100 mg liof.f.a.x 1</t>
        </is>
      </c>
    </row>
    <row r="1212" ht="15" customHeight="1" s="70">
      <c r="A1212" s="67" t="n">
        <v>5096092</v>
      </c>
      <c r="B1212" s="67" t="n">
        <v>1033908</v>
      </c>
      <c r="C1212" s="40" t="n">
        <v>7795336294034</v>
      </c>
      <c r="D1212" s="66" t="inlineStr">
        <is>
          <t>TO-LEUCOVORINA RICHET 15 mg comp.x 40</t>
        </is>
      </c>
    </row>
    <row r="1213" ht="15" customHeight="1" s="70">
      <c r="A1213" s="67" t="n">
        <v>6489551</v>
      </c>
      <c r="B1213" s="67" t="n">
        <v>1033910</v>
      </c>
      <c r="C1213" s="40" t="n">
        <v>7795306997729</v>
      </c>
      <c r="D1213" s="66" t="inlineStr">
        <is>
          <t>TO-VORICONAZOL SANDOZ 200 mg comp.rec.x 10</t>
        </is>
      </c>
    </row>
    <row r="1214" ht="15" customHeight="1" s="70">
      <c r="A1214" s="67" t="n">
        <v>651500</v>
      </c>
      <c r="B1214" s="67" t="n">
        <v>1033921</v>
      </c>
      <c r="C1214" s="40" t="n">
        <v>7798180921002</v>
      </c>
      <c r="D1214" s="66" t="inlineStr">
        <is>
          <t>TO-JAVULAS 250 mg comp.x 120</t>
        </is>
      </c>
    </row>
    <row r="1215" ht="15" customHeight="1" s="70">
      <c r="A1215" s="67" t="n">
        <v>6394972</v>
      </c>
      <c r="B1215" s="67" t="n">
        <v>1033927</v>
      </c>
      <c r="C1215" s="40" t="n">
        <v>7798313410021</v>
      </c>
      <c r="D1215" s="66" t="inlineStr">
        <is>
          <t>TO-CATIRA 120 mg cáps.x 14</t>
        </is>
      </c>
    </row>
    <row r="1216" ht="15" customHeight="1" s="70">
      <c r="A1216" s="67" t="n">
        <v>6420550</v>
      </c>
      <c r="B1216" s="67" t="n">
        <v>1033933</v>
      </c>
      <c r="C1216" s="40" t="n">
        <v>7793397051924</v>
      </c>
      <c r="D1216" s="66" t="inlineStr">
        <is>
          <t>TO-VILANOR 140 mg cáps.x 90</t>
        </is>
      </c>
    </row>
    <row r="1217" ht="15" customHeight="1" s="70">
      <c r="A1217" s="67" t="n">
        <v>6420551</v>
      </c>
      <c r="B1217" s="67" t="n">
        <v>1033934</v>
      </c>
      <c r="C1217" s="40" t="n">
        <v>7793397051931</v>
      </c>
      <c r="D1217" s="66" t="inlineStr">
        <is>
          <t>TO-VILANOR 140 mg cáps.x 120</t>
        </is>
      </c>
    </row>
    <row r="1218" ht="15" customHeight="1" s="70">
      <c r="A1218" s="67" t="n">
        <v>9955698</v>
      </c>
      <c r="B1218" s="67" t="n">
        <v>1033935</v>
      </c>
      <c r="C1218" s="40" t="n">
        <v>7798147400366</v>
      </c>
      <c r="D1218" s="66" t="inlineStr">
        <is>
          <t>STO-ICLUSIG 15 mg comp.recub.x30</t>
        </is>
      </c>
    </row>
    <row r="1219" ht="15" customHeight="1" s="70">
      <c r="A1219" s="67" t="n">
        <v>9955699</v>
      </c>
      <c r="B1219" s="67" t="n">
        <v>1033936</v>
      </c>
      <c r="C1219" s="40" t="n">
        <v>7798147400373</v>
      </c>
      <c r="D1219" s="66" t="inlineStr">
        <is>
          <t>STO-ICLUSIG 45mg comp.recub.x30</t>
        </is>
      </c>
    </row>
    <row r="1220" ht="15" customHeight="1" s="70">
      <c r="A1220" s="67" t="n">
        <v>9955597</v>
      </c>
      <c r="B1220" s="67" t="n">
        <v>1033946</v>
      </c>
      <c r="C1220" s="40" t="n">
        <v>7795326010118</v>
      </c>
      <c r="D1220" s="66" t="inlineStr">
        <is>
          <t>STO-ELYP 100 mg comp.x 30</t>
        </is>
      </c>
    </row>
    <row r="1221" ht="15" customHeight="1" s="70">
      <c r="A1221" s="67" t="n">
        <v>9955596</v>
      </c>
      <c r="B1221" s="67" t="n">
        <v>1033947</v>
      </c>
      <c r="C1221" s="40" t="n">
        <v>7795326010125</v>
      </c>
      <c r="D1221" s="66" t="inlineStr">
        <is>
          <t>STO-ELYP 150 mg comp.x 30</t>
        </is>
      </c>
    </row>
    <row r="1222" ht="15" customHeight="1" s="70">
      <c r="A1222" s="67" t="n">
        <v>606539</v>
      </c>
      <c r="B1222" s="67" t="n">
        <v>1033949</v>
      </c>
      <c r="C1222" s="40" t="n">
        <v>7795314177366</v>
      </c>
      <c r="D1222" s="66" t="inlineStr">
        <is>
          <t>TO-ZAVESCA 100 mg comp.x 90</t>
        </is>
      </c>
    </row>
    <row r="1223" ht="15" customHeight="1" s="70">
      <c r="A1223" s="67" t="n">
        <v>284513</v>
      </c>
      <c r="B1223" s="67" t="n">
        <v>1033950</v>
      </c>
      <c r="C1223" s="40" t="n">
        <v>7795336231039</v>
      </c>
      <c r="D1223" s="66" t="inlineStr">
        <is>
          <t>TO-CEFAZOLINA RICHET 1 g iny.f.a.x 1</t>
        </is>
      </c>
    </row>
    <row r="1224" ht="15" customHeight="1" s="70">
      <c r="A1224" s="67" t="n">
        <v>4503461</v>
      </c>
      <c r="B1224" s="67" t="n">
        <v>1033951</v>
      </c>
      <c r="C1224" s="40" t="n">
        <v>7798138890589</v>
      </c>
      <c r="D1224" s="66" t="inlineStr">
        <is>
          <t>TO-AGRASTAT 0,25mg/ml</t>
        </is>
      </c>
    </row>
    <row r="1225" ht="15" customHeight="1" s="70">
      <c r="A1225" s="67" t="n">
        <v>686392</v>
      </c>
      <c r="B1225" s="67" t="n">
        <v>1033972</v>
      </c>
      <c r="C1225" s="40" t="n">
        <v>7791992885180</v>
      </c>
      <c r="D1225" s="66" t="inlineStr">
        <is>
          <t>TO-ALTERPURE 25 mg fco.a.x 7</t>
        </is>
      </c>
    </row>
    <row r="1226" ht="15" customHeight="1" s="70">
      <c r="A1226" s="67" t="n">
        <v>9954848</v>
      </c>
      <c r="B1226" s="67" t="n">
        <v>1033974</v>
      </c>
      <c r="C1226" s="40" t="n">
        <v>7798083522405</v>
      </c>
      <c r="D1226" s="66" t="inlineStr">
        <is>
          <t>STO-ERLONIX 150 mg comp.rec.x 30</t>
        </is>
      </c>
    </row>
    <row r="1227" ht="15" customHeight="1" s="70">
      <c r="A1227" s="67" t="n">
        <v>653342</v>
      </c>
      <c r="B1227" s="67" t="n">
        <v>1033977</v>
      </c>
      <c r="C1227" s="40" t="n">
        <v>7795348421572</v>
      </c>
      <c r="D1227" s="66" t="inlineStr">
        <is>
          <t>TO-TENOMID 14 mg comp.rec. x 28</t>
        </is>
      </c>
    </row>
    <row r="1228" ht="15" customHeight="1" s="70">
      <c r="A1228" s="67" t="n">
        <v>633742</v>
      </c>
      <c r="B1228" s="67" t="n">
        <v>1033979</v>
      </c>
      <c r="C1228" s="40" t="n">
        <v>7795314177373</v>
      </c>
      <c r="D1228" s="66" t="inlineStr">
        <is>
          <t>TO-OPSUMIT 10 mg comp.x 30</t>
        </is>
      </c>
    </row>
    <row r="1229" ht="15" customHeight="1" s="70">
      <c r="A1229" s="67" t="n">
        <v>9954614</v>
      </c>
      <c r="B1229" s="67" t="n">
        <v>1033987</v>
      </c>
      <c r="C1229" s="40" t="n">
        <v>7798311370198</v>
      </c>
      <c r="D1229" s="66" t="inlineStr">
        <is>
          <t>OXALINOVA 50 mg liof.f.a.x 1</t>
        </is>
      </c>
    </row>
    <row r="1230" ht="15" customHeight="1" s="70">
      <c r="A1230" s="67" t="n">
        <v>6528681</v>
      </c>
      <c r="B1230" s="67" t="n">
        <v>1033989</v>
      </c>
      <c r="C1230" s="40" t="n">
        <v>7792183489248</v>
      </c>
      <c r="D1230" s="66" t="inlineStr">
        <is>
          <t>IVACAR comp.rec.x 60</t>
        </is>
      </c>
    </row>
    <row r="1231" ht="15" customHeight="1" s="70">
      <c r="A1231" s="67" t="n">
        <v>9955677</v>
      </c>
      <c r="B1231" s="67" t="n">
        <v>1033992</v>
      </c>
      <c r="C1231" s="40" t="n">
        <v>4054839461941</v>
      </c>
      <c r="D1231" s="66" t="inlineStr">
        <is>
          <t>TO-BAVENCIO 200 mg f.a.x 1 x 10 ml</t>
        </is>
      </c>
    </row>
    <row r="1232" ht="15" customHeight="1" s="70">
      <c r="A1232" s="67" t="n">
        <v>9954611</v>
      </c>
      <c r="B1232" s="67" t="n">
        <v>1033993</v>
      </c>
      <c r="C1232" s="40" t="n">
        <v>7795337907797</v>
      </c>
      <c r="D1232" s="66" t="inlineStr">
        <is>
          <t>CONTOUR PLUS tiras x 50</t>
        </is>
      </c>
    </row>
    <row r="1233" ht="15" customHeight="1" s="70">
      <c r="A1233" s="67" t="n">
        <v>605142</v>
      </c>
      <c r="B1233" s="67" t="n">
        <v>1033995</v>
      </c>
      <c r="C1233" s="40" t="n">
        <v>7795306486735</v>
      </c>
      <c r="D1233" s="66" t="inlineStr">
        <is>
          <t>TO-REVOLADE 50 mg comp.x 28</t>
        </is>
      </c>
    </row>
    <row r="1234" ht="15" customHeight="1" s="70">
      <c r="A1234" s="67" t="n">
        <v>9955657</v>
      </c>
      <c r="B1234" s="67" t="n">
        <v>1033996</v>
      </c>
      <c r="C1234" s="40" t="n">
        <v>7798061752640</v>
      </c>
      <c r="D1234" s="66" t="inlineStr">
        <is>
          <t>STO-ILOPROST DOSA a.x 2 ml x 30</t>
        </is>
      </c>
    </row>
    <row r="1235" ht="15" customHeight="1" s="70">
      <c r="A1235" s="67" t="n">
        <v>9954657</v>
      </c>
      <c r="B1235" s="67" t="n">
        <v>1033998</v>
      </c>
      <c r="C1235" s="40" t="n">
        <v>7795337907186</v>
      </c>
      <c r="D1235" s="66" t="inlineStr">
        <is>
          <t>TI-CONTOUR PLUS meter kit</t>
        </is>
      </c>
    </row>
    <row r="1236" ht="15" customHeight="1" s="70">
      <c r="A1236" s="67" t="n">
        <v>644571</v>
      </c>
      <c r="B1236" s="67" t="n">
        <v>1034012</v>
      </c>
      <c r="C1236" s="40" t="n">
        <v>7798061752657</v>
      </c>
      <c r="D1236" s="66" t="inlineStr">
        <is>
          <t>TO-NEWAY 10 10 mg comp.x 30</t>
        </is>
      </c>
    </row>
    <row r="1237" ht="15" customHeight="1" s="70">
      <c r="A1237" s="67" t="n">
        <v>636626</v>
      </c>
      <c r="B1237" s="67" t="n">
        <v>1034017</v>
      </c>
      <c r="C1237" s="40" t="n">
        <v>7795314177380</v>
      </c>
      <c r="D1237" s="66" t="inlineStr">
        <is>
          <t>TO-VELETRI 1.5mg f.a</t>
        </is>
      </c>
    </row>
    <row r="1238" ht="15" customHeight="1" s="70">
      <c r="A1238" s="67" t="n">
        <v>9955724</v>
      </c>
      <c r="B1238" s="67" t="n">
        <v>1034019</v>
      </c>
      <c r="C1238" s="40" t="n">
        <v>7798180921323</v>
      </c>
      <c r="D1238" s="66" t="inlineStr">
        <is>
          <t>STO-AZAMEX 100 mg f.a.x 1</t>
        </is>
      </c>
    </row>
    <row r="1239" ht="15" customHeight="1" s="70">
      <c r="A1239" s="67" t="n">
        <v>651800</v>
      </c>
      <c r="B1239" s="67" t="n">
        <v>1034020</v>
      </c>
      <c r="C1239" s="40" t="n">
        <v>7798180921040</v>
      </c>
      <c r="D1239" s="66" t="inlineStr">
        <is>
          <t>TO-BENDEL 100 mg f.a.x 1</t>
        </is>
      </c>
    </row>
    <row r="1240" ht="15" customHeight="1" s="70">
      <c r="A1240" s="67" t="n">
        <v>636613</v>
      </c>
      <c r="B1240" s="67" t="n">
        <v>1034030</v>
      </c>
      <c r="C1240" s="40" t="n">
        <v>7795314177397</v>
      </c>
      <c r="D1240" s="66" t="inlineStr">
        <is>
          <t>TO-VELETRI 0.5 mg f.a.x 1</t>
        </is>
      </c>
    </row>
    <row r="1241" ht="15" customHeight="1" s="70">
      <c r="A1241" s="67" t="n">
        <v>9955826</v>
      </c>
      <c r="B1241" s="67" t="n">
        <v>1034033</v>
      </c>
      <c r="C1241" s="40" t="n">
        <v>7793397051917</v>
      </c>
      <c r="D1241" s="66" t="inlineStr">
        <is>
          <t>STO-INDAFERIL 200 mg comp.x 112</t>
        </is>
      </c>
    </row>
    <row r="1242" ht="15" customHeight="1" s="70">
      <c r="A1242" s="67" t="n">
        <v>653913</v>
      </c>
      <c r="B1242" s="67" t="n">
        <v>1034034</v>
      </c>
      <c r="C1242" s="40" t="n">
        <v>7795314193632</v>
      </c>
      <c r="D1242" s="66" t="inlineStr">
        <is>
          <t>TO-UPTRAVI 200 mg comp.x 60</t>
        </is>
      </c>
    </row>
    <row r="1243" ht="15" customHeight="1" s="70">
      <c r="A1243" s="67" t="n">
        <v>652197</v>
      </c>
      <c r="B1243" s="67" t="n">
        <v>1034037</v>
      </c>
      <c r="C1243" s="40" t="n">
        <v>7795348421602</v>
      </c>
      <c r="D1243" s="66" t="inlineStr">
        <is>
          <t>TO-PREVID 200/25 mg comp.rec.x 30</t>
        </is>
      </c>
    </row>
    <row r="1244" ht="15" customHeight="1" s="70">
      <c r="A1244" s="67" t="n">
        <v>6540001</v>
      </c>
      <c r="B1244" s="67" t="n">
        <v>1034040</v>
      </c>
      <c r="C1244" s="40" t="n">
        <v>7795314194394</v>
      </c>
      <c r="D1244" s="66" t="inlineStr">
        <is>
          <t>TO-ERLEADA 60 mg comp.rec.x 120</t>
        </is>
      </c>
    </row>
    <row r="1245" ht="15" customHeight="1" s="70">
      <c r="A1245" s="67" t="n">
        <v>9955169</v>
      </c>
      <c r="B1245" s="67" t="n">
        <v>1034041</v>
      </c>
      <c r="C1245" s="40" t="n">
        <v>7798032935874</v>
      </c>
      <c r="D1245" s="66" t="inlineStr">
        <is>
          <t>STO-IGNATIL 100 mg liof.iny.x 1</t>
        </is>
      </c>
    </row>
    <row r="1246" ht="15" customHeight="1" s="70">
      <c r="A1246" s="67" t="n">
        <v>9955538</v>
      </c>
      <c r="B1246" s="67" t="n">
        <v>1034042</v>
      </c>
      <c r="C1246" s="40" t="n">
        <v>7798032935881</v>
      </c>
      <c r="D1246" s="66" t="inlineStr">
        <is>
          <t>STO-BILIODIM 3.5 mg liof.f.a.x1</t>
        </is>
      </c>
    </row>
    <row r="1247" ht="15" customHeight="1" s="70">
      <c r="A1247" s="67" t="n">
        <v>9955886</v>
      </c>
      <c r="B1247" s="67" t="n">
        <v>1034043</v>
      </c>
      <c r="C1247" s="40" t="n">
        <v>7798032935966</v>
      </c>
      <c r="D1247" s="66" t="inlineStr">
        <is>
          <t>STO-FURANEMIK 250mg/5ml sol.iny.x2</t>
        </is>
      </c>
    </row>
    <row r="1248" ht="15" customHeight="1" s="70">
      <c r="A1248" s="67" t="n">
        <v>9952841</v>
      </c>
      <c r="B1248" s="67" t="n">
        <v>1034050</v>
      </c>
      <c r="C1248" s="40" t="n">
        <v>6009801249186</v>
      </c>
      <c r="D1248" s="66" t="inlineStr">
        <is>
          <t>KETOVOLVE 4:1 pvo.x 300g</t>
        </is>
      </c>
    </row>
    <row r="1249" ht="15" customHeight="1" s="70">
      <c r="A1249" s="67" t="n">
        <v>616926</v>
      </c>
      <c r="B1249" s="67" t="n">
        <v>1034060</v>
      </c>
      <c r="C1249" s="40" t="n">
        <v>7798147400304</v>
      </c>
      <c r="D1249" s="66" t="inlineStr">
        <is>
          <t>TO-CYCLOCAT 250 mg cáps.x 140</t>
        </is>
      </c>
    </row>
    <row r="1250" ht="15" customHeight="1" s="70">
      <c r="A1250" s="67" t="n">
        <v>6327681</v>
      </c>
      <c r="B1250" s="67" t="n">
        <v>1034061</v>
      </c>
      <c r="C1250" s="40" t="n">
        <v>7797416012750</v>
      </c>
      <c r="D1250" s="66" t="inlineStr">
        <is>
          <t>STO-TEMOXAN 100 100 mg cáps.x 5</t>
        </is>
      </c>
    </row>
    <row r="1251" ht="15" customHeight="1" s="70">
      <c r="A1251" s="67" t="n">
        <v>6327711</v>
      </c>
      <c r="B1251" s="67" t="n">
        <v>1034062</v>
      </c>
      <c r="C1251" s="40" t="n">
        <v>7797416012767</v>
      </c>
      <c r="D1251" s="66" t="inlineStr">
        <is>
          <t>TO-TEMOXAN 250 250 mg cáps.x 5</t>
        </is>
      </c>
    </row>
    <row r="1252" ht="15" customHeight="1" s="70">
      <c r="A1252" s="67" t="n">
        <v>6531712</v>
      </c>
      <c r="B1252" s="67" t="n">
        <v>1034063</v>
      </c>
      <c r="C1252" s="40" t="n">
        <v>7798084685970</v>
      </c>
      <c r="D1252" s="66" t="inlineStr">
        <is>
          <t>TO-PARSABIV 2.5 mg/0.5 ml viales x10</t>
        </is>
      </c>
    </row>
    <row r="1253" ht="15" customHeight="1" s="70">
      <c r="A1253" s="67" t="n">
        <v>6531972</v>
      </c>
      <c r="B1253" s="67" t="n">
        <v>1034064</v>
      </c>
      <c r="C1253" s="40" t="n">
        <v>7798084685987</v>
      </c>
      <c r="D1253" s="66" t="inlineStr">
        <is>
          <t>TO-PARSABIV 5 mg/1 ml viales x 10</t>
        </is>
      </c>
    </row>
    <row r="1254" ht="15" customHeight="1" s="70">
      <c r="A1254" s="67" t="n">
        <v>6488001</v>
      </c>
      <c r="B1254" s="67" t="n">
        <v>1034070</v>
      </c>
      <c r="C1254" s="40" t="n">
        <v>7795990000842</v>
      </c>
      <c r="D1254" s="66" t="inlineStr">
        <is>
          <t>TO-TI-TRULICITY 0.75 mg/0.5ml x 4 lapic.</t>
        </is>
      </c>
    </row>
    <row r="1255" ht="15" customHeight="1" s="70">
      <c r="A1255" s="67" t="n">
        <v>6488132</v>
      </c>
      <c r="B1255" s="67" t="n">
        <v>1034071</v>
      </c>
      <c r="C1255" s="40" t="n">
        <v>7795990000866</v>
      </c>
      <c r="D1255" s="66" t="inlineStr">
        <is>
          <t>TO-TI-TRULICITY 1.5 mg/0.5ml x 4 lapic.</t>
        </is>
      </c>
    </row>
    <row r="1256" ht="15" customHeight="1" s="70">
      <c r="A1256" s="67" t="n">
        <v>625871</v>
      </c>
      <c r="B1256" s="67" t="n">
        <v>1034073</v>
      </c>
      <c r="C1256" s="40" t="n">
        <v>7790375003180</v>
      </c>
      <c r="D1256" s="66" t="inlineStr">
        <is>
          <t>TO-TI-SAIKEL 200 mg comp.rec.x 30</t>
        </is>
      </c>
    </row>
    <row r="1257" ht="15" customHeight="1" s="70">
      <c r="A1257" s="67" t="n">
        <v>6428391</v>
      </c>
      <c r="B1257" s="67" t="n">
        <v>1034075</v>
      </c>
      <c r="C1257" s="40" t="n">
        <v>7790375004170</v>
      </c>
      <c r="D1257" s="66" t="inlineStr">
        <is>
          <t>TO-TI-SAIKEL 4% susp.oral x 460ml</t>
        </is>
      </c>
    </row>
    <row r="1258" ht="15" customHeight="1" s="70">
      <c r="A1258" s="67" t="n">
        <v>646142</v>
      </c>
      <c r="B1258" s="67" t="n">
        <v>1034076</v>
      </c>
      <c r="C1258" s="40" t="n">
        <v>7790375267568</v>
      </c>
      <c r="D1258" s="66" t="inlineStr">
        <is>
          <t>TO-TI-SAIKEL 400 mg comp.rec.x30</t>
        </is>
      </c>
    </row>
    <row r="1259" ht="15" customHeight="1" s="70">
      <c r="A1259" s="67" t="n">
        <v>9955417</v>
      </c>
      <c r="B1259" s="67" t="n">
        <v>1034077</v>
      </c>
      <c r="C1259" s="40" t="n">
        <v>7798163500804</v>
      </c>
      <c r="D1259" s="66" t="inlineStr">
        <is>
          <t>STO-ENERCEPTAN 50 mg jga.prell.x 4</t>
        </is>
      </c>
    </row>
    <row r="1260" ht="15" customHeight="1" s="70">
      <c r="A1260" s="67" t="n">
        <v>6526841</v>
      </c>
      <c r="B1260" s="67" t="n">
        <v>1034079</v>
      </c>
      <c r="C1260" s="40" t="n">
        <v>7794640820953</v>
      </c>
      <c r="D1260" s="66" t="inlineStr">
        <is>
          <t>TO-TIVICAY 25 mg comp.x 30</t>
        </is>
      </c>
    </row>
    <row r="1261" ht="15" customHeight="1" s="70">
      <c r="A1261" s="67" t="n">
        <v>6726511</v>
      </c>
      <c r="B1261" s="67" t="n">
        <v>1034080</v>
      </c>
      <c r="C1261" s="40" t="n">
        <v>7794640820946</v>
      </c>
      <c r="D1261" s="66" t="inlineStr">
        <is>
          <t>TO-TIVICAY 10 mg comp.x 30</t>
        </is>
      </c>
    </row>
    <row r="1262" ht="15" customHeight="1" s="70">
      <c r="A1262" s="67" t="n">
        <v>9955604</v>
      </c>
      <c r="B1262" s="67" t="n">
        <v>1034081</v>
      </c>
      <c r="C1262" s="40" t="n">
        <v>8054083017648</v>
      </c>
      <c r="D1262" s="66" t="inlineStr">
        <is>
          <t>STO-HUMIRA AC 80mg/0.8ml lap.prell.x 1</t>
        </is>
      </c>
    </row>
    <row r="1263" ht="15" customHeight="1" s="70">
      <c r="A1263" s="67" t="n">
        <v>9951291</v>
      </c>
      <c r="B1263" s="67" t="n">
        <v>1034083</v>
      </c>
      <c r="C1263" s="40" t="n">
        <v>7798084681781</v>
      </c>
      <c r="D1263" s="66" t="inlineStr">
        <is>
          <t>STO-FV-TALIDOMIDA RAFFO 100mg comp.x10</t>
        </is>
      </c>
    </row>
    <row r="1264" ht="15" customHeight="1" s="70">
      <c r="A1264" s="67" t="n">
        <v>9946758</v>
      </c>
      <c r="B1264" s="67" t="n">
        <v>1034084</v>
      </c>
      <c r="C1264" s="40" t="n">
        <v>7798084684621</v>
      </c>
      <c r="D1264" s="66" t="inlineStr">
        <is>
          <t>STO-FV-TALIDOMIDA RAFFO 100mg comp.x100</t>
        </is>
      </c>
    </row>
    <row r="1265" ht="15" customHeight="1" s="70">
      <c r="A1265" s="67" t="n">
        <v>654697</v>
      </c>
      <c r="B1265" s="67" t="n">
        <v>1034087</v>
      </c>
      <c r="C1265" s="40" t="n">
        <v>7795348421718</v>
      </c>
      <c r="D1265" s="66" t="inlineStr">
        <is>
          <t>TO-LIMUSTAC 15 MG comp.rec.x 20</t>
        </is>
      </c>
    </row>
    <row r="1266" ht="15" customHeight="1" s="70">
      <c r="A1266" s="67" t="n">
        <v>654697</v>
      </c>
      <c r="B1266" s="67" t="n">
        <v>1034088</v>
      </c>
      <c r="C1266" s="40" t="n">
        <v>7795348421732</v>
      </c>
      <c r="D1266" s="66" t="inlineStr">
        <is>
          <t>TO-LIMUSTAC 15 MG comp.rec.x 60</t>
        </is>
      </c>
    </row>
    <row r="1267" ht="15" customHeight="1" s="70">
      <c r="A1267" s="67" t="n">
        <v>654700</v>
      </c>
      <c r="B1267" s="67" t="n">
        <v>1034089</v>
      </c>
      <c r="C1267" s="40" t="n">
        <v>7795348421725</v>
      </c>
      <c r="D1267" s="66" t="inlineStr">
        <is>
          <t>TO-LIMUSTAC 20 MG comp.rec.x 20</t>
        </is>
      </c>
    </row>
    <row r="1268" ht="15" customHeight="1" s="70">
      <c r="A1268" s="67" t="n">
        <v>654700</v>
      </c>
      <c r="B1268" s="67" t="n">
        <v>1034090</v>
      </c>
      <c r="C1268" s="40" t="n">
        <v>7795348421749</v>
      </c>
      <c r="D1268" s="66" t="inlineStr">
        <is>
          <t>TO-LIMUSTAC 20 MG comp.rec.x 60</t>
        </is>
      </c>
    </row>
    <row r="1269" ht="15" customHeight="1" s="70">
      <c r="A1269" s="67" t="n">
        <v>6533841</v>
      </c>
      <c r="B1269" s="67" t="n">
        <v>1034091</v>
      </c>
      <c r="C1269" s="40" t="n">
        <v>7795367547949</v>
      </c>
      <c r="D1269" s="66" t="inlineStr">
        <is>
          <t>TO-FV-XETRANE 1 mg caps.x21</t>
        </is>
      </c>
    </row>
    <row r="1270" ht="15" customHeight="1" s="70">
      <c r="A1270" s="67" t="n">
        <v>6534001</v>
      </c>
      <c r="B1270" s="67" t="n">
        <v>1034095</v>
      </c>
      <c r="C1270" s="40" t="n">
        <v>7795367547963</v>
      </c>
      <c r="D1270" s="66" t="inlineStr">
        <is>
          <t>TO-FV-XETRANE 3 mg caps.x21</t>
        </is>
      </c>
    </row>
    <row r="1271" ht="15" customHeight="1" s="70">
      <c r="A1271" s="67" t="n">
        <v>6534131</v>
      </c>
      <c r="B1271" s="67" t="n">
        <v>1034097</v>
      </c>
      <c r="C1271" s="40" t="n">
        <v>7795367547970</v>
      </c>
      <c r="D1271" s="66" t="inlineStr">
        <is>
          <t>TO-FV-XETRANE 4 mg caps.x21</t>
        </is>
      </c>
    </row>
    <row r="1272" ht="15" customHeight="1" s="70">
      <c r="A1272" s="67" t="n">
        <v>363060</v>
      </c>
      <c r="B1272" s="67" t="n">
        <v>1034098</v>
      </c>
      <c r="C1272" s="40" t="n">
        <v>7795376004419</v>
      </c>
      <c r="D1272" s="66" t="inlineStr">
        <is>
          <t>TO-HIDROXIUREA GOBBI 500 mg caps.x 100</t>
        </is>
      </c>
    </row>
    <row r="1273" ht="15" customHeight="1" s="70">
      <c r="A1273" s="67" t="n">
        <v>9948689</v>
      </c>
      <c r="B1273" s="67" t="n">
        <v>1034102</v>
      </c>
      <c r="C1273" s="40" t="n">
        <v>93815000556</v>
      </c>
      <c r="D1273" s="66" t="inlineStr">
        <is>
          <t>FREESTYLE OPTIUM tiras react.p/glucosx50</t>
        </is>
      </c>
    </row>
    <row r="1274" ht="15" customHeight="1" s="70">
      <c r="A1274" s="67" t="n">
        <v>9948688</v>
      </c>
      <c r="B1274" s="67" t="n">
        <v>1034104</v>
      </c>
      <c r="C1274" s="40" t="n">
        <v>93815000549</v>
      </c>
      <c r="D1274" s="66" t="inlineStr">
        <is>
          <t>FREESTYLE OPTIUM tiras reac.p/glucosax25</t>
        </is>
      </c>
    </row>
    <row r="1275" ht="15" customHeight="1" s="70">
      <c r="A1275" s="67" t="n">
        <v>655268</v>
      </c>
      <c r="B1275" s="67" t="n">
        <v>1034112</v>
      </c>
      <c r="C1275" s="40" t="n">
        <v>7798035314133</v>
      </c>
      <c r="D1275" s="66" t="inlineStr">
        <is>
          <t>TO-LENVATIB 10 mg cáps.x 30</t>
        </is>
      </c>
    </row>
    <row r="1276" ht="15" customHeight="1" s="70">
      <c r="A1276" s="67" t="n">
        <v>655255</v>
      </c>
      <c r="B1276" s="67" t="n">
        <v>1034113</v>
      </c>
      <c r="C1276" s="40" t="n">
        <v>7798035314126</v>
      </c>
      <c r="D1276" s="66" t="inlineStr">
        <is>
          <t>TO-LENVATIB 4 mg cáps.x 30</t>
        </is>
      </c>
    </row>
    <row r="1277" ht="15" customHeight="1" s="70">
      <c r="A1277" s="67" t="n">
        <v>9955140</v>
      </c>
      <c r="B1277" s="67" t="n">
        <v>1034118</v>
      </c>
      <c r="C1277" s="40" t="n">
        <v>7795348421091</v>
      </c>
      <c r="D1277" s="66" t="inlineStr">
        <is>
          <t>STO-EGIDON 3.5 mg f.a.liof.x1</t>
        </is>
      </c>
    </row>
    <row r="1278" ht="15" customHeight="1" s="70">
      <c r="A1278" s="67" t="n">
        <v>449175</v>
      </c>
      <c r="B1278" s="67" t="n">
        <v>1034120</v>
      </c>
      <c r="C1278" s="40" t="n">
        <v>7795356002114</v>
      </c>
      <c r="D1278" s="66" t="inlineStr">
        <is>
          <t>TO-HIDROXIUREA DELTA FARMA ** 500 mg caps.x 100</t>
        </is>
      </c>
    </row>
    <row r="1279" ht="15" customHeight="1" s="70">
      <c r="A1279" s="67" t="n">
        <v>649442</v>
      </c>
      <c r="B1279" s="67" t="n">
        <v>1034125</v>
      </c>
      <c r="C1279" s="40" t="n">
        <v>7795306512212</v>
      </c>
      <c r="D1279" s="66" t="inlineStr">
        <is>
          <t>TO-RYDAPT 25 mg caps.bl.x 56</t>
        </is>
      </c>
    </row>
    <row r="1280" ht="15" customHeight="1" s="70">
      <c r="A1280" s="67" t="n">
        <v>651355</v>
      </c>
      <c r="B1280" s="67" t="n">
        <v>1034133</v>
      </c>
      <c r="C1280" s="40" t="n">
        <v>7795306471403</v>
      </c>
      <c r="D1280" s="66" t="inlineStr">
        <is>
          <t>TO-ILARIS 150 mg/ml iny.x 1</t>
        </is>
      </c>
    </row>
    <row r="1281" ht="15" customHeight="1" s="70">
      <c r="A1281" s="67" t="n">
        <v>9948690</v>
      </c>
      <c r="B1281" s="67" t="n">
        <v>1034136</v>
      </c>
      <c r="C1281" s="40" t="n">
        <v>93815000563</v>
      </c>
      <c r="D1281" s="66" t="inlineStr">
        <is>
          <t>FREESTYLE OPTIUM tiras reac.p/glucosa x 100</t>
        </is>
      </c>
    </row>
    <row r="1282" ht="15" customHeight="1" s="70">
      <c r="A1282" s="67" t="n">
        <v>626355</v>
      </c>
      <c r="B1282" s="67" t="n">
        <v>1034137</v>
      </c>
      <c r="C1282" s="40" t="n">
        <v>7795381411370</v>
      </c>
      <c r="D1282" s="66" t="inlineStr">
        <is>
          <t>TO-ZINFORO** 600mg fco.a.x10</t>
        </is>
      </c>
    </row>
    <row r="1283" ht="15" customHeight="1" s="70">
      <c r="A1283" s="67" t="n">
        <v>556268</v>
      </c>
      <c r="B1283" s="67" t="n">
        <v>1034141</v>
      </c>
      <c r="C1283" s="40" t="n">
        <v>7798035314164</v>
      </c>
      <c r="D1283" s="66" t="inlineStr">
        <is>
          <t>TO-VARITRINOX 10mg a.x10</t>
        </is>
      </c>
    </row>
    <row r="1284" ht="15" customHeight="1" s="70">
      <c r="A1284" s="67" t="n">
        <v>652055</v>
      </c>
      <c r="B1284" s="67" t="n">
        <v>1034142</v>
      </c>
      <c r="C1284" s="40" t="n">
        <v>7798311370303</v>
      </c>
      <c r="D1284" s="66" t="inlineStr">
        <is>
          <t>TO-GEFINOVA 250 mg comp.rec.x 30</t>
        </is>
      </c>
    </row>
    <row r="1285" ht="15" customHeight="1" s="70">
      <c r="A1285" s="67" t="n">
        <v>9955939</v>
      </c>
      <c r="B1285" s="67" t="n">
        <v>1034150</v>
      </c>
      <c r="C1285" s="40" t="n">
        <v>7795320052008</v>
      </c>
      <c r="D1285" s="66" t="inlineStr">
        <is>
          <t>STO VENTAVIS 20 mcg/ml a.x 42 x 1 ml</t>
        </is>
      </c>
    </row>
    <row r="1286" ht="15" customHeight="1" s="70">
      <c r="A1286" s="67" t="n">
        <v>653913</v>
      </c>
      <c r="B1286" s="67" t="n">
        <v>1034160</v>
      </c>
      <c r="C1286" s="40" t="n">
        <v>7795314193649</v>
      </c>
      <c r="D1286" s="66" t="inlineStr">
        <is>
          <t>TO-UPTRAVI 200 mcg comp.x 140</t>
        </is>
      </c>
    </row>
    <row r="1287" ht="15" customHeight="1" s="70">
      <c r="A1287" s="67" t="n">
        <v>9956025</v>
      </c>
      <c r="B1287" s="67" t="n">
        <v>1034161</v>
      </c>
      <c r="C1287" s="40" t="n">
        <v>7798260150391</v>
      </c>
      <c r="D1287" s="66" t="inlineStr">
        <is>
          <t>STO-BRIVIACT 50 mg comp.rec.x 28</t>
        </is>
      </c>
    </row>
    <row r="1288" ht="15" customHeight="1" s="70">
      <c r="A1288" s="67" t="n">
        <v>9956026</v>
      </c>
      <c r="B1288" s="67" t="n">
        <v>1034162</v>
      </c>
      <c r="C1288" s="40" t="n">
        <v>7798260150407</v>
      </c>
      <c r="D1288" s="66" t="inlineStr">
        <is>
          <t>STO-BRIVIACT 100 mg comp.rec.x 2</t>
        </is>
      </c>
    </row>
    <row r="1289" ht="15" customHeight="1" s="70">
      <c r="A1289" s="67" t="n">
        <v>9956027</v>
      </c>
      <c r="B1289" s="67" t="n">
        <v>1034163</v>
      </c>
      <c r="C1289" s="40" t="n">
        <v>7798260150421</v>
      </c>
      <c r="D1289" s="66" t="inlineStr">
        <is>
          <t>STO-BRIVIACT vial x 10 x 5 ml</t>
        </is>
      </c>
    </row>
    <row r="1290" ht="15" customHeight="1" s="70">
      <c r="A1290" s="67" t="n">
        <v>9956052</v>
      </c>
      <c r="B1290" s="67" t="n">
        <v>1034165</v>
      </c>
      <c r="C1290" s="40" t="n">
        <v>7795384010495</v>
      </c>
      <c r="D1290" s="66" t="inlineStr">
        <is>
          <t>STO-RC-ONCASPAR pvo.p/sol.iny.vial x 1</t>
        </is>
      </c>
    </row>
    <row r="1291" ht="15" customHeight="1" s="70">
      <c r="A1291" s="67" t="n">
        <v>654171</v>
      </c>
      <c r="B1291" s="67" t="n">
        <v>1034170</v>
      </c>
      <c r="C1291" s="40" t="n">
        <v>7798035314140</v>
      </c>
      <c r="D1291" s="66" t="inlineStr">
        <is>
          <t>TO-BINAP 140 mg cáps.x 90</t>
        </is>
      </c>
    </row>
    <row r="1292" ht="15" customHeight="1" s="70">
      <c r="A1292" s="67" t="n">
        <v>6541711</v>
      </c>
      <c r="B1292" s="67" t="n">
        <v>1034171</v>
      </c>
      <c r="C1292" s="40" t="n">
        <v>7798035314157</v>
      </c>
      <c r="D1292" s="66" t="inlineStr">
        <is>
          <t>TO-BINAP 140 mg cáps.x 120</t>
        </is>
      </c>
    </row>
    <row r="1293" ht="15" customHeight="1" s="70">
      <c r="A1293" s="67" t="n">
        <v>6433841</v>
      </c>
      <c r="B1293" s="67" t="n">
        <v>1034182</v>
      </c>
      <c r="C1293" s="40" t="n">
        <v>7798084685598</v>
      </c>
      <c r="D1293" s="66" t="inlineStr">
        <is>
          <t>TO-DIMETEC 240 mg cáps.x 56</t>
        </is>
      </c>
    </row>
    <row r="1294" ht="15" customHeight="1" s="70">
      <c r="A1294" s="67" t="n">
        <v>5527001</v>
      </c>
      <c r="B1294" s="67" t="n">
        <v>1034184</v>
      </c>
      <c r="C1294" s="40" t="n">
        <v>7796285110062</v>
      </c>
      <c r="D1294" s="66" t="inlineStr">
        <is>
          <t>STO-CIMAHER** 50mg f.a.x4</t>
        </is>
      </c>
    </row>
    <row r="1295" ht="15" customHeight="1" s="70">
      <c r="A1295" s="67" t="n">
        <v>9956143</v>
      </c>
      <c r="B1295" s="67" t="n">
        <v>1034190</v>
      </c>
      <c r="C1295" s="40" t="n">
        <v>7798180921415</v>
      </c>
      <c r="D1295" s="66" t="inlineStr">
        <is>
          <t>STO-RITOR 400 mg comp.rec.x 30</t>
        </is>
      </c>
    </row>
    <row r="1296" ht="15" customHeight="1" s="70">
      <c r="A1296" s="67" t="n">
        <v>6494391</v>
      </c>
      <c r="B1296" s="67" t="n">
        <v>1034191</v>
      </c>
      <c r="C1296" s="40" t="n">
        <v>7798032935935</v>
      </c>
      <c r="D1296" s="66" t="inlineStr">
        <is>
          <t>TO-DINOGARED 250 mg comp.x120</t>
        </is>
      </c>
    </row>
    <row r="1297" ht="15" customHeight="1" s="70">
      <c r="A1297" s="67" t="n">
        <v>9954846</v>
      </c>
      <c r="B1297" s="67" t="n">
        <v>1034192</v>
      </c>
      <c r="C1297" s="40" t="n">
        <v>7798083522382</v>
      </c>
      <c r="D1297" s="66" t="inlineStr">
        <is>
          <t>STO-ERLONIX 25 mg comp.rec.x 30</t>
        </is>
      </c>
    </row>
    <row r="1298" ht="15" customHeight="1" s="70">
      <c r="A1298" s="67" t="n">
        <v>6556551</v>
      </c>
      <c r="B1298" s="67" t="n">
        <v>1034201</v>
      </c>
      <c r="C1298" s="40" t="n">
        <v>7795348421831</v>
      </c>
      <c r="D1298" s="66" t="inlineStr">
        <is>
          <t>TO-ZEVUVIR 50 mg comp.rec.x 30</t>
        </is>
      </c>
    </row>
    <row r="1299" ht="15" customHeight="1" s="70">
      <c r="A1299" s="67" t="n">
        <v>6442843</v>
      </c>
      <c r="B1299" s="67" t="n">
        <v>1034202</v>
      </c>
      <c r="C1299" s="40" t="n">
        <v>7798313410052</v>
      </c>
      <c r="D1299" s="66" t="inlineStr">
        <is>
          <t>TO-POLIMUNOL** 40mg iny.x12</t>
        </is>
      </c>
    </row>
    <row r="1300" ht="15" customHeight="1" s="70">
      <c r="A1300" s="67" t="n">
        <v>581626</v>
      </c>
      <c r="B1300" s="67" t="n">
        <v>1034213</v>
      </c>
      <c r="C1300" s="40" t="n">
        <v>7791763000903</v>
      </c>
      <c r="D1300" s="66" t="inlineStr">
        <is>
          <t>TO-MAFEL 200 caps.x 42</t>
        </is>
      </c>
    </row>
    <row r="1301" ht="15" customHeight="1" s="70">
      <c r="A1301" s="67" t="n">
        <v>6550391</v>
      </c>
      <c r="B1301" s="67" t="n">
        <v>1034214</v>
      </c>
      <c r="C1301" s="40" t="n">
        <v>7795306512298</v>
      </c>
      <c r="D1301" s="66" t="inlineStr">
        <is>
          <t>TO-AIMOVIG 70 mg autoiny. x 1</t>
        </is>
      </c>
    </row>
    <row r="1302" ht="15" customHeight="1" s="70">
      <c r="A1302" s="67" t="n">
        <v>653668</v>
      </c>
      <c r="B1302" s="67" t="n">
        <v>1034215</v>
      </c>
      <c r="C1302" s="40" t="n">
        <v>7798011832620</v>
      </c>
      <c r="D1302" s="66" t="inlineStr">
        <is>
          <t>TO-CRESEMBA 200 mg polvo iny.</t>
        </is>
      </c>
    </row>
    <row r="1303" ht="15" customHeight="1" s="70">
      <c r="A1303" s="67" t="n">
        <v>653671</v>
      </c>
      <c r="B1303" s="67" t="n">
        <v>1034216</v>
      </c>
      <c r="C1303" s="40" t="n">
        <v>7798011832637</v>
      </c>
      <c r="D1303" s="66" t="inlineStr">
        <is>
          <t>TO-CRESEMBA 100mg x 14 Caps</t>
        </is>
      </c>
    </row>
    <row r="1304" ht="15" customHeight="1" s="70">
      <c r="A1304" s="67" t="n">
        <v>655768</v>
      </c>
      <c r="B1304" s="67" t="n">
        <v>1034218</v>
      </c>
      <c r="C1304" s="40" t="n">
        <v>7796285283483</v>
      </c>
      <c r="D1304" s="66" t="inlineStr">
        <is>
          <t>TO-ZALUTEX 40mg caps.x 120</t>
        </is>
      </c>
    </row>
    <row r="1305" ht="15" customHeight="1" s="70">
      <c r="A1305" s="67" t="n">
        <v>6554971</v>
      </c>
      <c r="B1305" s="67" t="n">
        <v>1034224</v>
      </c>
      <c r="C1305" s="40" t="n">
        <v>7792371092793</v>
      </c>
      <c r="D1305" s="66" t="inlineStr">
        <is>
          <t>TO-HEMLIBRA 30 mg/1 ml vial x 1</t>
        </is>
      </c>
    </row>
    <row r="1306" ht="15" customHeight="1" s="70">
      <c r="A1306" s="67" t="n">
        <v>6555001</v>
      </c>
      <c r="B1306" s="67" t="n">
        <v>1034225</v>
      </c>
      <c r="C1306" s="40" t="n">
        <v>7792371092809</v>
      </c>
      <c r="D1306" s="66" t="inlineStr">
        <is>
          <t>TO-HEMLIBRA 60 mg/0.4 ml vial x 1</t>
        </is>
      </c>
    </row>
    <row r="1307" ht="15" customHeight="1" s="70">
      <c r="A1307" s="67" t="n">
        <v>6555131</v>
      </c>
      <c r="B1307" s="67" t="n">
        <v>1034226</v>
      </c>
      <c r="C1307" s="40" t="n">
        <v>7792371092786</v>
      </c>
      <c r="D1307" s="66" t="inlineStr">
        <is>
          <t>TO-HEMLIBRA 105 mg/0.7 ml vial x 1</t>
        </is>
      </c>
    </row>
    <row r="1308" ht="15" customHeight="1" s="70">
      <c r="A1308" s="67" t="n">
        <v>6555261</v>
      </c>
      <c r="B1308" s="67" t="n">
        <v>1034227</v>
      </c>
      <c r="C1308" s="40" t="n">
        <v>7792371092779</v>
      </c>
      <c r="D1308" s="66" t="inlineStr">
        <is>
          <t>TO-HEMLIBRA 150 mg/1 ml vial x 1</t>
        </is>
      </c>
    </row>
    <row r="1309" ht="15" customHeight="1" s="70">
      <c r="A1309" s="67" t="n">
        <v>6555711</v>
      </c>
      <c r="B1309" s="67" t="n">
        <v>1034228</v>
      </c>
      <c r="C1309" s="40" t="n">
        <v>7792371069818</v>
      </c>
      <c r="D1309" s="66" t="inlineStr">
        <is>
          <t>TO-OCREVUS 300 mg/10 ml vial x 1</t>
        </is>
      </c>
    </row>
    <row r="1310" ht="15" customHeight="1" s="70">
      <c r="A1310" s="67" t="n">
        <v>608297</v>
      </c>
      <c r="B1310" s="67" t="n">
        <v>1034229</v>
      </c>
      <c r="C1310" s="40" t="n">
        <v>7793397052044</v>
      </c>
      <c r="D1310" s="66" t="inlineStr">
        <is>
          <t>STO-RUMALAR** 250mg caps.x5</t>
        </is>
      </c>
    </row>
    <row r="1311" ht="15" customHeight="1" s="70">
      <c r="A1311" s="67" t="n">
        <v>6492421</v>
      </c>
      <c r="B1311" s="67" t="n">
        <v>1034234</v>
      </c>
      <c r="C1311" s="40" t="n">
        <v>7797416012811</v>
      </c>
      <c r="D1311" s="66" t="inlineStr">
        <is>
          <t>TO-EVALDIX 400 mg comp.rec.x 28</t>
        </is>
      </c>
    </row>
    <row r="1312" ht="15" customHeight="1" s="70">
      <c r="A1312" s="67" t="n">
        <v>6554131</v>
      </c>
      <c r="B1312" s="67" t="n">
        <v>1034245</v>
      </c>
      <c r="C1312" s="40" t="n">
        <v>7792183489736</v>
      </c>
      <c r="D1312" s="66" t="inlineStr">
        <is>
          <t>TO-BIKTARVY comp.rec.x 30</t>
        </is>
      </c>
    </row>
    <row r="1313" ht="15" customHeight="1" s="70">
      <c r="A1313" s="67" t="n">
        <v>6537681</v>
      </c>
      <c r="B1313" s="67" t="n">
        <v>1034251</v>
      </c>
      <c r="C1313" s="40" t="n">
        <v>7793397052051</v>
      </c>
      <c r="D1313" s="66" t="inlineStr">
        <is>
          <t>TO-PATERMER sob.x 30</t>
        </is>
      </c>
    </row>
    <row r="1314" ht="15" customHeight="1" s="70">
      <c r="A1314" s="67" t="n">
        <v>9954108</v>
      </c>
      <c r="B1314" s="67" t="n">
        <v>1034259</v>
      </c>
      <c r="C1314" s="40" t="n">
        <v>7798058931690</v>
      </c>
      <c r="D1314" s="66" t="inlineStr">
        <is>
          <t>AGUJAS NOVOFINE 32 G 4 mm agujas x 100</t>
        </is>
      </c>
    </row>
    <row r="1315" ht="15" customHeight="1" s="70">
      <c r="A1315" s="67" t="n">
        <v>6547131</v>
      </c>
      <c r="B1315" s="67" t="n">
        <v>1034272</v>
      </c>
      <c r="C1315" s="40" t="n">
        <v>7795314572338</v>
      </c>
      <c r="D1315" s="66" t="inlineStr">
        <is>
          <t>TO-SYMTUZA comp.rec.x 30</t>
        </is>
      </c>
    </row>
    <row r="1316" ht="15" customHeight="1" s="70">
      <c r="A1316" s="67" t="n">
        <v>6423420</v>
      </c>
      <c r="B1316" s="67" t="n">
        <v>1034275</v>
      </c>
      <c r="C1316" s="40" t="n">
        <v>7793397090411</v>
      </c>
      <c r="D1316" s="66" t="inlineStr">
        <is>
          <t>TO-TILMURATO 120mg caps.x14</t>
        </is>
      </c>
    </row>
    <row r="1317" ht="15" customHeight="1" s="70">
      <c r="A1317" s="67" t="n">
        <v>5566422</v>
      </c>
      <c r="B1317" s="67" t="n">
        <v>1034276</v>
      </c>
      <c r="C1317" s="40" t="n">
        <v>7798035313914</v>
      </c>
      <c r="D1317" s="66" t="inlineStr">
        <is>
          <t>TO-BUSULFAN VARIFARMA 60 mg f.a.x8x10 ml</t>
        </is>
      </c>
    </row>
    <row r="1318" ht="15" customHeight="1" s="70">
      <c r="A1318" s="67" t="n">
        <v>5959971</v>
      </c>
      <c r="B1318" s="67" t="n">
        <v>1034283</v>
      </c>
      <c r="C1318" s="40" t="n">
        <v>7793081057348</v>
      </c>
      <c r="D1318" s="66" t="inlineStr">
        <is>
          <t>TO-BRIDION 200 mg/2 ml a.x 10</t>
        </is>
      </c>
    </row>
    <row r="1319" ht="15" customHeight="1" s="70">
      <c r="A1319" s="67" t="n">
        <v>9956313</v>
      </c>
      <c r="B1319" s="67" t="n">
        <v>1034284</v>
      </c>
      <c r="C1319" s="40" t="n">
        <v>7795381411608</v>
      </c>
      <c r="D1319" s="66" t="inlineStr">
        <is>
          <t>TO-TALZENNA 1 mg cáps.x 30</t>
        </is>
      </c>
    </row>
    <row r="1320" ht="15" customHeight="1" s="70">
      <c r="A1320" s="67" t="n">
        <v>5703261</v>
      </c>
      <c r="B1320" s="67" t="n">
        <v>1034291</v>
      </c>
      <c r="C1320" s="40" t="n">
        <v>7796285282097</v>
      </c>
      <c r="D1320" s="66" t="inlineStr">
        <is>
          <t>TO-TI-OMATEX 80 mg jga.prell.x 10</t>
        </is>
      </c>
    </row>
    <row r="1321" ht="15" customHeight="1" s="70">
      <c r="A1321" s="67" t="n">
        <v>9946766</v>
      </c>
      <c r="B1321" s="67" t="n">
        <v>1034292</v>
      </c>
      <c r="C1321" s="40" t="n">
        <v>7793397052037</v>
      </c>
      <c r="D1321" s="66" t="inlineStr">
        <is>
          <t>STO-RUMALAR** 100 mg caps.x 5</t>
        </is>
      </c>
    </row>
    <row r="1322" ht="15" customHeight="1" s="70">
      <c r="A1322" s="67" t="n">
        <v>653826</v>
      </c>
      <c r="B1322" s="67" t="n">
        <v>1034294</v>
      </c>
      <c r="C1322" s="40" t="n">
        <v>7793397051986</v>
      </c>
      <c r="D1322" s="66" t="inlineStr">
        <is>
          <t>TO-ZANTERIB 60 mg comp.x 30</t>
        </is>
      </c>
    </row>
    <row r="1323" ht="15" customHeight="1" s="70">
      <c r="A1323" s="67" t="n">
        <v>6543842</v>
      </c>
      <c r="B1323" s="67" t="n">
        <v>1034297</v>
      </c>
      <c r="C1323" s="40" t="n">
        <v>7791171102169</v>
      </c>
      <c r="D1323" s="66" t="inlineStr">
        <is>
          <t>TO-RC-PIRFEMAX 200 mg comp.rec.x 200</t>
        </is>
      </c>
    </row>
    <row r="1324" ht="15" customHeight="1" s="70">
      <c r="A1324" s="67" t="n">
        <v>6543843</v>
      </c>
      <c r="B1324" s="67" t="n">
        <v>1034298</v>
      </c>
      <c r="C1324" s="40" t="n">
        <v>7791171102145</v>
      </c>
      <c r="D1324" s="66" t="inlineStr">
        <is>
          <t>TO-RC-PIRFEMAX 200 mg comp.rec.x 360</t>
        </is>
      </c>
    </row>
    <row r="1325" ht="15" customHeight="1" s="70">
      <c r="A1325" s="67" t="n">
        <v>9955938</v>
      </c>
      <c r="B1325" s="67" t="n">
        <v>1034303</v>
      </c>
      <c r="C1325" s="40" t="n">
        <v>7795320052015</v>
      </c>
      <c r="D1325" s="66" t="inlineStr">
        <is>
          <t>STO-VENTAVIS 10 mcg/ml a.x 42 x 1 ml</t>
        </is>
      </c>
    </row>
    <row r="1326" ht="15" customHeight="1" s="70">
      <c r="A1326" s="67" t="n">
        <v>653926</v>
      </c>
      <c r="B1326" s="67" t="n">
        <v>1034306</v>
      </c>
      <c r="C1326" s="40" t="n">
        <v>7795314193656</v>
      </c>
      <c r="D1326" s="66" t="inlineStr">
        <is>
          <t>TO-UPTRAVI 400 mcg comp.x 60</t>
        </is>
      </c>
    </row>
    <row r="1327" ht="15" customHeight="1" s="70">
      <c r="A1327" s="67" t="n">
        <v>653939</v>
      </c>
      <c r="B1327" s="67" t="n">
        <v>1034307</v>
      </c>
      <c r="C1327" s="40" t="n">
        <v>7795314193663</v>
      </c>
      <c r="D1327" s="66" t="inlineStr">
        <is>
          <t>TO-UPTRAVI 600 mcg comp.x 60</t>
        </is>
      </c>
    </row>
    <row r="1328" ht="15" customHeight="1" s="70">
      <c r="A1328" s="67" t="n">
        <v>653942</v>
      </c>
      <c r="B1328" s="67" t="n">
        <v>1034308</v>
      </c>
      <c r="C1328" s="40" t="n">
        <v>7795314193670</v>
      </c>
      <c r="D1328" s="66" t="inlineStr">
        <is>
          <t>TO-UPTRAVI 800 mcg comp.x 60</t>
        </is>
      </c>
    </row>
    <row r="1329" ht="15" customHeight="1" s="70">
      <c r="A1329" s="67" t="n">
        <v>6556261</v>
      </c>
      <c r="B1329" s="67" t="n">
        <v>1034309</v>
      </c>
      <c r="C1329" s="40" t="n">
        <v>7795314177069</v>
      </c>
      <c r="D1329" s="66" t="inlineStr">
        <is>
          <t>TO-STELARA IV 130 mg/26 ml vial x 1</t>
        </is>
      </c>
    </row>
    <row r="1330" ht="15" customHeight="1" s="70">
      <c r="A1330" s="67" t="n">
        <v>656500</v>
      </c>
      <c r="B1330" s="67" t="n">
        <v>1034314</v>
      </c>
      <c r="C1330" s="40" t="n">
        <v>7790375268053</v>
      </c>
      <c r="D1330" s="66" t="inlineStr">
        <is>
          <t>TO-PERFORMA 801 mg comp.rec.x 90</t>
        </is>
      </c>
    </row>
    <row r="1331" ht="15" customHeight="1" s="70">
      <c r="A1331" s="67" t="n">
        <v>6564841</v>
      </c>
      <c r="B1331" s="67" t="n">
        <v>1034317</v>
      </c>
      <c r="C1331" s="40" t="n">
        <v>8002660028976</v>
      </c>
      <c r="D1331" s="66" t="inlineStr">
        <is>
          <t>TO-CREON 5.000 fco.x 20 g+cuchara dosif</t>
        </is>
      </c>
    </row>
    <row r="1332" ht="15" customHeight="1" s="70">
      <c r="A1332" s="67" t="n">
        <v>6557551</v>
      </c>
      <c r="B1332" s="67" t="n">
        <v>1034325</v>
      </c>
      <c r="C1332" s="40" t="n">
        <v>7795990002280</v>
      </c>
      <c r="D1332" s="66" t="inlineStr">
        <is>
          <t>TO-VERZENIO 200mg comp.x 14</t>
        </is>
      </c>
    </row>
    <row r="1333" ht="15" customHeight="1" s="70">
      <c r="A1333" s="67" t="n">
        <v>6557421</v>
      </c>
      <c r="B1333" s="67" t="n">
        <v>1034328</v>
      </c>
      <c r="C1333" s="40" t="n">
        <v>7795990002273</v>
      </c>
      <c r="D1333" s="66" t="inlineStr">
        <is>
          <t>TO-VERZENIO 150mg comp.x 14</t>
        </is>
      </c>
    </row>
    <row r="1334" ht="15" customHeight="1" s="70">
      <c r="A1334" s="67" t="n">
        <v>6557391</v>
      </c>
      <c r="B1334" s="67" t="n">
        <v>1034329</v>
      </c>
      <c r="C1334" s="40" t="n">
        <v>7795990002266</v>
      </c>
      <c r="D1334" s="66" t="inlineStr">
        <is>
          <t>TO-VERZENIO 100mg comp.x 14</t>
        </is>
      </c>
    </row>
    <row r="1335" ht="15" customHeight="1" s="70">
      <c r="A1335" s="67" t="n">
        <v>6557261</v>
      </c>
      <c r="B1335" s="67" t="n">
        <v>1034330</v>
      </c>
      <c r="C1335" s="40" t="n">
        <v>7795990002259</v>
      </c>
      <c r="D1335" s="66" t="inlineStr">
        <is>
          <t>TO-VERZENIO 50mg comp.x 14</t>
        </is>
      </c>
    </row>
    <row r="1336" ht="15" customHeight="1" s="70">
      <c r="A1336" s="67" t="n">
        <v>5703002</v>
      </c>
      <c r="B1336" s="67" t="n">
        <v>1034334</v>
      </c>
      <c r="C1336" s="40" t="n">
        <v>7796285282073</v>
      </c>
      <c r="D1336" s="66" t="inlineStr">
        <is>
          <t>TO-TI-OMATEX 40 mg jga.prell.x 10</t>
        </is>
      </c>
    </row>
    <row r="1337" ht="15" customHeight="1" s="70">
      <c r="A1337" s="67" t="n">
        <v>6530421</v>
      </c>
      <c r="B1337" s="67" t="n">
        <v>1034336</v>
      </c>
      <c r="C1337" s="40" t="n">
        <v>7798084686021</v>
      </c>
      <c r="D1337" s="66" t="inlineStr">
        <is>
          <t>TO-NALTREVA (VBRA)comp.x 60</t>
        </is>
      </c>
    </row>
    <row r="1338" ht="15" customHeight="1" s="70">
      <c r="A1338" s="67" t="n">
        <v>6530422</v>
      </c>
      <c r="B1338" s="67" t="n">
        <v>1034337</v>
      </c>
      <c r="C1338" s="40" t="n">
        <v>7798084686069</v>
      </c>
      <c r="D1338" s="66" t="inlineStr">
        <is>
          <t>TO-NALTREVA (VBRA) comp.x 120</t>
        </is>
      </c>
    </row>
    <row r="1339" ht="15" customHeight="1" s="70">
      <c r="A1339" s="67" t="n">
        <v>5946551</v>
      </c>
      <c r="B1339" s="67" t="n">
        <v>1034340</v>
      </c>
      <c r="C1339" s="40" t="n">
        <v>7795314192567</v>
      </c>
      <c r="D1339" s="66" t="inlineStr">
        <is>
          <t>TO-STELARA 90 mg/ml  jga.prell</t>
        </is>
      </c>
    </row>
    <row r="1340" ht="15" customHeight="1" s="70">
      <c r="A1340" s="67" t="n">
        <v>9955655</v>
      </c>
      <c r="B1340" s="67" t="n">
        <v>1034341</v>
      </c>
      <c r="C1340" s="40" t="n">
        <v>8054083017068</v>
      </c>
      <c r="D1340" s="66" t="inlineStr">
        <is>
          <t>STO-HUMIRA AC** 20mg/0.2ml jer.prell.x 2</t>
        </is>
      </c>
    </row>
    <row r="1341" ht="15" customHeight="1" s="70">
      <c r="A1341" s="67" t="n">
        <v>6570551</v>
      </c>
      <c r="B1341" s="67" t="n">
        <v>1034344</v>
      </c>
      <c r="C1341" s="40" t="n">
        <v>5000456032872</v>
      </c>
      <c r="D1341" s="66" t="inlineStr">
        <is>
          <t>TO-CALQUENCE 100 mg cáps.x 60</t>
        </is>
      </c>
    </row>
    <row r="1342" ht="15" customHeight="1" s="70">
      <c r="A1342" s="67" t="n">
        <v>651939</v>
      </c>
      <c r="B1342" s="67" t="n">
        <v>1034352</v>
      </c>
      <c r="C1342" s="40" t="n">
        <v>7798032936055</v>
      </c>
      <c r="D1342" s="66" t="inlineStr">
        <is>
          <t>STO-BELEG 200mg comp.x30</t>
        </is>
      </c>
    </row>
    <row r="1343" ht="15" customHeight="1" s="70">
      <c r="A1343" s="67" t="n">
        <v>651942</v>
      </c>
      <c r="B1343" s="67" t="n">
        <v>1034354</v>
      </c>
      <c r="C1343" s="40" t="n">
        <v>7798032936062</v>
      </c>
      <c r="D1343" s="66" t="inlineStr">
        <is>
          <t>STO-BELEG 400mg comp.x30</t>
        </is>
      </c>
    </row>
    <row r="1344" ht="15" customHeight="1" s="70">
      <c r="A1344" s="67" t="n">
        <v>650455</v>
      </c>
      <c r="B1344" s="67" t="n">
        <v>1034355</v>
      </c>
      <c r="C1344" s="40" t="n">
        <v>7798032935973</v>
      </c>
      <c r="D1344" s="66" t="inlineStr">
        <is>
          <t>STO-ADESIAL 100 mg f.a.x 1</t>
        </is>
      </c>
    </row>
    <row r="1345" ht="15" customHeight="1" s="70">
      <c r="A1345" s="67" t="n">
        <v>6467552</v>
      </c>
      <c r="B1345" s="67" t="n">
        <v>1034361</v>
      </c>
      <c r="C1345" s="40" t="n">
        <v>7795337905588</v>
      </c>
      <c r="D1345" s="66" t="inlineStr">
        <is>
          <t>TO-GINOPRISTAL 5 mg comp.x 28</t>
        </is>
      </c>
    </row>
    <row r="1346" ht="15" customHeight="1" s="70">
      <c r="A1346" s="67" t="n">
        <v>6494681</v>
      </c>
      <c r="B1346" s="67" t="n">
        <v>1034366</v>
      </c>
      <c r="C1346" s="40" t="n">
        <v>7793397051894</v>
      </c>
      <c r="D1346" s="66" t="inlineStr">
        <is>
          <t>TO-ILNIDER 1 mg comp.rec.x 60</t>
        </is>
      </c>
    </row>
    <row r="1347" ht="15" customHeight="1" s="70">
      <c r="A1347" s="67" t="n">
        <v>6494711</v>
      </c>
      <c r="B1347" s="67" t="n">
        <v>1034367</v>
      </c>
      <c r="C1347" s="40" t="n">
        <v>7793397051900</v>
      </c>
      <c r="D1347" s="66" t="inlineStr">
        <is>
          <t>TO-ILNIDER 5 mg comp.rec.x 60</t>
        </is>
      </c>
    </row>
    <row r="1348" ht="15" customHeight="1" s="70">
      <c r="A1348" s="67" t="n">
        <v>6073131</v>
      </c>
      <c r="B1348" s="67" t="n">
        <v>1034368</v>
      </c>
      <c r="C1348" s="40" t="n">
        <v>7798163500330</v>
      </c>
      <c r="D1348" s="66" t="inlineStr">
        <is>
          <t>TO-HEMASTIM P 2000UI a.x 1 x 1 ml</t>
        </is>
      </c>
    </row>
    <row r="1349" ht="15" customHeight="1" s="70">
      <c r="A1349" s="67" t="n">
        <v>6073261</v>
      </c>
      <c r="B1349" s="67" t="n">
        <v>1034369</v>
      </c>
      <c r="C1349" s="40" t="n">
        <v>7798163500309</v>
      </c>
      <c r="D1349" s="66" t="inlineStr">
        <is>
          <t>TO-HEMASTIM P 4000UI a.x 1 x 2 ml</t>
        </is>
      </c>
    </row>
    <row r="1350" ht="15" customHeight="1" s="70">
      <c r="A1350" s="67" t="n">
        <v>607271</v>
      </c>
      <c r="B1350" s="67" t="n">
        <v>1034370</v>
      </c>
      <c r="C1350" s="40" t="n">
        <v>7798163500620</v>
      </c>
      <c r="D1350" s="66" t="inlineStr">
        <is>
          <t>TO-HEMASTIM P 2000 UI LIOF. vial x 1+a.dilu</t>
        </is>
      </c>
    </row>
    <row r="1351" ht="15" customHeight="1" s="70">
      <c r="A1351" s="67" t="n">
        <v>607284</v>
      </c>
      <c r="B1351" s="67" t="n">
        <v>1034371</v>
      </c>
      <c r="C1351" s="40" t="n">
        <v>7798163500644</v>
      </c>
      <c r="D1351" s="66" t="inlineStr">
        <is>
          <t>TO-HEMASTIM P 4000 UI LIOF. vial x 1+a.dilu</t>
        </is>
      </c>
    </row>
    <row r="1352" ht="15" customHeight="1" s="70">
      <c r="A1352" s="67" t="n">
        <v>607297</v>
      </c>
      <c r="B1352" s="67" t="n">
        <v>1034372</v>
      </c>
      <c r="C1352" s="40" t="n">
        <v>7798163500668</v>
      </c>
      <c r="D1352" s="66" t="inlineStr">
        <is>
          <t>TO-HEMASTIM P 10.000UI LIOF vialx1+a.dil</t>
        </is>
      </c>
    </row>
    <row r="1353" ht="15" customHeight="1" s="70">
      <c r="A1353" s="67" t="n">
        <v>9956312</v>
      </c>
      <c r="B1353" s="67" t="n">
        <v>1034380</v>
      </c>
      <c r="C1353" s="40" t="n">
        <v>7795381411592</v>
      </c>
      <c r="D1353" s="66" t="inlineStr">
        <is>
          <t>TO-TALZENNA 0.25 mg cáps.x 30</t>
        </is>
      </c>
    </row>
    <row r="1354" ht="15" customHeight="1" s="70">
      <c r="A1354" s="67" t="n">
        <v>642513</v>
      </c>
      <c r="B1354" s="67" t="n">
        <v>1034382</v>
      </c>
      <c r="C1354" s="40" t="n">
        <v>7795367548496</v>
      </c>
      <c r="D1354" s="66" t="inlineStr">
        <is>
          <t>TO-OXITINOL 267 mg cáps.x 270</t>
        </is>
      </c>
    </row>
    <row r="1355" ht="15" customHeight="1" s="70">
      <c r="A1355" s="67" t="n">
        <v>9956034</v>
      </c>
      <c r="B1355" s="67" t="n">
        <v>1034383</v>
      </c>
      <c r="C1355" s="40" t="n">
        <v>7795306440829</v>
      </c>
      <c r="D1355" s="66" t="inlineStr">
        <is>
          <t>STO-FULVESTRANT SANDOZ 250mg jga.prell.x2 x5 ML</t>
        </is>
      </c>
    </row>
    <row r="1356" ht="15" customHeight="1" s="70">
      <c r="A1356" s="67" t="n">
        <v>650442</v>
      </c>
      <c r="B1356" s="67" t="n">
        <v>1034389</v>
      </c>
      <c r="C1356" s="40" t="n">
        <v>7798032935980</v>
      </c>
      <c r="D1356" s="66" t="inlineStr">
        <is>
          <t>STO-ADESIAL 25 mg f.a.x 1</t>
        </is>
      </c>
    </row>
    <row r="1357" ht="15" customHeight="1" s="70">
      <c r="A1357" s="67" t="n">
        <v>608268</v>
      </c>
      <c r="B1357" s="67" t="n">
        <v>1034393</v>
      </c>
      <c r="C1357" s="40" t="n">
        <v>7793397052020</v>
      </c>
      <c r="D1357" s="66" t="inlineStr">
        <is>
          <t>STO-RUMALAR 20 mg caps.x 5</t>
        </is>
      </c>
    </row>
    <row r="1358" ht="15" customHeight="1" s="70">
      <c r="A1358" s="67" t="inlineStr"/>
      <c r="B1358" s="67" t="n">
        <v>1034396</v>
      </c>
      <c r="C1358" s="40" t="n">
        <v>4015630879199</v>
      </c>
      <c r="D1358" s="66" t="inlineStr">
        <is>
          <t>RC-ACCU-CHEK SOLO KIT SISTEMA (COD 7864060001)</t>
        </is>
      </c>
    </row>
    <row r="1359" ht="15" customHeight="1" s="70">
      <c r="A1359" s="67" t="inlineStr"/>
      <c r="B1359" s="67" t="n">
        <v>1034397</v>
      </c>
      <c r="C1359" s="40" t="n">
        <v>4015630881048</v>
      </c>
      <c r="D1359" s="66" t="inlineStr">
        <is>
          <t>ACCU-CHEK SOLO DIABETES MANAGER (COD 7859473001)</t>
        </is>
      </c>
    </row>
    <row r="1360" ht="15" customHeight="1" s="70">
      <c r="A1360" s="67" t="inlineStr"/>
      <c r="B1360" s="67" t="n">
        <v>1034398</v>
      </c>
      <c r="C1360" s="40" t="n">
        <v>4015630881703</v>
      </c>
      <c r="D1360" s="66" t="inlineStr">
        <is>
          <t>ACCU-CHEK SOLO APLICADOR (COD 7835540001)</t>
        </is>
      </c>
    </row>
    <row r="1361" ht="15" customHeight="1" s="70">
      <c r="A1361" s="67" t="inlineStr"/>
      <c r="B1361" s="67" t="n">
        <v>1034399</v>
      </c>
      <c r="C1361" s="40" t="n">
        <v>4015630880393</v>
      </c>
      <c r="D1361" s="66" t="inlineStr">
        <is>
          <t>ACCU-CHEK SOLO BASE DE BOMBA (COD 7873972001)</t>
        </is>
      </c>
    </row>
    <row r="1362" ht="15" customHeight="1" s="70">
      <c r="A1362" s="67" t="inlineStr"/>
      <c r="B1362" s="67" t="n">
        <v>1034400</v>
      </c>
      <c r="C1362" s="40" t="n">
        <v>4015630881635</v>
      </c>
      <c r="D1362" s="66" t="inlineStr">
        <is>
          <t>ACCU-CHEK SOLO RESERVORIOS x8 (COD 7858850001)</t>
        </is>
      </c>
    </row>
    <row r="1363" ht="15" customHeight="1" s="70">
      <c r="A1363" s="67" t="inlineStr"/>
      <c r="B1363" s="67" t="n">
        <v>1034401</v>
      </c>
      <c r="C1363" s="40" t="n">
        <v>4015630881642</v>
      </c>
      <c r="D1363" s="66" t="inlineStr">
        <is>
          <t>ACCU-CHEK SOLO CANULA 6MM + SOPORTE X13</t>
        </is>
      </c>
    </row>
    <row r="1364" ht="15" customHeight="1" s="70">
      <c r="A1364" s="67" t="inlineStr"/>
      <c r="B1364" s="67" t="n">
        <v>1034402</v>
      </c>
      <c r="C1364" s="40" t="n">
        <v>4015630881659</v>
      </c>
      <c r="D1364" s="66" t="inlineStr">
        <is>
          <t>ACCU-CHEK SOLO CANULA 9MM + SOPORTE X13</t>
        </is>
      </c>
    </row>
    <row r="1365" ht="15" customHeight="1" s="70">
      <c r="A1365" s="67" t="n">
        <v>628455</v>
      </c>
      <c r="B1365" s="67" t="n">
        <v>1034408</v>
      </c>
      <c r="C1365" s="40" t="n">
        <v>7798337900034</v>
      </c>
      <c r="D1365" s="66" t="inlineStr">
        <is>
          <t>TO-KYPROLIS 60 MG fco.a.pvo.liof.x 1</t>
        </is>
      </c>
    </row>
    <row r="1366" ht="15" customHeight="1" s="70">
      <c r="A1366" s="67" t="n">
        <v>6226391</v>
      </c>
      <c r="B1366" s="67" t="n">
        <v>1034409</v>
      </c>
      <c r="C1366" s="40" t="n">
        <v>7796285110109</v>
      </c>
      <c r="D1366" s="66" t="inlineStr">
        <is>
          <t>TO-VAXIRA Iny.f.a.x 1</t>
        </is>
      </c>
    </row>
    <row r="1367" ht="15" customHeight="1" s="70">
      <c r="A1367" s="67" t="n">
        <v>9956659</v>
      </c>
      <c r="B1367" s="67" t="n">
        <v>1034415</v>
      </c>
      <c r="C1367" s="40" t="n">
        <v>7798032936185</v>
      </c>
      <c r="D1367" s="66" t="inlineStr">
        <is>
          <t>STO-DRIMOF 50 mg comp.rec. x 60</t>
        </is>
      </c>
    </row>
    <row r="1368" ht="15" customHeight="1" s="70">
      <c r="A1368" s="67" t="n">
        <v>6489001</v>
      </c>
      <c r="B1368" s="67" t="n">
        <v>1034417</v>
      </c>
      <c r="C1368" s="40" t="n">
        <v>7796285280635</v>
      </c>
      <c r="D1368" s="66" t="inlineStr">
        <is>
          <t>TO-PRIMIGER 5 mg comp.x 28</t>
        </is>
      </c>
    </row>
    <row r="1369" ht="15" customHeight="1" s="70">
      <c r="A1369" s="67" t="n">
        <v>6581393</v>
      </c>
      <c r="B1369" s="67" t="n">
        <v>1034423</v>
      </c>
      <c r="C1369" s="40" t="n">
        <v>7792183489255</v>
      </c>
      <c r="D1369" s="66" t="inlineStr">
        <is>
          <t>TO-LUCAFTOR 100/125 mg comp.rec.x120</t>
        </is>
      </c>
    </row>
    <row r="1370" ht="15" customHeight="1" s="70">
      <c r="A1370" s="67" t="n">
        <v>658313</v>
      </c>
      <c r="B1370" s="67" t="n">
        <v>1034426</v>
      </c>
      <c r="C1370" s="40" t="n">
        <v>7798035314232</v>
      </c>
      <c r="D1370" s="66" t="inlineStr">
        <is>
          <t>TO-IDELIB 150 mg comp.rec.x 60</t>
        </is>
      </c>
    </row>
    <row r="1371" ht="15" customHeight="1" s="70">
      <c r="A1371" s="67" t="n">
        <v>6543421</v>
      </c>
      <c r="B1371" s="67" t="n">
        <v>1034427</v>
      </c>
      <c r="C1371" s="40" t="n">
        <v>7798083522597</v>
      </c>
      <c r="D1371" s="66" t="inlineStr">
        <is>
          <t>TO-FV-IDAMIDA 1 mg cáps.x 21</t>
        </is>
      </c>
    </row>
    <row r="1372" ht="15" customHeight="1" s="70">
      <c r="A1372" s="67" t="n">
        <v>6543551</v>
      </c>
      <c r="B1372" s="67" t="n">
        <v>1034428</v>
      </c>
      <c r="C1372" s="40" t="n">
        <v>7798083522603</v>
      </c>
      <c r="D1372" s="66" t="inlineStr">
        <is>
          <t>TO-FV-IDAMIDA 2 mg cáps.x 21</t>
        </is>
      </c>
    </row>
    <row r="1373" ht="15" customHeight="1" s="70">
      <c r="A1373" s="67" t="n">
        <v>6543681</v>
      </c>
      <c r="B1373" s="67" t="n">
        <v>1034429</v>
      </c>
      <c r="C1373" s="40" t="n">
        <v>7798083522610</v>
      </c>
      <c r="D1373" s="66" t="inlineStr">
        <is>
          <t>TO-FV-IDAMIDA 3 mg cáps.x 21</t>
        </is>
      </c>
    </row>
    <row r="1374" ht="15" customHeight="1" s="70">
      <c r="A1374" s="67" t="n">
        <v>6543711</v>
      </c>
      <c r="B1374" s="67" t="n">
        <v>1034430</v>
      </c>
      <c r="C1374" s="40" t="n">
        <v>7798083522627</v>
      </c>
      <c r="D1374" s="66" t="inlineStr">
        <is>
          <t>TO-FV-IDAMIDA 4 mg cáps.x 21</t>
        </is>
      </c>
    </row>
    <row r="1375" ht="15" customHeight="1" s="70">
      <c r="A1375" s="67" t="n">
        <v>6565841</v>
      </c>
      <c r="B1375" s="67" t="n">
        <v>1034435</v>
      </c>
      <c r="C1375" s="40" t="n">
        <v>7796285283551</v>
      </c>
      <c r="D1375" s="66" t="inlineStr">
        <is>
          <t>TO-ALCAF 60 mg fco.a.pvo.liof.x 1</t>
        </is>
      </c>
    </row>
    <row r="1376" ht="15" customHeight="1" s="70">
      <c r="A1376" s="67" t="n">
        <v>6514392</v>
      </c>
      <c r="B1376" s="67" t="n">
        <v>1034437</v>
      </c>
      <c r="C1376" s="40" t="n">
        <v>7798122020510</v>
      </c>
      <c r="D1376" s="66" t="inlineStr">
        <is>
          <t>TO-KEVZARA 200 mg autoiny.x2</t>
        </is>
      </c>
    </row>
    <row r="1377" ht="15" customHeight="1" s="70">
      <c r="A1377" s="67" t="n">
        <v>6514262</v>
      </c>
      <c r="B1377" s="67" t="n">
        <v>1034438</v>
      </c>
      <c r="C1377" s="40" t="n">
        <v>7798122020503</v>
      </c>
      <c r="D1377" s="66" t="inlineStr">
        <is>
          <t>TO-KEVZARA 150 mg autoiny.x2</t>
        </is>
      </c>
    </row>
    <row r="1378" ht="15" customHeight="1" s="70">
      <c r="A1378" s="67" t="n">
        <v>6562681</v>
      </c>
      <c r="B1378" s="67" t="n">
        <v>1034439</v>
      </c>
      <c r="C1378" s="40" t="n">
        <v>7798122020497</v>
      </c>
      <c r="D1378" s="66" t="inlineStr">
        <is>
          <t>TO-DUPIXENT 300 mg jga.prell.x 2</t>
        </is>
      </c>
    </row>
    <row r="1379" ht="15" customHeight="1" s="70">
      <c r="A1379" s="67" t="n">
        <v>9954867</v>
      </c>
      <c r="B1379" s="67" t="n">
        <v>1034440</v>
      </c>
      <c r="C1379" s="40" t="n">
        <v>7798311370273</v>
      </c>
      <c r="D1379" s="66" t="inlineStr">
        <is>
          <t>STO-FV-LENALINOVA 5 mg caps.x 21</t>
        </is>
      </c>
    </row>
    <row r="1380" ht="15" customHeight="1" s="70">
      <c r="A1380" s="67" t="n">
        <v>9954868</v>
      </c>
      <c r="B1380" s="67" t="n">
        <v>1034441</v>
      </c>
      <c r="C1380" s="40" t="n">
        <v>7798311370280</v>
      </c>
      <c r="D1380" s="66" t="inlineStr">
        <is>
          <t>STO-FV-LENALINOVA 15 mg caps.x 21</t>
        </is>
      </c>
    </row>
    <row r="1381" ht="15" customHeight="1" s="70">
      <c r="A1381" s="67" t="n">
        <v>5047124</v>
      </c>
      <c r="B1381" s="67" t="n">
        <v>1034459</v>
      </c>
      <c r="C1381" s="40" t="n">
        <v>7792219911743</v>
      </c>
      <c r="D1381" s="66" t="inlineStr">
        <is>
          <t>GESLUTIN 200 mg caps.bl.x 30</t>
        </is>
      </c>
    </row>
    <row r="1382" ht="15" customHeight="1" s="70">
      <c r="A1382" s="67" t="n">
        <v>6571262</v>
      </c>
      <c r="B1382" s="67" t="n">
        <v>1034468</v>
      </c>
      <c r="C1382" s="40" t="n">
        <v>7792219911859</v>
      </c>
      <c r="D1382" s="66" t="inlineStr">
        <is>
          <t>TO-ESGRINIL 801 mg cáps.x 90</t>
        </is>
      </c>
    </row>
    <row r="1383" ht="15" customHeight="1" s="70">
      <c r="A1383" s="67" t="n">
        <v>655684</v>
      </c>
      <c r="B1383" s="67" t="n">
        <v>1034471</v>
      </c>
      <c r="C1383" s="40" t="n">
        <v>7798112993954</v>
      </c>
      <c r="D1383" s="66" t="inlineStr">
        <is>
          <t>STO-TIALSUR comp.x 30</t>
        </is>
      </c>
    </row>
    <row r="1384" ht="15" customHeight="1" s="70">
      <c r="A1384" s="67" t="n">
        <v>656326</v>
      </c>
      <c r="B1384" s="67" t="n">
        <v>1034473</v>
      </c>
      <c r="C1384" s="40" t="n">
        <v>7798088128930</v>
      </c>
      <c r="D1384" s="66" t="inlineStr">
        <is>
          <t>TO-CABAZITAXEL GLENMARK 60 mg f.a.x 1</t>
        </is>
      </c>
    </row>
    <row r="1385" ht="15" customHeight="1" s="70">
      <c r="A1385" s="67" t="n">
        <v>6472391</v>
      </c>
      <c r="B1385" s="67" t="n">
        <v>1034474</v>
      </c>
      <c r="C1385" s="40" t="n">
        <v>5000456031165</v>
      </c>
      <c r="D1385" s="66" t="inlineStr">
        <is>
          <t>TO-TAGRISSO 40 mg comp.x 30</t>
        </is>
      </c>
    </row>
    <row r="1386" ht="15" customHeight="1" s="70">
      <c r="A1386" s="67" t="inlineStr"/>
      <c r="B1386" s="67" t="n">
        <v>1034482</v>
      </c>
      <c r="C1386" s="40" t="n">
        <v>7798091910560</v>
      </c>
      <c r="D1386" s="66" t="inlineStr">
        <is>
          <t>RC-STO-IMAXEL 80 mg/4 ml f.a.x 1</t>
        </is>
      </c>
    </row>
    <row r="1387" ht="15" customHeight="1" s="70">
      <c r="A1387" s="67" t="n">
        <v>649984</v>
      </c>
      <c r="B1387" s="67" t="n">
        <v>1034489</v>
      </c>
      <c r="C1387" s="40" t="n">
        <v>7798083522665</v>
      </c>
      <c r="D1387" s="66" t="inlineStr">
        <is>
          <t>TO-PIFENIR 200 mg comp.x 200</t>
        </is>
      </c>
    </row>
    <row r="1388" ht="15" customHeight="1" s="70">
      <c r="A1388" s="67" t="n">
        <v>649984</v>
      </c>
      <c r="B1388" s="67" t="n">
        <v>1034490</v>
      </c>
      <c r="C1388" s="40" t="n">
        <v>7798083522689</v>
      </c>
      <c r="D1388" s="66" t="inlineStr">
        <is>
          <t>TO-PIFENIR 200 mg comp.x 360</t>
        </is>
      </c>
    </row>
    <row r="1389" ht="15" customHeight="1" s="70">
      <c r="A1389" s="67" t="n">
        <v>657142</v>
      </c>
      <c r="B1389" s="67" t="n">
        <v>1034493</v>
      </c>
      <c r="C1389" s="40" t="n">
        <v>7798035314218</v>
      </c>
      <c r="D1389" s="66" t="inlineStr">
        <is>
          <t>TO-FUNOMID 14 mg comp.rec. x 28</t>
        </is>
      </c>
    </row>
    <row r="1390" ht="15" customHeight="1" s="70">
      <c r="A1390" s="67" t="n">
        <v>6563421</v>
      </c>
      <c r="B1390" s="67" t="n">
        <v>1034503</v>
      </c>
      <c r="C1390" s="40" t="n">
        <v>7798084686151</v>
      </c>
      <c r="D1390" s="66" t="inlineStr">
        <is>
          <t>TO-IVALUM 100/125 mg comp.rec.x112</t>
        </is>
      </c>
    </row>
    <row r="1391" ht="15" customHeight="1" s="70">
      <c r="A1391" s="67" t="n">
        <v>6563661</v>
      </c>
      <c r="B1391" s="67" t="n">
        <v>1034505</v>
      </c>
      <c r="C1391" s="40" t="n">
        <v>7798084686168</v>
      </c>
      <c r="D1391" s="66" t="inlineStr">
        <is>
          <t>TO-IVALUM 200/125 mg comp.rec.x112</t>
        </is>
      </c>
    </row>
    <row r="1392" ht="15" customHeight="1" s="70">
      <c r="A1392" s="67" t="n">
        <v>654542</v>
      </c>
      <c r="B1392" s="67" t="n">
        <v>1034514</v>
      </c>
      <c r="C1392" s="40" t="n">
        <v>7795306997736</v>
      </c>
      <c r="D1392" s="66" t="inlineStr">
        <is>
          <t>STO-TENOFOVIR EMTRICITABINA SANDOZ comp.rec.x 30</t>
        </is>
      </c>
    </row>
    <row r="1393" ht="15" customHeight="1" s="70">
      <c r="A1393" s="67" t="n">
        <v>656426</v>
      </c>
      <c r="B1393" s="67" t="n">
        <v>1034515</v>
      </c>
      <c r="C1393" s="40" t="n">
        <v>7795367548786</v>
      </c>
      <c r="D1393" s="66" t="inlineStr">
        <is>
          <t>TO-HALAVEN 0.44 mg/ml vial x 1 x2ml</t>
        </is>
      </c>
    </row>
    <row r="1394" ht="15" customHeight="1" s="70">
      <c r="A1394" s="67" t="n">
        <v>6569841</v>
      </c>
      <c r="B1394" s="67" t="n">
        <v>1034524</v>
      </c>
      <c r="C1394" s="40" t="n">
        <v>7793081098419</v>
      </c>
      <c r="D1394" s="66" t="inlineStr">
        <is>
          <t>TO-PREVYMIS 240 mg comp.rec.x 28</t>
        </is>
      </c>
    </row>
    <row r="1395" ht="15" customHeight="1" s="70">
      <c r="A1395" s="67" t="n">
        <v>6390261</v>
      </c>
      <c r="B1395" s="67" t="n">
        <v>1034532</v>
      </c>
      <c r="C1395" s="40" t="n">
        <v>7795320000566</v>
      </c>
      <c r="D1395" s="66" t="inlineStr">
        <is>
          <t>TO-BLUSIRI Disp.intrauterino x 1</t>
        </is>
      </c>
    </row>
    <row r="1396" ht="15" customHeight="1" s="70">
      <c r="A1396" s="67" t="n">
        <v>647455</v>
      </c>
      <c r="B1396" s="67" t="n">
        <v>1034540</v>
      </c>
      <c r="C1396" s="40" t="n">
        <v>7798180920746</v>
      </c>
      <c r="D1396" s="66" t="inlineStr">
        <is>
          <t>TO-ANASTROZOL KEMEX 1 mg comp.rec.x 30</t>
        </is>
      </c>
    </row>
    <row r="1397" ht="15" customHeight="1" s="70">
      <c r="A1397" s="67" t="n">
        <v>9954782</v>
      </c>
      <c r="B1397" s="67" t="n">
        <v>1034541</v>
      </c>
      <c r="C1397" s="40" t="n">
        <v>7798180920784</v>
      </c>
      <c r="D1397" s="66" t="inlineStr">
        <is>
          <t>STO-DOCETAXEL KEMEX 20 mg f.a.x 1+diluy.</t>
        </is>
      </c>
    </row>
    <row r="1398" ht="15" customHeight="1" s="70">
      <c r="A1398" s="67" t="n">
        <v>9954783</v>
      </c>
      <c r="B1398" s="67" t="n">
        <v>1034542</v>
      </c>
      <c r="C1398" s="40" t="n">
        <v>7798180920791</v>
      </c>
      <c r="D1398" s="66" t="inlineStr">
        <is>
          <t>STO-DOCETAXEL KEMEX 80 mg f.a.x 1+diluy.</t>
        </is>
      </c>
    </row>
    <row r="1399" ht="15" customHeight="1" s="70">
      <c r="A1399" s="67" t="n">
        <v>9955986</v>
      </c>
      <c r="B1399" s="67" t="n">
        <v>1034543</v>
      </c>
      <c r="C1399" s="40" t="n">
        <v>7798180921422</v>
      </c>
      <c r="D1399" s="66" t="inlineStr">
        <is>
          <t>STO-FROXAL 20 mg comp.rec.x 60</t>
        </is>
      </c>
    </row>
    <row r="1400" ht="15" customHeight="1" s="70">
      <c r="A1400" s="67" t="n">
        <v>9955987</v>
      </c>
      <c r="B1400" s="67" t="n">
        <v>1034544</v>
      </c>
      <c r="C1400" s="40" t="n">
        <v>7798180921439</v>
      </c>
      <c r="D1400" s="66" t="inlineStr">
        <is>
          <t>STO-FROXAL 50 mg comp.rec.x 60</t>
        </is>
      </c>
    </row>
    <row r="1401" ht="15" customHeight="1" s="70">
      <c r="A1401" s="67" t="n">
        <v>9955988</v>
      </c>
      <c r="B1401" s="67" t="n">
        <v>1034545</v>
      </c>
      <c r="C1401" s="40" t="n">
        <v>7798180921446</v>
      </c>
      <c r="D1401" s="66" t="inlineStr">
        <is>
          <t>STO-FROXAL 70 mg comp.rec.x 60</t>
        </is>
      </c>
    </row>
    <row r="1402" ht="15" customHeight="1" s="70">
      <c r="A1402" s="67" t="n">
        <v>9955989</v>
      </c>
      <c r="B1402" s="67" t="n">
        <v>1034546</v>
      </c>
      <c r="C1402" s="40" t="n">
        <v>7798180921453</v>
      </c>
      <c r="D1402" s="66" t="inlineStr">
        <is>
          <t>STO-FROXAL 100 mg comp.rec.x 30</t>
        </is>
      </c>
    </row>
    <row r="1403" ht="15" customHeight="1" s="70">
      <c r="A1403" s="67" t="n">
        <v>9954658</v>
      </c>
      <c r="B1403" s="67" t="n">
        <v>1034547</v>
      </c>
      <c r="C1403" s="40" t="n">
        <v>7798180920760</v>
      </c>
      <c r="D1403" s="66" t="inlineStr">
        <is>
          <t>STO-XULIA 500 mg f.a.x 1</t>
        </is>
      </c>
    </row>
    <row r="1404" ht="15" customHeight="1" s="70">
      <c r="A1404" s="67" t="n">
        <v>6481001</v>
      </c>
      <c r="B1404" s="67" t="n">
        <v>1034550</v>
      </c>
      <c r="C1404" s="40" t="n">
        <v>7792371992543</v>
      </c>
      <c r="D1404" s="66" t="inlineStr">
        <is>
          <t>TO-TECENTRIQ 840 mg vial x 1 x 14 ml</t>
        </is>
      </c>
    </row>
    <row r="1405" ht="15" customHeight="1" s="70">
      <c r="A1405" s="67" t="n">
        <v>656797</v>
      </c>
      <c r="B1405" s="67" t="n">
        <v>1034554</v>
      </c>
      <c r="C1405" s="40" t="n">
        <v>7795367548885</v>
      </c>
      <c r="D1405" s="66" t="inlineStr">
        <is>
          <t>TO-KARFIB 60 mg fco.a.x 1</t>
        </is>
      </c>
    </row>
    <row r="1406" ht="15" customHeight="1" s="70">
      <c r="A1406" s="67" t="n">
        <v>652455</v>
      </c>
      <c r="B1406" s="67" t="n">
        <v>1034562</v>
      </c>
      <c r="C1406" s="40" t="n">
        <v>7798061752688</v>
      </c>
      <c r="D1406" s="66" t="inlineStr">
        <is>
          <t>TO-GALEXIG 0,40 g comp.x 60</t>
        </is>
      </c>
    </row>
    <row r="1407" ht="15" customHeight="1" s="70">
      <c r="A1407" s="67" t="n">
        <v>654142</v>
      </c>
      <c r="B1407" s="67" t="n">
        <v>1034568</v>
      </c>
      <c r="C1407" s="40" t="n">
        <v>7793236000809</v>
      </c>
      <c r="D1407" s="66" t="inlineStr">
        <is>
          <t>TO-PIRFEX 267 mg cáps.x 270</t>
        </is>
      </c>
    </row>
    <row r="1408" ht="15" customHeight="1" s="70">
      <c r="A1408" s="67" t="n">
        <v>657197</v>
      </c>
      <c r="B1408" s="67" t="n">
        <v>1034571</v>
      </c>
      <c r="C1408" s="40" t="n">
        <v>7795314191164</v>
      </c>
      <c r="D1408" s="66" t="inlineStr">
        <is>
          <t>TO-TREMFYA 100 mg/ml jga.prell. x 1</t>
        </is>
      </c>
    </row>
    <row r="1409" ht="15" customHeight="1" s="70">
      <c r="A1409" s="67" t="n">
        <v>9956260</v>
      </c>
      <c r="B1409" s="67" t="n">
        <v>1034580</v>
      </c>
      <c r="C1409" s="40" t="n">
        <v>7791829019573</v>
      </c>
      <c r="D1409" s="66" t="inlineStr">
        <is>
          <t>STO-NINIB 3.5 mg f.a.x 1</t>
        </is>
      </c>
    </row>
    <row r="1410" ht="15" customHeight="1" s="70">
      <c r="A1410" s="67" t="n">
        <v>444448</v>
      </c>
      <c r="B1410" s="67" t="n">
        <v>1034583</v>
      </c>
      <c r="C1410" s="40" t="n">
        <v>7795356002084</v>
      </c>
      <c r="D1410" s="66" t="inlineStr">
        <is>
          <t>TO-DOXORUBICINA DELTA FARMA** 50 mg f.a.x 1</t>
        </is>
      </c>
    </row>
    <row r="1411" ht="15" customHeight="1" s="70">
      <c r="A1411" s="67" t="n">
        <v>637413</v>
      </c>
      <c r="B1411" s="67" t="n">
        <v>1034585</v>
      </c>
      <c r="C1411" s="40" t="n">
        <v>7791829001226</v>
      </c>
      <c r="D1411" s="66" t="inlineStr">
        <is>
          <t>STO-TRIMICRO 250mg fco.a.x 2 x 5ml</t>
        </is>
      </c>
    </row>
    <row r="1412" ht="15" customHeight="1" s="70">
      <c r="A1412" s="67" t="n">
        <v>657155</v>
      </c>
      <c r="B1412" s="67" t="n">
        <v>1034587</v>
      </c>
      <c r="C1412" s="40" t="n">
        <v>7798147400526</v>
      </c>
      <c r="D1412" s="66" t="inlineStr">
        <is>
          <t>STO-GALAFOLD 123 MG Cápsulas X 14</t>
        </is>
      </c>
    </row>
    <row r="1413" ht="15" customHeight="1" s="70">
      <c r="A1413" s="67" t="n">
        <v>9956512</v>
      </c>
      <c r="B1413" s="67" t="n">
        <v>1034589</v>
      </c>
      <c r="C1413" s="40" t="n">
        <v>4030841007674</v>
      </c>
      <c r="D1413" s="66" t="inlineStr">
        <is>
          <t>ONE TOUCH SELECT PLUS tiras reactivas x 25</t>
        </is>
      </c>
    </row>
    <row r="1414" ht="15" customHeight="1" s="70">
      <c r="A1414" s="67" t="n">
        <v>9956512</v>
      </c>
      <c r="B1414" s="67" t="n">
        <v>1034590</v>
      </c>
      <c r="C1414" s="40" t="n">
        <v>4030841007674</v>
      </c>
      <c r="D1414" s="66" t="inlineStr">
        <is>
          <t>TI-ONE TOUCH SELECT PLUS tiras reactivas x 25</t>
        </is>
      </c>
    </row>
    <row r="1415" ht="15" customHeight="1" s="70">
      <c r="A1415" s="67" t="n">
        <v>9956512</v>
      </c>
      <c r="B1415" s="67" t="n">
        <v>1034591</v>
      </c>
      <c r="C1415" s="40" t="n">
        <v>4030841007681</v>
      </c>
      <c r="D1415" s="66" t="inlineStr">
        <is>
          <t>ONE TOUCH SELECT PLUS tiras reactivas x 50</t>
        </is>
      </c>
    </row>
    <row r="1416" ht="15" customHeight="1" s="70">
      <c r="A1416" s="67" t="n">
        <v>9956513</v>
      </c>
      <c r="B1416" s="67" t="n">
        <v>1034592</v>
      </c>
      <c r="C1416" s="40" t="n">
        <v>4030841007681</v>
      </c>
      <c r="D1416" s="66" t="inlineStr">
        <is>
          <t>TI-ONE TOUCH SELECT PLUS x 50 (PA)</t>
        </is>
      </c>
    </row>
    <row r="1417" ht="15" customHeight="1" s="70">
      <c r="A1417" s="67" t="n">
        <v>9956515</v>
      </c>
      <c r="B1417" s="67" t="n">
        <v>1034593</v>
      </c>
      <c r="C1417" s="40" t="n">
        <v>4030841007087</v>
      </c>
      <c r="D1417" s="66" t="inlineStr">
        <is>
          <t>ONE TOUCH SELECT PLUS FLEX Kit Medidor x1 (PA)</t>
        </is>
      </c>
    </row>
    <row r="1418" ht="15" customHeight="1" s="70">
      <c r="A1418" s="67" t="n">
        <v>655826</v>
      </c>
      <c r="B1418" s="67" t="n">
        <v>1034594</v>
      </c>
      <c r="C1418" s="40" t="n">
        <v>7792183489743</v>
      </c>
      <c r="D1418" s="66" t="inlineStr">
        <is>
          <t>TO-VOSEVI comp.rec.x 28</t>
        </is>
      </c>
    </row>
    <row r="1419" ht="15" customHeight="1" s="70">
      <c r="A1419" s="67" t="n">
        <v>646397</v>
      </c>
      <c r="B1419" s="67" t="n">
        <v>1034605</v>
      </c>
      <c r="C1419" s="40" t="n">
        <v>7797416012804</v>
      </c>
      <c r="D1419" s="66" t="inlineStr">
        <is>
          <t>TO-GLADIER 0.5 mg caps.duras x 28</t>
        </is>
      </c>
    </row>
    <row r="1420" ht="15" customHeight="1" s="70">
      <c r="A1420" s="67" t="n">
        <v>6464261</v>
      </c>
      <c r="B1420" s="67" t="n">
        <v>1034610</v>
      </c>
      <c r="C1420" s="40" t="n">
        <v>4048846012630</v>
      </c>
      <c r="D1420" s="66" t="inlineStr">
        <is>
          <t>TO-PRAXBIND viales x 2 x 50 ml</t>
        </is>
      </c>
    </row>
    <row r="1421" ht="15" customHeight="1" s="70">
      <c r="A1421" s="67" t="n">
        <v>9954587</v>
      </c>
      <c r="B1421" s="67" t="n">
        <v>1034627</v>
      </c>
      <c r="C1421" s="40" t="n">
        <v>93815704270</v>
      </c>
      <c r="D1421" s="66" t="inlineStr">
        <is>
          <t>FREESTYLE LANCETS lancetas x 100</t>
        </is>
      </c>
    </row>
    <row r="1422" ht="15" customHeight="1" s="70">
      <c r="A1422" s="67" t="n">
        <v>6583391</v>
      </c>
      <c r="B1422" s="67" t="n">
        <v>1034628</v>
      </c>
      <c r="C1422" s="40" t="n">
        <v>7798337900010</v>
      </c>
      <c r="D1422" s="66" t="inlineStr">
        <is>
          <t>TO-BLINCYTO 38.5 mcg vial x 1</t>
        </is>
      </c>
    </row>
    <row r="1423" ht="15" customHeight="1" s="70">
      <c r="A1423" s="67" t="n">
        <v>659539</v>
      </c>
      <c r="B1423" s="67" t="n">
        <v>1034629</v>
      </c>
      <c r="C1423" s="40" t="n">
        <v>8054083018706</v>
      </c>
      <c r="D1423" s="66" t="inlineStr">
        <is>
          <t>TO-RINVOQ comp.rec.lib.prol. x 30</t>
        </is>
      </c>
    </row>
    <row r="1424" ht="15" customHeight="1" s="70">
      <c r="A1424" s="67" t="n">
        <v>6581421</v>
      </c>
      <c r="B1424" s="67" t="n">
        <v>1034632</v>
      </c>
      <c r="C1424" s="40" t="n">
        <v>5000456032070</v>
      </c>
      <c r="D1424" s="66" t="inlineStr">
        <is>
          <t>TO-IMFINZI 120 mg vial x 1 x 2.4 ml</t>
        </is>
      </c>
    </row>
    <row r="1425" ht="15" customHeight="1" s="70">
      <c r="A1425" s="67" t="n">
        <v>6581551</v>
      </c>
      <c r="B1425" s="67" t="n">
        <v>1034633</v>
      </c>
      <c r="C1425" s="40" t="n">
        <v>5000456032087</v>
      </c>
      <c r="D1425" s="66" t="inlineStr">
        <is>
          <t>TO-IMFINZI 500 mg vial x 1 x 10 ml</t>
        </is>
      </c>
    </row>
    <row r="1426" ht="15" customHeight="1" s="70">
      <c r="A1426" s="67" t="n">
        <v>571100</v>
      </c>
      <c r="B1426" s="67" t="n">
        <v>1034641</v>
      </c>
      <c r="C1426" s="40" t="n">
        <v>7795306845976</v>
      </c>
      <c r="D1426" s="66" t="inlineStr">
        <is>
          <t>TO-LECTRUM 22.5 MG kit x 1</t>
        </is>
      </c>
    </row>
    <row r="1427" ht="15" customHeight="1" s="70">
      <c r="A1427" s="67" t="n">
        <v>6569711</v>
      </c>
      <c r="B1427" s="67" t="n">
        <v>1034642</v>
      </c>
      <c r="C1427" s="40" t="n">
        <v>7796285284336</v>
      </c>
      <c r="D1427" s="66" t="inlineStr">
        <is>
          <t>TO-TERFUN 20 / 8.19 mg comp. x 20</t>
        </is>
      </c>
    </row>
    <row r="1428" ht="15" customHeight="1" s="70">
      <c r="A1428" s="67" t="n">
        <v>656971</v>
      </c>
      <c r="B1428" s="67" t="n">
        <v>1034643</v>
      </c>
      <c r="C1428" s="40" t="n">
        <v>7796285284343</v>
      </c>
      <c r="D1428" s="66" t="inlineStr">
        <is>
          <t>TO-TERFUN 20/8.19 mg comp. x 60</t>
        </is>
      </c>
    </row>
    <row r="1429" ht="15" customHeight="1" s="70">
      <c r="A1429" s="67" t="n">
        <v>657713</v>
      </c>
      <c r="B1429" s="67" t="n">
        <v>1034713</v>
      </c>
      <c r="C1429" s="40" t="n">
        <v>7798147400533</v>
      </c>
      <c r="D1429" s="66" t="inlineStr">
        <is>
          <t>STO-NERLYNX 40 mg. Comp. Recub. X 180</t>
        </is>
      </c>
    </row>
    <row r="1430" ht="15" customHeight="1" s="70">
      <c r="A1430" s="67" t="n">
        <v>6562551</v>
      </c>
      <c r="B1430" s="67" t="n">
        <v>1034714</v>
      </c>
      <c r="C1430" s="40" t="n">
        <v>7793081098389</v>
      </c>
      <c r="D1430" s="66" t="inlineStr">
        <is>
          <t>TO-CUBICIN RT 500 mg f.a.x 1</t>
        </is>
      </c>
    </row>
    <row r="1431" ht="15" customHeight="1" s="70">
      <c r="A1431" s="67" t="n">
        <v>642368</v>
      </c>
      <c r="B1431" s="67" t="n">
        <v>1034715</v>
      </c>
      <c r="C1431" s="40" t="n">
        <v>8054083013329</v>
      </c>
      <c r="D1431" s="66" t="inlineStr">
        <is>
          <t>TO-VENCLEXTA 10 mg comp.x 14</t>
        </is>
      </c>
    </row>
    <row r="1432" ht="15" customHeight="1" s="70">
      <c r="A1432" s="67" t="n">
        <v>642371</v>
      </c>
      <c r="B1432" s="67" t="n">
        <v>1034716</v>
      </c>
      <c r="C1432" s="40" t="n">
        <v>8054083013312</v>
      </c>
      <c r="D1432" s="66" t="inlineStr">
        <is>
          <t>TO-VENCLEXTA 50 mg comp.x 7</t>
        </is>
      </c>
    </row>
    <row r="1433" ht="15" customHeight="1" s="70">
      <c r="A1433" s="67" t="n">
        <v>652500</v>
      </c>
      <c r="B1433" s="67" t="n">
        <v>1034742</v>
      </c>
      <c r="C1433" s="40" t="n">
        <v>7793397090510</v>
      </c>
      <c r="D1433" s="66" t="inlineStr">
        <is>
          <t>TO-LUMIVA comp.rec.x 120</t>
        </is>
      </c>
    </row>
    <row r="1434" ht="15" customHeight="1" s="70">
      <c r="A1434" s="67" t="n">
        <v>652400</v>
      </c>
      <c r="B1434" s="67" t="n">
        <v>1034743</v>
      </c>
      <c r="C1434" s="40" t="n">
        <v>7798091910584</v>
      </c>
      <c r="D1434" s="66" t="inlineStr">
        <is>
          <t>TO-BINITIF 250 mg comp.x 30</t>
        </is>
      </c>
    </row>
    <row r="1435" ht="15" customHeight="1" s="70">
      <c r="A1435" s="67" t="n">
        <v>657342</v>
      </c>
      <c r="B1435" s="67" t="n">
        <v>1034752</v>
      </c>
      <c r="C1435" s="40" t="n">
        <v>7793081098426</v>
      </c>
      <c r="D1435" s="66" t="inlineStr">
        <is>
          <t>TO-DELSTRIGO comp.rec.x 30</t>
        </is>
      </c>
    </row>
    <row r="1436" ht="15" customHeight="1" s="70">
      <c r="A1436" s="67" t="n">
        <v>505140</v>
      </c>
      <c r="B1436" s="67" t="n">
        <v>1034764</v>
      </c>
      <c r="C1436" s="40" t="n">
        <v>7795312109321</v>
      </c>
      <c r="D1436" s="66" t="inlineStr">
        <is>
          <t>TO-FASTURTEC 1.5mg/1ml 3 f.a+3 a.liof</t>
        </is>
      </c>
    </row>
    <row r="1437" ht="15" customHeight="1" s="70">
      <c r="A1437" s="67" t="n">
        <v>658542</v>
      </c>
      <c r="B1437" s="67" t="n">
        <v>1034770</v>
      </c>
      <c r="C1437" s="40" t="n">
        <v>7795306997804</v>
      </c>
      <c r="D1437" s="66" t="inlineStr">
        <is>
          <t>PIQRAY 150 mg comp.rec.x 56</t>
        </is>
      </c>
    </row>
    <row r="1438" ht="15" customHeight="1" s="70">
      <c r="A1438" s="67" t="n">
        <v>658542</v>
      </c>
      <c r="B1438" s="67" t="n">
        <v>1034771</v>
      </c>
      <c r="C1438" s="40" t="n">
        <v>7795306997828</v>
      </c>
      <c r="D1438" s="66" t="inlineStr">
        <is>
          <t>TO-PIQRAY comp.rec.x 56 (28=50 mg+28= 200mg)</t>
        </is>
      </c>
    </row>
    <row r="1439" ht="15" customHeight="1" s="70">
      <c r="A1439" s="67" t="n">
        <v>657326</v>
      </c>
      <c r="B1439" s="67" t="n">
        <v>1034785</v>
      </c>
      <c r="C1439" s="40" t="n">
        <v>5000456021906</v>
      </c>
      <c r="D1439" s="66" t="inlineStr">
        <is>
          <t>TO-FASENRA 30 mg iny.x 1 x 1 ml</t>
        </is>
      </c>
    </row>
    <row r="1440" ht="15" customHeight="1" s="70">
      <c r="A1440" s="67" t="n">
        <v>630884</v>
      </c>
      <c r="B1440" s="67" t="n">
        <v>1034790</v>
      </c>
      <c r="C1440" s="40" t="n">
        <v>7798180921835</v>
      </c>
      <c r="D1440" s="66" t="inlineStr">
        <is>
          <t>TO-PACHTOR 200 mg comp.rec.x 30</t>
        </is>
      </c>
    </row>
    <row r="1441" ht="15" customHeight="1" s="70">
      <c r="A1441" s="67" t="n">
        <v>630897</v>
      </c>
      <c r="B1441" s="67" t="n">
        <v>1034791</v>
      </c>
      <c r="C1441" s="40" t="n">
        <v>7798180921842</v>
      </c>
      <c r="D1441" s="66" t="inlineStr">
        <is>
          <t>TO-PACHTOR 400 mg comp.rec.x 30</t>
        </is>
      </c>
    </row>
    <row r="1442" ht="15" customHeight="1" s="70">
      <c r="A1442" s="67" t="n">
        <v>657368</v>
      </c>
      <c r="B1442" s="67" t="n">
        <v>1034792</v>
      </c>
      <c r="C1442" s="40" t="n">
        <v>7793081098433</v>
      </c>
      <c r="D1442" s="66" t="inlineStr">
        <is>
          <t>TO-PIFELTRO comp.rec.x 30</t>
        </is>
      </c>
    </row>
    <row r="1443" ht="15" customHeight="1" s="70">
      <c r="A1443" s="67" t="n">
        <v>9957044</v>
      </c>
      <c r="B1443" s="67" t="n">
        <v>1034793</v>
      </c>
      <c r="C1443" s="40" t="n">
        <v>7798337900119</v>
      </c>
      <c r="D1443" s="66" t="inlineStr">
        <is>
          <t>STO-AMGEVITA 40mg/0.8ml autoiny.x 2</t>
        </is>
      </c>
    </row>
    <row r="1444" ht="15" customHeight="1" s="70">
      <c r="A1444" s="67" t="n">
        <v>656613</v>
      </c>
      <c r="B1444" s="67" t="n">
        <v>1034795</v>
      </c>
      <c r="C1444" s="40" t="n">
        <v>7793397090527</v>
      </c>
      <c r="D1444" s="66" t="inlineStr">
        <is>
          <t>TO-EDARACUT 30 mg a.x 10 x 20 ml</t>
        </is>
      </c>
    </row>
    <row r="1445" ht="15" customHeight="1" s="70">
      <c r="A1445" s="67" t="n">
        <v>655342</v>
      </c>
      <c r="B1445" s="67" t="n">
        <v>1034810</v>
      </c>
      <c r="C1445" s="40" t="n">
        <v>7795306997767</v>
      </c>
      <c r="D1445" s="66" t="inlineStr">
        <is>
          <t>STO-PADVIRAM comp.rec.x 30</t>
        </is>
      </c>
    </row>
    <row r="1446" ht="15" customHeight="1" s="70">
      <c r="A1446" s="67" t="n">
        <v>6281550</v>
      </c>
      <c r="B1446" s="67" t="n">
        <v>1034811</v>
      </c>
      <c r="C1446" s="40" t="n">
        <v>7793397052082</v>
      </c>
      <c r="D1446" s="66" t="inlineStr">
        <is>
          <t>TO-PAZOPATER 200 mg comp.rec.x 30</t>
        </is>
      </c>
    </row>
    <row r="1447" ht="15" customHeight="1" s="70">
      <c r="A1447" s="67" t="n">
        <v>6281680</v>
      </c>
      <c r="B1447" s="67" t="n">
        <v>1034812</v>
      </c>
      <c r="C1447" s="40" t="n">
        <v>7793397052099</v>
      </c>
      <c r="D1447" s="66" t="inlineStr">
        <is>
          <t>TO-PAZOPATER 400 mg comp.rec.x 30</t>
        </is>
      </c>
    </row>
    <row r="1448" ht="15" customHeight="1" s="70">
      <c r="A1448" s="67" t="n">
        <v>658597</v>
      </c>
      <c r="B1448" s="67" t="n">
        <v>1034813</v>
      </c>
      <c r="C1448" s="40" t="n">
        <v>8054083018980</v>
      </c>
      <c r="D1448" s="66" t="inlineStr">
        <is>
          <t>TO-SKYRIZI 75 mg jga.prell. x2</t>
        </is>
      </c>
    </row>
    <row r="1449" ht="15" customHeight="1" s="70">
      <c r="A1449" s="67" t="n">
        <v>6573133</v>
      </c>
      <c r="B1449" s="67" t="n">
        <v>1034819</v>
      </c>
      <c r="C1449" s="40" t="n">
        <v>7793397090534</v>
      </c>
      <c r="D1449" s="66" t="inlineStr">
        <is>
          <t>TO-MISOFAGAN 267 mg cáps.x 270</t>
        </is>
      </c>
    </row>
    <row r="1450" ht="15" customHeight="1" s="70">
      <c r="A1450" s="67" t="n">
        <v>6598002</v>
      </c>
      <c r="B1450" s="67" t="n">
        <v>1034837</v>
      </c>
      <c r="C1450" s="40" t="n">
        <v>7790375268275</v>
      </c>
      <c r="D1450" s="66" t="inlineStr">
        <is>
          <t>TO-PULMOXI 200 mcg comp.x 60</t>
        </is>
      </c>
    </row>
    <row r="1451" ht="15" customHeight="1" s="70">
      <c r="A1451" s="67" t="n">
        <v>6598132</v>
      </c>
      <c r="B1451" s="67" t="n">
        <v>1034838</v>
      </c>
      <c r="C1451" s="40" t="n">
        <v>7790375268282</v>
      </c>
      <c r="D1451" s="66" t="inlineStr">
        <is>
          <t>TO-PULMOXI 800 mcg comp.x 60</t>
        </is>
      </c>
    </row>
    <row r="1452" ht="15" customHeight="1" s="70">
      <c r="A1452" s="67" t="n">
        <v>613039</v>
      </c>
      <c r="B1452" s="67" t="n">
        <v>1034840</v>
      </c>
      <c r="C1452" s="40" t="n">
        <v>7798337900058</v>
      </c>
      <c r="D1452" s="66" t="inlineStr">
        <is>
          <t>TO-XGEVA 120mg/1.7ml iny.vial</t>
        </is>
      </c>
    </row>
    <row r="1453" ht="15" customHeight="1" s="70">
      <c r="A1453" s="67" t="n">
        <v>9957141</v>
      </c>
      <c r="B1453" s="67" t="n">
        <v>1034842</v>
      </c>
      <c r="C1453" s="40" t="n">
        <v>7795381411646</v>
      </c>
      <c r="D1453" s="66" t="inlineStr">
        <is>
          <t>TO-VIZIMPRO 15mg comp.rec. x30</t>
        </is>
      </c>
    </row>
    <row r="1454" ht="15" customHeight="1" s="70">
      <c r="A1454" s="67" t="n">
        <v>9957142</v>
      </c>
      <c r="B1454" s="67" t="n">
        <v>1034843</v>
      </c>
      <c r="C1454" s="40" t="n">
        <v>7795381411653</v>
      </c>
      <c r="D1454" s="66" t="inlineStr">
        <is>
          <t>TO-VIZIMPRO 30mg comp.rec. x30</t>
        </is>
      </c>
    </row>
    <row r="1455" ht="15" customHeight="1" s="70">
      <c r="A1455" s="67" t="n">
        <v>9957152</v>
      </c>
      <c r="B1455" s="67" t="n">
        <v>1034846</v>
      </c>
      <c r="C1455" s="40" t="n">
        <v>7795306831450</v>
      </c>
      <c r="D1455" s="66" t="inlineStr">
        <is>
          <t>STO-RIXATHON 100 mg/10 ml f.a x 2</t>
        </is>
      </c>
    </row>
    <row r="1456" ht="15" customHeight="1" s="70">
      <c r="A1456" s="67" t="n">
        <v>9957153</v>
      </c>
      <c r="B1456" s="67" t="n">
        <v>1034847</v>
      </c>
      <c r="C1456" s="40" t="n">
        <v>7795306831443</v>
      </c>
      <c r="D1456" s="66" t="inlineStr">
        <is>
          <t>STO-RIXATHON 500 mg/50 ml f.a x 1</t>
        </is>
      </c>
    </row>
    <row r="1457" ht="15" customHeight="1" s="70">
      <c r="A1457" s="67" t="n">
        <v>1704073</v>
      </c>
      <c r="B1457" s="67" t="n">
        <v>1034849</v>
      </c>
      <c r="C1457" s="40" t="n">
        <v>7798333230029</v>
      </c>
      <c r="D1457" s="66" t="inlineStr">
        <is>
          <t>TO-IMURAN 50mg comp.x 25</t>
        </is>
      </c>
    </row>
    <row r="1458" ht="15" customHeight="1" s="70">
      <c r="A1458" s="67" t="n">
        <v>1704071</v>
      </c>
      <c r="B1458" s="67" t="n">
        <v>1034850</v>
      </c>
      <c r="C1458" s="40" t="n">
        <v>7798333230012</v>
      </c>
      <c r="D1458" s="66" t="inlineStr">
        <is>
          <t>TO-IMURAN 50 mg comp.x 100</t>
        </is>
      </c>
    </row>
    <row r="1459" ht="15" customHeight="1" s="70">
      <c r="A1459" s="67" t="n">
        <v>9957140</v>
      </c>
      <c r="B1459" s="67" t="n">
        <v>1034853</v>
      </c>
      <c r="C1459" s="40" t="n">
        <v>7798337900133</v>
      </c>
      <c r="D1459" s="66" t="inlineStr">
        <is>
          <t>STO-KANJINTI 420 mg vial x 1</t>
        </is>
      </c>
    </row>
    <row r="1460" ht="15" customHeight="1" s="70">
      <c r="A1460" s="67" t="n">
        <v>4422281</v>
      </c>
      <c r="B1460" s="67" t="n">
        <v>1034864</v>
      </c>
      <c r="C1460" s="40" t="n">
        <v>7792219911903</v>
      </c>
      <c r="D1460" s="66" t="inlineStr">
        <is>
          <t>TO-RAFFOLUTIL** 50mg comp.rec.x30</t>
        </is>
      </c>
    </row>
    <row r="1461" ht="15" customHeight="1" s="70">
      <c r="A1461" s="67" t="n">
        <v>9954849</v>
      </c>
      <c r="B1461" s="67" t="n">
        <v>1034866</v>
      </c>
      <c r="C1461" s="40" t="n">
        <v>7798083521286</v>
      </c>
      <c r="D1461" s="66" t="inlineStr">
        <is>
          <t>STO-FAVESAN 250 mg a.x 2+kit admin.</t>
        </is>
      </c>
    </row>
    <row r="1462" ht="15" customHeight="1" s="70">
      <c r="A1462" s="67" t="n">
        <v>6276973</v>
      </c>
      <c r="B1462" s="67" t="n">
        <v>1034869</v>
      </c>
      <c r="C1462" s="40" t="n">
        <v>7798058931812</v>
      </c>
      <c r="D1462" s="66" t="inlineStr">
        <is>
          <t>TO-TI-INSULINA TRESIBA FLEXTOUCH 200 U lapiceras x3 x3 ml</t>
        </is>
      </c>
    </row>
    <row r="1463" ht="15" customHeight="1" s="70">
      <c r="A1463" s="67" t="n">
        <v>656200</v>
      </c>
      <c r="B1463" s="67" t="n">
        <v>1034873</v>
      </c>
      <c r="C1463" s="40" t="n">
        <v>7795367548823</v>
      </c>
      <c r="D1463" s="66" t="inlineStr">
        <is>
          <t>TO-LENVIMA 4 mg cáps.duras x 30</t>
        </is>
      </c>
    </row>
    <row r="1464" ht="15" customHeight="1" s="70">
      <c r="A1464" s="67" t="n">
        <v>656213</v>
      </c>
      <c r="B1464" s="67" t="n">
        <v>1034874</v>
      </c>
      <c r="C1464" s="40" t="n">
        <v>7795367548830</v>
      </c>
      <c r="D1464" s="66" t="inlineStr">
        <is>
          <t>TO-LENVIMA 10 mg cáps.duras x 30</t>
        </is>
      </c>
    </row>
    <row r="1465" ht="15" customHeight="1" s="70">
      <c r="A1465" s="67" t="n">
        <v>9957068</v>
      </c>
      <c r="B1465" s="67" t="n">
        <v>1034877</v>
      </c>
      <c r="C1465" s="40" t="n">
        <v>7795376424187</v>
      </c>
      <c r="D1465" s="66" t="inlineStr">
        <is>
          <t>TO-RONTAFOR 50 mg f.a.x 25 (Hosp.)</t>
        </is>
      </c>
    </row>
    <row r="1466" ht="15" customHeight="1" s="70">
      <c r="A1466" s="67" t="n">
        <v>6576971</v>
      </c>
      <c r="B1466" s="67" t="n">
        <v>1034879</v>
      </c>
      <c r="C1466" s="40" t="n">
        <v>7796285285227</v>
      </c>
      <c r="D1466" s="66" t="inlineStr">
        <is>
          <t>TO-INCOX 1 mg comp.rec. x56</t>
        </is>
      </c>
    </row>
    <row r="1467" ht="15" customHeight="1" s="70">
      <c r="A1467" s="67" t="n">
        <v>6577001</v>
      </c>
      <c r="B1467" s="67" t="n">
        <v>1034880</v>
      </c>
      <c r="C1467" s="40" t="n">
        <v>7796285285302</v>
      </c>
      <c r="D1467" s="66" t="inlineStr">
        <is>
          <t>TO-INCOX 5 mg comp.rec. x56</t>
        </is>
      </c>
    </row>
    <row r="1468" ht="15" customHeight="1" s="70">
      <c r="A1468" s="67" t="n">
        <v>4717061</v>
      </c>
      <c r="B1468" s="67" t="n">
        <v>1034920</v>
      </c>
      <c r="C1468" s="40" t="n">
        <v>7792219911910</v>
      </c>
      <c r="D1468" s="66" t="inlineStr">
        <is>
          <t>TO-RAFFOLUTIL** 150mg comp.rec.x 30</t>
        </is>
      </c>
    </row>
    <row r="1469" ht="15" customHeight="1" s="70">
      <c r="A1469" s="67" t="n">
        <v>6605131</v>
      </c>
      <c r="B1469" s="67" t="n">
        <v>1034923</v>
      </c>
      <c r="C1469" s="40" t="n">
        <v>7793397052105</v>
      </c>
      <c r="D1469" s="66" t="inlineStr">
        <is>
          <t>TO-ZANTERIB 20 mg comp.x 30</t>
        </is>
      </c>
    </row>
    <row r="1470" ht="15" customHeight="1" s="70">
      <c r="A1470" s="67" t="n">
        <v>9957302</v>
      </c>
      <c r="B1470" s="67" t="n">
        <v>1034924</v>
      </c>
      <c r="C1470" s="40" t="n">
        <v>7795381411400</v>
      </c>
      <c r="D1470" s="66" t="inlineStr">
        <is>
          <t>TO-BOSULIF 100 mg comp.rec. x28</t>
        </is>
      </c>
    </row>
    <row r="1471" ht="15" customHeight="1" s="70">
      <c r="A1471" s="67" t="n">
        <v>9957303</v>
      </c>
      <c r="B1471" s="67" t="n">
        <v>1034925</v>
      </c>
      <c r="C1471" s="40" t="n">
        <v>7795381411417</v>
      </c>
      <c r="D1471" s="66" t="inlineStr">
        <is>
          <t>TO-BOSULIF 500 mg comp.rec. x28</t>
        </is>
      </c>
    </row>
    <row r="1472" ht="15" customHeight="1" s="70">
      <c r="A1472" s="67" t="n">
        <v>743521</v>
      </c>
      <c r="B1472" s="67" t="n">
        <v>1034937</v>
      </c>
      <c r="C1472" s="40" t="n">
        <v>7798333230036</v>
      </c>
      <c r="D1472" s="66" t="inlineStr">
        <is>
          <t>TO-LEUKERAN** 2mg grag.x25</t>
        </is>
      </c>
    </row>
    <row r="1473" ht="15" customHeight="1" s="70">
      <c r="A1473" s="67" t="n">
        <v>654039</v>
      </c>
      <c r="B1473" s="67" t="n">
        <v>1034952</v>
      </c>
      <c r="C1473" s="40" t="n">
        <v>7795306839227</v>
      </c>
      <c r="D1473" s="66" t="inlineStr">
        <is>
          <t>TO-SEVELAMER SANDOZ 800 mg comp.rec.x 180</t>
        </is>
      </c>
    </row>
    <row r="1474" ht="15" customHeight="1" s="70">
      <c r="A1474" s="67" t="n">
        <v>9955270</v>
      </c>
      <c r="B1474" s="67" t="n">
        <v>1034962</v>
      </c>
      <c r="C1474" s="40" t="n">
        <v>7797416013184</v>
      </c>
      <c r="D1474" s="66" t="inlineStr">
        <is>
          <t>STO-DASATIXANE 20 mg comp.rec.x 60</t>
        </is>
      </c>
    </row>
    <row r="1475" ht="15" customHeight="1" s="70">
      <c r="A1475" s="67" t="n">
        <v>9955271</v>
      </c>
      <c r="B1475" s="67" t="n">
        <v>1034963</v>
      </c>
      <c r="C1475" s="40" t="n">
        <v>7797416013191</v>
      </c>
      <c r="D1475" s="66" t="inlineStr">
        <is>
          <t>STO-DASATIXANE 50 mg comp.rec.x 60</t>
        </is>
      </c>
    </row>
    <row r="1476" ht="15" customHeight="1" s="70">
      <c r="A1476" s="67" t="n">
        <v>6601711</v>
      </c>
      <c r="B1476" s="67" t="n">
        <v>1034964</v>
      </c>
      <c r="C1476" s="40" t="n">
        <v>7792183489941</v>
      </c>
      <c r="D1476" s="66" t="inlineStr">
        <is>
          <t>TO-ARKUS 20 mg comp.rec.x 30</t>
        </is>
      </c>
    </row>
    <row r="1477" ht="15" customHeight="1" s="70">
      <c r="A1477" s="67" t="n">
        <v>6601841</v>
      </c>
      <c r="B1477" s="67" t="n">
        <v>1034966</v>
      </c>
      <c r="C1477" s="40" t="n">
        <v>7792183489958</v>
      </c>
      <c r="D1477" s="66" t="inlineStr">
        <is>
          <t>TO-ARKUS 40 mg comp.rec.x 30</t>
        </is>
      </c>
    </row>
    <row r="1478" ht="15" customHeight="1" s="70">
      <c r="A1478" s="67" t="n">
        <v>6601971</v>
      </c>
      <c r="B1478" s="67" t="n">
        <v>1034968</v>
      </c>
      <c r="C1478" s="40" t="n">
        <v>7792183489965</v>
      </c>
      <c r="D1478" s="66" t="inlineStr">
        <is>
          <t>TO-ARKUS 60 mg comp.rec.x 30</t>
        </is>
      </c>
    </row>
    <row r="1479" ht="15" customHeight="1" s="70">
      <c r="A1479" s="67" t="n">
        <v>6544391</v>
      </c>
      <c r="B1479" s="67" t="n">
        <v>1034969</v>
      </c>
      <c r="C1479" s="40" t="n">
        <v>7793397052075</v>
      </c>
      <c r="D1479" s="66" t="inlineStr">
        <is>
          <t>TO-ELOPAG 25 mg comp.x 28</t>
        </is>
      </c>
    </row>
    <row r="1480" ht="15" customHeight="1" s="70">
      <c r="A1480" s="67" t="n">
        <v>9950768</v>
      </c>
      <c r="B1480" s="67" t="n">
        <v>1034975</v>
      </c>
      <c r="C1480" s="40" t="n">
        <v>7506205806483</v>
      </c>
      <c r="D1480" s="66" t="inlineStr">
        <is>
          <t>NUTRAMIGEN LGG lata x 357 g</t>
        </is>
      </c>
    </row>
    <row r="1481" ht="15" customHeight="1" s="70">
      <c r="A1481" s="67" t="n">
        <v>5702972</v>
      </c>
      <c r="B1481" s="67" t="n">
        <v>1034979</v>
      </c>
      <c r="C1481" s="40" t="n">
        <v>7796285282066</v>
      </c>
      <c r="D1481" s="66" t="inlineStr">
        <is>
          <t>TO-TI-OMATEX 20 mg jga.prell.x 10</t>
        </is>
      </c>
    </row>
    <row r="1482" ht="15" customHeight="1" s="70">
      <c r="A1482" s="67" t="n">
        <v>5703131</v>
      </c>
      <c r="B1482" s="67" t="n">
        <v>1034982</v>
      </c>
      <c r="C1482" s="40" t="n">
        <v>7796285282080</v>
      </c>
      <c r="D1482" s="66" t="inlineStr">
        <is>
          <t>TO-TI-OMATEX 60 mg jga.prell.x 10</t>
        </is>
      </c>
    </row>
    <row r="1483" ht="15" customHeight="1" s="70">
      <c r="A1483" s="67" t="n">
        <v>6386261</v>
      </c>
      <c r="B1483" s="67" t="n">
        <v>1034985</v>
      </c>
      <c r="C1483" s="40" t="n">
        <v>7796285283063</v>
      </c>
      <c r="D1483" s="66" t="inlineStr">
        <is>
          <t>TO-DABIDANE 75 mg cáps.x 30</t>
        </is>
      </c>
    </row>
    <row r="1484" ht="15" customHeight="1" s="70">
      <c r="A1484" s="67" t="n">
        <v>6386001</v>
      </c>
      <c r="B1484" s="67" t="n">
        <v>1034987</v>
      </c>
      <c r="C1484" s="40" t="n">
        <v>7796285283025</v>
      </c>
      <c r="D1484" s="66" t="inlineStr">
        <is>
          <t>TO-DABIDANE 110 mg cáps.x 30</t>
        </is>
      </c>
    </row>
    <row r="1485" ht="15" customHeight="1" s="70">
      <c r="A1485" s="67" t="n">
        <v>6386002</v>
      </c>
      <c r="B1485" s="67" t="n">
        <v>1034988</v>
      </c>
      <c r="C1485" s="40" t="n">
        <v>7796285283643</v>
      </c>
      <c r="D1485" s="66" t="inlineStr">
        <is>
          <t>TO-DABIDANE 110 mg cáps.x 60</t>
        </is>
      </c>
    </row>
    <row r="1486" ht="15" customHeight="1" s="70">
      <c r="A1486" s="67" t="n">
        <v>6386131</v>
      </c>
      <c r="B1486" s="67" t="n">
        <v>1034989</v>
      </c>
      <c r="C1486" s="40" t="n">
        <v>7796285283032</v>
      </c>
      <c r="D1486" s="66" t="inlineStr">
        <is>
          <t>TO-DABIDANE 150 mg cáps.x 30</t>
        </is>
      </c>
    </row>
    <row r="1487" ht="15" customHeight="1" s="70">
      <c r="A1487" s="67" t="n">
        <v>6385132</v>
      </c>
      <c r="B1487" s="67" t="n">
        <v>1034991</v>
      </c>
      <c r="C1487" s="40" t="n">
        <v>7796285283650</v>
      </c>
      <c r="D1487" s="66" t="inlineStr">
        <is>
          <t>TO-DABIDANE 150 mg cáps.x 60</t>
        </is>
      </c>
    </row>
    <row r="1488" ht="15" customHeight="1" s="70">
      <c r="A1488" s="67" t="n">
        <v>9957474</v>
      </c>
      <c r="B1488" s="67" t="n">
        <v>1034997</v>
      </c>
      <c r="C1488" s="40" t="n">
        <v>7798084686304</v>
      </c>
      <c r="D1488" s="66" t="inlineStr">
        <is>
          <t>STO-TUZEPTA 440 mg f.a. x 1</t>
        </is>
      </c>
    </row>
    <row r="1489" ht="15" customHeight="1" s="70">
      <c r="A1489" s="67" t="n">
        <v>6519552</v>
      </c>
      <c r="B1489" s="67" t="n">
        <v>1034998</v>
      </c>
      <c r="C1489" s="40" t="n">
        <v>7793397051993</v>
      </c>
      <c r="D1489" s="66" t="inlineStr">
        <is>
          <t>TO-TERFANIB 5 mg comp.rec.x 60</t>
        </is>
      </c>
    </row>
    <row r="1490" ht="15" customHeight="1" s="70">
      <c r="A1490" s="67" t="n">
        <v>5940392</v>
      </c>
      <c r="B1490" s="67" t="n">
        <v>1035011</v>
      </c>
      <c r="C1490" s="40" t="n">
        <v>7792219912009</v>
      </c>
      <c r="D1490" s="66" t="inlineStr">
        <is>
          <t>STO-LITEDA** 100 mg comp. x 30 (PA)</t>
        </is>
      </c>
    </row>
    <row r="1491" ht="15" customHeight="1" s="70">
      <c r="A1491" s="67" t="n">
        <v>4475841</v>
      </c>
      <c r="B1491" s="67" t="n">
        <v>1035021</v>
      </c>
      <c r="C1491" s="40" t="n">
        <v>7792219911866</v>
      </c>
      <c r="D1491" s="66" t="inlineStr">
        <is>
          <t>TO-TROZOLITE** 1 mg comp.rec.x 30</t>
        </is>
      </c>
    </row>
    <row r="1492" ht="15" customHeight="1" s="70">
      <c r="A1492" s="67" t="n">
        <v>9957154</v>
      </c>
      <c r="B1492" s="67" t="n">
        <v>1035023</v>
      </c>
      <c r="C1492" s="40" t="n">
        <v>7795323773849</v>
      </c>
      <c r="D1492" s="66" t="inlineStr">
        <is>
          <t>NEOCATE SYNEO env.x 400 g (PA)</t>
        </is>
      </c>
    </row>
    <row r="1493" ht="15" customHeight="1" s="70">
      <c r="A1493" s="67" t="n">
        <v>5719682</v>
      </c>
      <c r="B1493" s="67" t="n">
        <v>1035034</v>
      </c>
      <c r="C1493" s="40" t="n">
        <v>7798260150452</v>
      </c>
      <c r="D1493" s="66" t="inlineStr">
        <is>
          <t>TO-NEUPRO 8mg/24h parch.transd.x14</t>
        </is>
      </c>
    </row>
    <row r="1494" ht="15" customHeight="1" s="70">
      <c r="A1494" s="67" t="n">
        <v>4139981</v>
      </c>
      <c r="B1494" s="67" t="n">
        <v>1035044</v>
      </c>
      <c r="C1494" s="40" t="n">
        <v>7795356002237</v>
      </c>
      <c r="D1494" s="66" t="inlineStr">
        <is>
          <t>STO-INTOCEL iny.a.x 1</t>
        </is>
      </c>
    </row>
    <row r="1495" ht="15" customHeight="1" s="70">
      <c r="A1495" s="67" t="n">
        <v>6605421</v>
      </c>
      <c r="B1495" s="67" t="n">
        <v>1035050</v>
      </c>
      <c r="C1495" s="40" t="n">
        <v>5000456055635</v>
      </c>
      <c r="D1495" s="66" t="inlineStr">
        <is>
          <t>TO-LYNPARZA 100 mg comp. x 56</t>
        </is>
      </c>
    </row>
    <row r="1496" ht="15" customHeight="1" s="70">
      <c r="A1496" s="67" t="n">
        <v>6605551</v>
      </c>
      <c r="B1496" s="67" t="n">
        <v>1035051</v>
      </c>
      <c r="C1496" s="40" t="n">
        <v>5000456055352</v>
      </c>
      <c r="D1496" s="66" t="inlineStr">
        <is>
          <t>TO-LYNPARZA 150 mg comp. x 56</t>
        </is>
      </c>
    </row>
    <row r="1497" ht="15" customHeight="1" s="70">
      <c r="A1497" s="67" t="n">
        <v>9957584</v>
      </c>
      <c r="B1497" s="67" t="n">
        <v>1035061</v>
      </c>
      <c r="C1497" s="40" t="n">
        <v>7798163501016</v>
      </c>
      <c r="D1497" s="66" t="inlineStr">
        <is>
          <t>STO-ENERCEPTAN 50 mg autoinyector x 4</t>
        </is>
      </c>
    </row>
    <row r="1498" ht="15" customHeight="1" s="70">
      <c r="A1498" s="67" t="n">
        <v>9957616</v>
      </c>
      <c r="B1498" s="67" t="n">
        <v>1035097</v>
      </c>
      <c r="C1498" s="40" t="n">
        <v>7795381411691</v>
      </c>
      <c r="D1498" s="66" t="inlineStr">
        <is>
          <t>TO-TIGIFY 25 mg comp.rec. x 30</t>
        </is>
      </c>
    </row>
    <row r="1499" ht="15" customHeight="1" s="70">
      <c r="A1499" s="67" t="n">
        <v>9957615</v>
      </c>
      <c r="B1499" s="67" t="n">
        <v>1035098</v>
      </c>
      <c r="C1499" s="40" t="n">
        <v>7795381411707</v>
      </c>
      <c r="D1499" s="66" t="inlineStr">
        <is>
          <t>TO-TIGIFY 100 mg comp.rec. x 30</t>
        </is>
      </c>
    </row>
    <row r="1500" ht="15" customHeight="1" s="70">
      <c r="A1500" s="67" t="n">
        <v>6605681</v>
      </c>
      <c r="B1500" s="67" t="n">
        <v>1035112</v>
      </c>
      <c r="C1500" s="40" t="n">
        <v>7795348423446</v>
      </c>
      <c r="D1500" s="66" t="inlineStr">
        <is>
          <t>TO-ZEVUVIR L PACK comp.rec.x 30+30</t>
        </is>
      </c>
    </row>
    <row r="1501" ht="15" customHeight="1" s="70">
      <c r="A1501" s="67" t="n">
        <v>6571841</v>
      </c>
      <c r="B1501" s="67" t="n">
        <v>1035113</v>
      </c>
      <c r="C1501" s="40" t="n">
        <v>7798337900157</v>
      </c>
      <c r="D1501" s="66" t="inlineStr">
        <is>
          <t>TO-REPATHA Autoinyect.prell.x1ml x2</t>
        </is>
      </c>
    </row>
    <row r="1502" ht="15" customHeight="1" s="70">
      <c r="A1502" s="67" t="n">
        <v>415093</v>
      </c>
      <c r="B1502" s="67" t="n">
        <v>1035125</v>
      </c>
      <c r="C1502" s="40" t="n">
        <v>7798311370235</v>
      </c>
      <c r="D1502" s="66" t="inlineStr">
        <is>
          <t>TO-DANTROLEN 20mg f.a.liof.x12</t>
        </is>
      </c>
    </row>
    <row r="1503" ht="15" customHeight="1" s="70">
      <c r="A1503" s="67" t="n">
        <v>744011</v>
      </c>
      <c r="B1503" s="67" t="n">
        <v>1035127</v>
      </c>
      <c r="C1503" s="40" t="n">
        <v>7798333230340</v>
      </c>
      <c r="D1503" s="66" t="inlineStr">
        <is>
          <t>TO-PURINETHOL 50 mg x 25 comp.</t>
        </is>
      </c>
    </row>
    <row r="1504" ht="15" customHeight="1" s="70">
      <c r="A1504" s="67" t="n">
        <v>415093</v>
      </c>
      <c r="B1504" s="67" t="n">
        <v>1035128</v>
      </c>
      <c r="C1504" s="40" t="n">
        <v>7795355998258</v>
      </c>
      <c r="D1504" s="66" t="inlineStr">
        <is>
          <t>TO-BIOMONAR 0.5 mg caps.x 28</t>
        </is>
      </c>
    </row>
    <row r="1505" ht="15" customHeight="1" s="70">
      <c r="A1505" s="67" t="n">
        <v>9954685</v>
      </c>
      <c r="B1505" s="67" t="n">
        <v>1035129</v>
      </c>
      <c r="C1505" s="40" t="n">
        <v>7798021443663</v>
      </c>
      <c r="D1505" s="66" t="inlineStr">
        <is>
          <t>STO-DIMERE 250 mg a.x 2+kit admin.</t>
        </is>
      </c>
    </row>
    <row r="1506" ht="15" customHeight="1" s="70">
      <c r="A1506" s="67" t="n">
        <v>9957612</v>
      </c>
      <c r="B1506" s="67" t="n">
        <v>1035140</v>
      </c>
      <c r="C1506" s="40" t="n">
        <v>7798180921750</v>
      </c>
      <c r="D1506" s="66" t="inlineStr">
        <is>
          <t>STO-ALSEL 250 mg f.a.x 5 ml x 2</t>
        </is>
      </c>
    </row>
    <row r="1507" ht="15" customHeight="1" s="70">
      <c r="A1507" s="67" t="n">
        <v>653055</v>
      </c>
      <c r="B1507" s="67" t="n">
        <v>1035141</v>
      </c>
      <c r="C1507" s="40" t="n">
        <v>7798180921620</v>
      </c>
      <c r="D1507" s="66" t="inlineStr">
        <is>
          <t>TO-TRUMAR 200 mg comp.rec.x 30</t>
        </is>
      </c>
    </row>
    <row r="1508" ht="15" customHeight="1" s="70">
      <c r="A1508" s="67" t="n">
        <v>653068</v>
      </c>
      <c r="B1508" s="67" t="n">
        <v>1035142</v>
      </c>
      <c r="C1508" s="40" t="n">
        <v>7798180921637</v>
      </c>
      <c r="D1508" s="66" t="inlineStr">
        <is>
          <t>TO-TRUMAR 400 mg comp.rec.x 30</t>
        </is>
      </c>
    </row>
    <row r="1509" ht="15" customHeight="1" s="70">
      <c r="A1509" s="67" t="n">
        <v>9956999</v>
      </c>
      <c r="B1509" s="67" t="n">
        <v>1035197</v>
      </c>
      <c r="C1509" s="40" t="n">
        <v>7797416013733</v>
      </c>
      <c r="D1509" s="66" t="inlineStr">
        <is>
          <t>STO-ERLOTINIB ECZANE 25 mg comp.rec.x 30</t>
        </is>
      </c>
    </row>
    <row r="1510" ht="15" customHeight="1" s="70">
      <c r="A1510" s="67" t="n">
        <v>9957000</v>
      </c>
      <c r="B1510" s="67" t="n">
        <v>1035198</v>
      </c>
      <c r="C1510" s="40" t="n">
        <v>7797416013740</v>
      </c>
      <c r="D1510" s="66" t="inlineStr">
        <is>
          <t>STO-ERLOTINIB ECZANE 100 mg comp.rec.x 30</t>
        </is>
      </c>
    </row>
    <row r="1511" ht="15" customHeight="1" s="70">
      <c r="A1511" s="67" t="n">
        <v>9957001</v>
      </c>
      <c r="B1511" s="67" t="n">
        <v>1035199</v>
      </c>
      <c r="C1511" s="40" t="n">
        <v>7797416013757</v>
      </c>
      <c r="D1511" s="66" t="inlineStr">
        <is>
          <t>STO-ERLOTINIB ECZANE 150 mg comp.rec.x 30</t>
        </is>
      </c>
    </row>
    <row r="1512" ht="15" customHeight="1" s="70">
      <c r="A1512" s="67" t="n">
        <v>6599971</v>
      </c>
      <c r="B1512" s="67" t="n">
        <v>1035202</v>
      </c>
      <c r="C1512" s="40" t="n">
        <v>7798035314263</v>
      </c>
      <c r="D1512" s="66" t="inlineStr">
        <is>
          <t>TO-SUPROL 15 mg comp.rec.x 20</t>
        </is>
      </c>
    </row>
    <row r="1513" ht="15" customHeight="1" s="70">
      <c r="A1513" s="67" t="n">
        <v>6599973</v>
      </c>
      <c r="B1513" s="67" t="n">
        <v>1035203</v>
      </c>
      <c r="C1513" s="40" t="n">
        <v>7798035314270</v>
      </c>
      <c r="D1513" s="66" t="inlineStr">
        <is>
          <t>TO-SUPROL 15 mg comp.rec.x 60</t>
        </is>
      </c>
    </row>
    <row r="1514" ht="15" customHeight="1" s="70">
      <c r="A1514" s="67" t="n">
        <v>6600001</v>
      </c>
      <c r="B1514" s="67" t="n">
        <v>1035204</v>
      </c>
      <c r="C1514" s="40" t="n">
        <v>7798035314256</v>
      </c>
      <c r="D1514" s="66" t="inlineStr">
        <is>
          <t>TO-SUPROL 20 mg comp.rec.x 20</t>
        </is>
      </c>
    </row>
    <row r="1515" ht="15" customHeight="1" s="70">
      <c r="A1515" s="67" t="n">
        <v>6600003</v>
      </c>
      <c r="B1515" s="67" t="n">
        <v>1035205</v>
      </c>
      <c r="C1515" s="40" t="n">
        <v>7798035314249</v>
      </c>
      <c r="D1515" s="66" t="inlineStr">
        <is>
          <t>TO-SUPROL 20 mg comp.rec.x 60</t>
        </is>
      </c>
    </row>
    <row r="1516" ht="15" customHeight="1" s="70">
      <c r="A1516" s="67" t="n">
        <v>6621261</v>
      </c>
      <c r="B1516" s="67" t="n">
        <v>1035211</v>
      </c>
      <c r="C1516" s="40" t="n">
        <v>7792183489934</v>
      </c>
      <c r="D1516" s="66" t="inlineStr">
        <is>
          <t>TEZACAR comp.rec. x 60</t>
        </is>
      </c>
    </row>
    <row r="1517" ht="15" customHeight="1" s="70">
      <c r="A1517" s="67" t="n">
        <v>6580842</v>
      </c>
      <c r="B1517" s="67" t="n">
        <v>1035212</v>
      </c>
      <c r="C1517" s="40" t="n">
        <v>7798184640145</v>
      </c>
      <c r="D1517" s="66" t="inlineStr">
        <is>
          <t>TO-CARCIVAC 40 mg f.a. x 3</t>
        </is>
      </c>
    </row>
    <row r="1518" ht="15" customHeight="1" s="70">
      <c r="A1518" s="67" t="n">
        <v>5819001</v>
      </c>
      <c r="B1518" s="67" t="n">
        <v>1035214</v>
      </c>
      <c r="C1518" s="40" t="n">
        <v>7792219911965</v>
      </c>
      <c r="D1518" s="66" t="inlineStr">
        <is>
          <t>STO-DRALITEM 180mg caps.x5</t>
        </is>
      </c>
    </row>
    <row r="1519" ht="15" customHeight="1" s="70">
      <c r="A1519" s="67" t="n">
        <v>9957805</v>
      </c>
      <c r="B1519" s="67" t="n">
        <v>1035215</v>
      </c>
      <c r="C1519" s="40" t="n">
        <v>7795381411684</v>
      </c>
      <c r="D1519" s="66" t="inlineStr">
        <is>
          <t>STO-TRAZIMERA 440 mg f.a. x 1+ solv.</t>
        </is>
      </c>
    </row>
    <row r="1520" ht="15" customHeight="1" s="70">
      <c r="A1520" s="67" t="n">
        <v>6602002</v>
      </c>
      <c r="B1520" s="67" t="n">
        <v>1035222</v>
      </c>
      <c r="C1520" s="40" t="n">
        <v>7797416013641</v>
      </c>
      <c r="D1520" s="66" t="inlineStr">
        <is>
          <t>TO-PROCARBAZINA ECZANE 50 mg cáps.x 50</t>
        </is>
      </c>
    </row>
    <row r="1521" ht="15" customHeight="1" s="70">
      <c r="A1521" s="67" t="n">
        <v>9957425</v>
      </c>
      <c r="B1521" s="67" t="n">
        <v>1035228</v>
      </c>
      <c r="C1521" s="40" t="n">
        <v>7795381411660</v>
      </c>
      <c r="D1521" s="66" t="inlineStr">
        <is>
          <t>TO-VIZIMPRO 45 mg comp.rec. x30</t>
        </is>
      </c>
    </row>
    <row r="1522" ht="15" customHeight="1" s="70">
      <c r="A1522" s="67" t="n">
        <v>6556001</v>
      </c>
      <c r="B1522" s="67" t="n">
        <v>1035258</v>
      </c>
      <c r="C1522" s="40" t="n">
        <v>7798083522702</v>
      </c>
      <c r="D1522" s="66" t="inlineStr">
        <is>
          <t>TO-FERASIN 400 mg comp.rec.x 28</t>
        </is>
      </c>
    </row>
    <row r="1523" ht="15" customHeight="1" s="70">
      <c r="A1523" s="67" t="n">
        <v>9955275</v>
      </c>
      <c r="B1523" s="67" t="n">
        <v>1035260</v>
      </c>
      <c r="C1523" s="40" t="n">
        <v>7797416012910</v>
      </c>
      <c r="D1523" s="66" t="inlineStr">
        <is>
          <t>STO-FV-LEDANE 5 mg caps.x 21</t>
        </is>
      </c>
    </row>
    <row r="1524" ht="15" customHeight="1" s="70">
      <c r="A1524" s="67" t="n">
        <v>9955276</v>
      </c>
      <c r="B1524" s="67" t="n">
        <v>1035261</v>
      </c>
      <c r="C1524" s="40" t="n">
        <v>7797416012927</v>
      </c>
      <c r="D1524" s="66" t="inlineStr">
        <is>
          <t>STO-FV-LEDANE 10 mg caps.x 21</t>
        </is>
      </c>
    </row>
    <row r="1525" ht="15" customHeight="1" s="70">
      <c r="A1525" s="67" t="n">
        <v>9955277</v>
      </c>
      <c r="B1525" s="67" t="n">
        <v>1035262</v>
      </c>
      <c r="C1525" s="40" t="n">
        <v>7797416012934</v>
      </c>
      <c r="D1525" s="66" t="inlineStr">
        <is>
          <t>STO-FV-LEDANE 15 mg caps.x 21</t>
        </is>
      </c>
    </row>
    <row r="1526" ht="15" customHeight="1" s="70">
      <c r="A1526" s="67" t="n">
        <v>9955278</v>
      </c>
      <c r="B1526" s="67" t="n">
        <v>1035263</v>
      </c>
      <c r="C1526" s="40" t="n">
        <v>7797416012941</v>
      </c>
      <c r="D1526" s="66" t="inlineStr">
        <is>
          <t>STO-FV-LEDANE 25 mg caps.x 21</t>
        </is>
      </c>
    </row>
    <row r="1527" ht="15" customHeight="1" s="70">
      <c r="A1527" s="67" t="n">
        <v>5382133</v>
      </c>
      <c r="B1527" s="67" t="n">
        <v>1035264</v>
      </c>
      <c r="C1527" s="40" t="n">
        <v>7792219911989</v>
      </c>
      <c r="D1527" s="66" t="inlineStr">
        <is>
          <t>STO-DRALITEM 100mg caps.x21</t>
        </is>
      </c>
    </row>
    <row r="1528" ht="15" customHeight="1" s="70">
      <c r="A1528" s="67" t="n">
        <v>6535842</v>
      </c>
      <c r="B1528" s="67" t="n">
        <v>1035288</v>
      </c>
      <c r="C1528" s="40" t="n">
        <v>7795380043275</v>
      </c>
      <c r="D1528" s="66" t="inlineStr">
        <is>
          <t>TO-PSOROLAST 30 comp. rec. x 60</t>
        </is>
      </c>
    </row>
    <row r="1529" ht="15" customHeight="1" s="70">
      <c r="A1529" s="67" t="n">
        <v>5382131</v>
      </c>
      <c r="B1529" s="67" t="n">
        <v>1035289</v>
      </c>
      <c r="C1529" s="40" t="n">
        <v>7792219911934</v>
      </c>
      <c r="D1529" s="66" t="inlineStr">
        <is>
          <t>STO-DRALITEM** 100 mg caps.x 5</t>
        </is>
      </c>
    </row>
    <row r="1530" ht="15" customHeight="1" s="70">
      <c r="A1530" s="67" t="n">
        <v>6503262</v>
      </c>
      <c r="B1530" s="67" t="n">
        <v>1035290</v>
      </c>
      <c r="C1530" s="40" t="n">
        <v>7790375268978</v>
      </c>
      <c r="D1530" s="66" t="inlineStr">
        <is>
          <t>TO -TOLVAR  5 mg comp.rec.x 60</t>
        </is>
      </c>
    </row>
    <row r="1531" ht="15" customHeight="1" s="70">
      <c r="A1531" s="67" t="n">
        <v>6586841</v>
      </c>
      <c r="B1531" s="67" t="n">
        <v>1035304</v>
      </c>
      <c r="C1531" s="40" t="n">
        <v>7798311370532</v>
      </c>
      <c r="D1531" s="66" t="inlineStr">
        <is>
          <t>TO-VORINOVA 200 mg comp.rec.x 10</t>
        </is>
      </c>
    </row>
    <row r="1532" ht="15" customHeight="1" s="70">
      <c r="A1532" s="67" t="n">
        <v>9958025</v>
      </c>
      <c r="B1532" s="67" t="n">
        <v>1035305</v>
      </c>
      <c r="C1532" s="40" t="n">
        <v>7798168990105</v>
      </c>
      <c r="D1532" s="66" t="inlineStr">
        <is>
          <t>TO-CONVUPIDIOL sol.oral x 35 ml</t>
        </is>
      </c>
    </row>
    <row r="1533" ht="15" customHeight="1" s="70">
      <c r="A1533" s="67" t="n">
        <v>1768272</v>
      </c>
      <c r="B1533" s="67" t="n">
        <v>1035311</v>
      </c>
      <c r="C1533" s="40" t="n">
        <v>7796285286729</v>
      </c>
      <c r="D1533" s="66" t="inlineStr">
        <is>
          <t>TI-DELTISONA B 40 mg comp.x 20</t>
        </is>
      </c>
    </row>
    <row r="1534" ht="15" customHeight="1" s="70">
      <c r="A1534" s="67" t="n">
        <v>6419552</v>
      </c>
      <c r="B1534" s="67" t="n">
        <v>1035316</v>
      </c>
      <c r="C1534" s="40" t="n">
        <v>7795990003218</v>
      </c>
      <c r="D1534" s="66" t="inlineStr">
        <is>
          <t>TO-TI-BASAGLAR KWIKPEN 100U/ml iny.prell.x5x3ml</t>
        </is>
      </c>
    </row>
    <row r="1535" ht="15" customHeight="1" s="70">
      <c r="A1535" s="67" t="n">
        <v>6604841</v>
      </c>
      <c r="B1535" s="67" t="n">
        <v>1035319</v>
      </c>
      <c r="C1535" s="40" t="n">
        <v>7795300740567</v>
      </c>
      <c r="D1535" s="66" t="inlineStr">
        <is>
          <t>RC-TO-ALUNBRIG 30 mg comp.rec.x 28</t>
        </is>
      </c>
    </row>
    <row r="1536" ht="15" customHeight="1" s="70">
      <c r="A1536" s="67" t="n">
        <v>6604971</v>
      </c>
      <c r="B1536" s="67" t="n">
        <v>1035320</v>
      </c>
      <c r="C1536" s="40" t="n">
        <v>7795300740574</v>
      </c>
      <c r="D1536" s="66" t="inlineStr">
        <is>
          <t>TO-ALUNBRIG 90 mg comp.rec.x 28</t>
        </is>
      </c>
    </row>
    <row r="1537" ht="15" customHeight="1" s="70">
      <c r="A1537" s="67" t="n">
        <v>6605001</v>
      </c>
      <c r="B1537" s="67" t="n">
        <v>1035321</v>
      </c>
      <c r="C1537" s="40" t="n">
        <v>7795300740581</v>
      </c>
      <c r="D1537" s="66" t="inlineStr">
        <is>
          <t>RC-TO-ALUNBRIG 180 mg comp.rec.x 28</t>
        </is>
      </c>
    </row>
    <row r="1538" ht="15" customHeight="1" s="70">
      <c r="A1538" s="67" t="n">
        <v>6604972</v>
      </c>
      <c r="B1538" s="67" t="n">
        <v>1035322</v>
      </c>
      <c r="C1538" s="40" t="n">
        <v>7795300740598</v>
      </c>
      <c r="D1538" s="66" t="inlineStr">
        <is>
          <t>TO-ALUNBRIG TRAT.INICIAL 90mg-180mg comp.rec.7+21</t>
        </is>
      </c>
    </row>
    <row r="1539" ht="15" customHeight="1" s="70">
      <c r="A1539" s="67" t="n">
        <v>6058002</v>
      </c>
      <c r="B1539" s="67" t="n">
        <v>1035336</v>
      </c>
      <c r="C1539" s="40" t="n">
        <v>7798163501023</v>
      </c>
      <c r="D1539" s="66" t="inlineStr">
        <is>
          <t>TO-PEG NEUTROPINE** 6mg jga.prell.x 0.6 ml</t>
        </is>
      </c>
    </row>
    <row r="1540" ht="15" customHeight="1" s="70">
      <c r="A1540" s="67" t="n">
        <v>176827</v>
      </c>
      <c r="B1540" s="67" t="n">
        <v>1035337</v>
      </c>
      <c r="C1540" s="40" t="n">
        <v>7796285286705</v>
      </c>
      <c r="D1540" s="66" t="inlineStr">
        <is>
          <t>TO-TI-DELTISONA B 4 mg comp.x20</t>
        </is>
      </c>
    </row>
    <row r="1541" ht="15" customHeight="1" s="70">
      <c r="A1541" s="67" t="n">
        <v>9957863</v>
      </c>
      <c r="B1541" s="67" t="n">
        <v>1035340</v>
      </c>
      <c r="C1541" s="40" t="n">
        <v>7795367549110</v>
      </c>
      <c r="D1541" s="66" t="inlineStr">
        <is>
          <t>STO-SONEFRAN 200 mg comp.rec. x 112</t>
        </is>
      </c>
    </row>
    <row r="1542" ht="15" customHeight="1" s="70">
      <c r="A1542" s="67" t="n">
        <v>6550710</v>
      </c>
      <c r="B1542" s="67" t="n">
        <v>1035341</v>
      </c>
      <c r="C1542" s="40" t="n">
        <v>7793397052068</v>
      </c>
      <c r="D1542" s="66" t="inlineStr">
        <is>
          <t>TO-FILZOCAR 60 mg pvo.liof. f.a. x 1</t>
        </is>
      </c>
    </row>
    <row r="1543" ht="15" customHeight="1" s="70">
      <c r="A1543" s="67" t="n">
        <v>9958088</v>
      </c>
      <c r="B1543" s="67" t="n">
        <v>1035343</v>
      </c>
      <c r="C1543" s="40" t="n">
        <v>7796285287900</v>
      </c>
      <c r="D1543" s="66" t="inlineStr">
        <is>
          <t>STO-COVIFAB 30mg/ml Frasco ampoll x 25</t>
        </is>
      </c>
    </row>
    <row r="1544" ht="15" customHeight="1" s="70">
      <c r="A1544" s="67" t="n">
        <v>9958087</v>
      </c>
      <c r="B1544" s="67" t="n">
        <v>1035344</v>
      </c>
      <c r="C1544" s="40" t="n">
        <v>7796285287924</v>
      </c>
      <c r="D1544" s="66" t="inlineStr">
        <is>
          <t>STO-COVIFAB 30mg/ml Frasco ampoll x 12</t>
        </is>
      </c>
    </row>
    <row r="1545" ht="15" customHeight="1" s="70">
      <c r="A1545" s="67" t="n">
        <v>9958086</v>
      </c>
      <c r="B1545" s="67" t="n">
        <v>1035345</v>
      </c>
      <c r="C1545" s="40" t="n">
        <v>7796285287917</v>
      </c>
      <c r="D1545" s="66" t="inlineStr">
        <is>
          <t>STO-COVIFAB 30mg/ml Frasco ampolla x 6</t>
        </is>
      </c>
    </row>
    <row r="1546" ht="15" customHeight="1" s="70">
      <c r="A1546" s="67" t="n">
        <v>9957799</v>
      </c>
      <c r="B1546" s="67" t="n">
        <v>1035347</v>
      </c>
      <c r="C1546" s="40" t="n">
        <v>7798035314317</v>
      </c>
      <c r="D1546" s="66" t="inlineStr">
        <is>
          <t>TO-JANVAX 5 mg comp.rec.x 60</t>
        </is>
      </c>
    </row>
    <row r="1547" ht="15" customHeight="1" s="70">
      <c r="A1547" s="67" t="n">
        <v>653984</v>
      </c>
      <c r="B1547" s="67" t="n">
        <v>1035350</v>
      </c>
      <c r="C1547" s="40" t="n">
        <v>7795314193717</v>
      </c>
      <c r="D1547" s="66" t="inlineStr">
        <is>
          <t>TO-UPTRAVI 1600 mcg comp.x 60</t>
        </is>
      </c>
    </row>
    <row r="1548" ht="15" customHeight="1" s="70">
      <c r="A1548" s="67" t="inlineStr"/>
      <c r="B1548" s="67" t="n">
        <v>1035356</v>
      </c>
      <c r="C1548" s="40" t="n">
        <v>7790375268268</v>
      </c>
      <c r="D1548" s="66" t="inlineStr">
        <is>
          <t>TO-PULMERAN 150 mg comp.x 60</t>
        </is>
      </c>
    </row>
    <row r="1549" ht="15" customHeight="1" s="70">
      <c r="A1549" s="67" t="inlineStr"/>
      <c r="B1549" s="67" t="n">
        <v>1035357</v>
      </c>
      <c r="C1549" s="40" t="n">
        <v>7790375268190</v>
      </c>
      <c r="D1549" s="66" t="inlineStr">
        <is>
          <t>RC-TO-PULMERAN L 200/125 mg comp. x 120</t>
        </is>
      </c>
    </row>
    <row r="1550" ht="15" customHeight="1" s="70">
      <c r="A1550" s="67" t="inlineStr"/>
      <c r="B1550" s="67" t="n">
        <v>1035359</v>
      </c>
      <c r="C1550" s="40" t="n">
        <v>7793397052198</v>
      </c>
      <c r="D1550" s="66" t="inlineStr">
        <is>
          <t>TO-TOLKISTAN 15 mg comp.x 30</t>
        </is>
      </c>
    </row>
    <row r="1551" ht="15" customHeight="1" s="70">
      <c r="A1551" s="67" t="n">
        <v>3552841</v>
      </c>
      <c r="B1551" s="67" t="n">
        <v>1035360</v>
      </c>
      <c r="C1551" s="40" t="n">
        <v>7793397052204</v>
      </c>
      <c r="D1551" s="66" t="inlineStr">
        <is>
          <t>TO-TOLKISTAN 30 mg comp.x 30</t>
        </is>
      </c>
    </row>
    <row r="1552" ht="15" customHeight="1" s="70">
      <c r="A1552" s="67" t="inlineStr"/>
      <c r="B1552" s="67" t="n">
        <v>1035362</v>
      </c>
      <c r="C1552" s="40" t="n">
        <v>7792219911941</v>
      </c>
      <c r="D1552" s="66" t="inlineStr">
        <is>
          <t>STO-DRALITEM 250 mg caps.x 5</t>
        </is>
      </c>
    </row>
    <row r="1553" ht="15" customHeight="1" s="70">
      <c r="A1553" s="67" t="inlineStr"/>
      <c r="B1553" s="67" t="n">
        <v>1035363</v>
      </c>
      <c r="C1553" s="40" t="n">
        <v>7896116865991</v>
      </c>
      <c r="D1553" s="66" t="inlineStr">
        <is>
          <t>PRIMOLUT NOR 10mg blist.comp.x20</t>
        </is>
      </c>
    </row>
    <row r="1554" ht="15" customHeight="1" s="70">
      <c r="A1554" s="67" t="inlineStr"/>
      <c r="B1554" s="67" t="n">
        <v>1035366</v>
      </c>
      <c r="C1554" s="40" t="n">
        <v>7796285286712</v>
      </c>
      <c r="D1554" s="66" t="inlineStr">
        <is>
          <t>TI-DELTISONA B 8 mg comp.x 20</t>
        </is>
      </c>
    </row>
    <row r="1555" ht="15" customHeight="1" s="70">
      <c r="A1555" s="67" t="inlineStr"/>
      <c r="B1555" s="67" t="n">
        <v>1035369</v>
      </c>
      <c r="C1555" s="40" t="n">
        <v>7793397052129</v>
      </c>
      <c r="D1555" s="66" t="inlineStr">
        <is>
          <t>TO-FANITRIX 30 mg comp.x 28</t>
        </is>
      </c>
    </row>
    <row r="1556" ht="15" customHeight="1" s="70">
      <c r="A1556" s="67" t="inlineStr"/>
      <c r="B1556" s="67" t="n">
        <v>1035371</v>
      </c>
      <c r="C1556" s="40" t="n">
        <v>7793397052136</v>
      </c>
      <c r="D1556" s="66" t="inlineStr">
        <is>
          <t>TO-FANITRIX 40 mg comp.x 28</t>
        </is>
      </c>
    </row>
    <row r="1557" ht="15" customHeight="1" s="70">
      <c r="A1557" s="67" t="n">
        <v>616742</v>
      </c>
      <c r="B1557" s="67" t="n">
        <v>1035373</v>
      </c>
      <c r="C1557" s="40" t="n">
        <v>7795367549967</v>
      </c>
      <c r="D1557" s="66" t="inlineStr">
        <is>
          <t>STO-FV-LENOMEL** 10 mg caps.x 21</t>
        </is>
      </c>
    </row>
    <row r="1558" ht="15" customHeight="1" s="70">
      <c r="A1558" s="67" t="n">
        <v>6594261</v>
      </c>
      <c r="B1558" s="67" t="n">
        <v>1035375</v>
      </c>
      <c r="C1558" s="40" t="n">
        <v>7792183490015</v>
      </c>
      <c r="D1558" s="66" t="inlineStr">
        <is>
          <t>TO-CARFIZOL 60 mg fco.a.pvo.liof.x 1</t>
        </is>
      </c>
    </row>
    <row r="1559" ht="15" customHeight="1" s="70">
      <c r="A1559" s="67" t="inlineStr"/>
      <c r="B1559" s="67" t="n">
        <v>1035380</v>
      </c>
      <c r="C1559" s="40" t="n">
        <v>7798337900041</v>
      </c>
      <c r="D1559" s="66" t="inlineStr">
        <is>
          <t>TO-VECTIBIX** 100 mg f.a.x 1 x 5 ml</t>
        </is>
      </c>
    </row>
    <row r="1560" ht="15" customHeight="1" s="70">
      <c r="A1560" s="67" t="n">
        <v>5940131</v>
      </c>
      <c r="B1560" s="67" t="n">
        <v>1035381</v>
      </c>
      <c r="C1560" s="40" t="n">
        <v>7792219911873</v>
      </c>
      <c r="D1560" s="66" t="inlineStr">
        <is>
          <t>STO-LITEDA** 50 mg comp. x 60</t>
        </is>
      </c>
    </row>
    <row r="1561" ht="15" customHeight="1" s="70">
      <c r="A1561" s="67" t="inlineStr"/>
      <c r="B1561" s="67" t="n">
        <v>1035384</v>
      </c>
      <c r="C1561" s="40" t="n">
        <v>7798058931829</v>
      </c>
      <c r="D1561" s="66" t="inlineStr">
        <is>
          <t>TO-TI-OZEMPIC 0,25-0,5mg/dosis x1.5ml</t>
        </is>
      </c>
    </row>
    <row r="1562" ht="15" customHeight="1" s="70">
      <c r="A1562" s="67" t="inlineStr"/>
      <c r="B1562" s="67" t="n">
        <v>1035385</v>
      </c>
      <c r="C1562" s="40" t="n">
        <v>7798058931843</v>
      </c>
      <c r="D1562" s="66" t="inlineStr">
        <is>
          <t>TO-TI-OZEMPIC 1mg/dosis x 3ml</t>
        </is>
      </c>
    </row>
    <row r="1563" ht="15" customHeight="1" s="70">
      <c r="A1563" s="67" t="n">
        <v>6609001</v>
      </c>
      <c r="B1563" s="67" t="n">
        <v>1035392</v>
      </c>
      <c r="C1563" s="40" t="n">
        <v>7794640909078</v>
      </c>
      <c r="D1563" s="66" t="inlineStr">
        <is>
          <t>TO-BENLYSTA 200mg/ml lapic.prell. x4</t>
        </is>
      </c>
    </row>
    <row r="1564" ht="15" customHeight="1" s="70">
      <c r="A1564" s="67" t="n">
        <v>6535973</v>
      </c>
      <c r="B1564" s="67" t="n">
        <v>1035396</v>
      </c>
      <c r="C1564" s="40" t="n">
        <v>7791829019634</v>
      </c>
      <c r="D1564" s="66" t="inlineStr">
        <is>
          <t>TO-VANZANT 250 mg comp.x 30</t>
        </is>
      </c>
    </row>
    <row r="1565" ht="15" customHeight="1" s="70">
      <c r="A1565" s="67" t="inlineStr"/>
      <c r="B1565" s="67" t="n">
        <v>1035400</v>
      </c>
      <c r="C1565" s="40" t="n">
        <v>7795327065445</v>
      </c>
      <c r="D1565" s="66" t="inlineStr">
        <is>
          <t>TO- MISOP 200 comp.vaginales ran.x 12</t>
        </is>
      </c>
    </row>
    <row r="1566" ht="15" customHeight="1" s="70">
      <c r="A1566" s="67" t="n">
        <v>6336972</v>
      </c>
      <c r="B1566" s="67" t="n">
        <v>1035403</v>
      </c>
      <c r="C1566" s="40" t="n">
        <v>7795367549936</v>
      </c>
      <c r="D1566" s="66" t="inlineStr">
        <is>
          <t>TO-TOBRADOSA HALER** caps.x224+inh.x6</t>
        </is>
      </c>
    </row>
    <row r="1567" ht="15" customHeight="1" s="70">
      <c r="A1567" s="67" t="n">
        <v>9958160</v>
      </c>
      <c r="B1567" s="67" t="n">
        <v>1035408</v>
      </c>
      <c r="C1567" s="40" t="n">
        <v>7795306536775</v>
      </c>
      <c r="D1567" s="66" t="inlineStr">
        <is>
          <t>STO-VSIQQ vial x 1 x 0.23ml +aguja</t>
        </is>
      </c>
    </row>
    <row r="1568" ht="15" customHeight="1" s="70">
      <c r="A1568" s="67" t="n">
        <v>5969683</v>
      </c>
      <c r="B1568" s="67" t="n">
        <v>1035409</v>
      </c>
      <c r="C1568" s="40" t="n">
        <v>7795367549912</v>
      </c>
      <c r="D1568" s="66" t="inlineStr">
        <is>
          <t>TO-TOLISCRIN 1** f.a.x 30+a.agua dest.x30</t>
        </is>
      </c>
    </row>
    <row r="1569" ht="15" customHeight="1" s="70">
      <c r="A1569" s="67" t="n">
        <v>5898973</v>
      </c>
      <c r="B1569" s="67" t="n">
        <v>1035410</v>
      </c>
      <c r="C1569" s="40" t="n">
        <v>7795367550048</v>
      </c>
      <c r="D1569" s="66" t="inlineStr">
        <is>
          <t>TO-TENEIR** 0.5mg comp.rec.x30</t>
        </is>
      </c>
    </row>
    <row r="1570" ht="15" customHeight="1" s="70">
      <c r="A1570" s="67" t="n">
        <v>9958163</v>
      </c>
      <c r="B1570" s="67" t="n">
        <v>1035588</v>
      </c>
      <c r="C1570" s="40" t="n">
        <v>5415062353165</v>
      </c>
      <c r="D1570" s="66" t="inlineStr">
        <is>
          <t>STO-IXIFI 100 mg f.a.x 1</t>
        </is>
      </c>
    </row>
    <row r="1571" ht="15" customHeight="1" s="70">
      <c r="A1571" s="67" t="n">
        <v>636184</v>
      </c>
      <c r="B1571" s="67" t="n">
        <v>1035618</v>
      </c>
      <c r="C1571" s="40" t="n">
        <v>7798180921996</v>
      </c>
      <c r="D1571" s="66" t="inlineStr">
        <is>
          <t>STO-BORTMEX 3.5 mg f.a.x 1</t>
        </is>
      </c>
    </row>
    <row r="1572" ht="15" customHeight="1" s="70">
      <c r="A1572" s="67" t="n">
        <v>9958200</v>
      </c>
      <c r="B1572" s="67" t="n">
        <v>1035636</v>
      </c>
      <c r="C1572" s="40" t="n">
        <v>7795306522853</v>
      </c>
      <c r="D1572" s="66" t="inlineStr">
        <is>
          <t>TO-MAYZENT 0.25 mg comp. x 120</t>
        </is>
      </c>
    </row>
    <row r="1573" ht="15" customHeight="1" s="70">
      <c r="A1573" s="67" t="n">
        <v>9958201</v>
      </c>
      <c r="B1573" s="67" t="n">
        <v>1035637</v>
      </c>
      <c r="C1573" s="40" t="n">
        <v>7795306522846</v>
      </c>
      <c r="D1573" s="66" t="inlineStr">
        <is>
          <t>STO-MAYZENT 0.25 mg comp. x 12</t>
        </is>
      </c>
    </row>
    <row r="1574" ht="15" customHeight="1" s="70">
      <c r="A1574" s="67" t="n">
        <v>9958202</v>
      </c>
      <c r="B1574" s="67" t="n">
        <v>1035638</v>
      </c>
      <c r="C1574" s="40" t="n">
        <v>7795306522884</v>
      </c>
      <c r="D1574" s="66" t="inlineStr">
        <is>
          <t>STO-MAYZENT 2 mg comp. x 28</t>
        </is>
      </c>
    </row>
    <row r="1575" ht="15" customHeight="1" s="70">
      <c r="A1575" s="67" t="n">
        <v>6622390</v>
      </c>
      <c r="B1575" s="67" t="n">
        <v>1035641</v>
      </c>
      <c r="C1575" s="40" t="n">
        <v>7793397052150</v>
      </c>
      <c r="D1575" s="66" t="inlineStr">
        <is>
          <t>TO-FLONURISE 15 mg comp.x 20</t>
        </is>
      </c>
    </row>
    <row r="1576" ht="15" customHeight="1" s="70">
      <c r="A1576" s="67" t="n">
        <v>6622392</v>
      </c>
      <c r="B1576" s="67" t="n">
        <v>1035642</v>
      </c>
      <c r="C1576" s="40" t="n">
        <v>7793397052167</v>
      </c>
      <c r="D1576" s="66" t="inlineStr">
        <is>
          <t>TO-FLONURISE 15 mg comp.x 60</t>
        </is>
      </c>
    </row>
    <row r="1577" ht="15" customHeight="1" s="70">
      <c r="A1577" s="67" t="n">
        <v>6622420</v>
      </c>
      <c r="B1577" s="67" t="n">
        <v>1035643</v>
      </c>
      <c r="C1577" s="40" t="n">
        <v>7793397052174</v>
      </c>
      <c r="D1577" s="66" t="inlineStr">
        <is>
          <t>TO-FLONURISE 20 mg comp.x 20</t>
        </is>
      </c>
    </row>
    <row r="1578" ht="15" customHeight="1" s="70">
      <c r="A1578" s="67" t="n">
        <v>6622422</v>
      </c>
      <c r="B1578" s="67" t="n">
        <v>1035644</v>
      </c>
      <c r="C1578" s="40" t="n">
        <v>7793397052181</v>
      </c>
      <c r="D1578" s="66" t="inlineStr">
        <is>
          <t>TO-FLONURISE 20 mg comp.x 60</t>
        </is>
      </c>
    </row>
    <row r="1579" ht="15" customHeight="1" s="70">
      <c r="A1579" s="67" t="n">
        <v>9953985</v>
      </c>
      <c r="B1579" s="67" t="n">
        <v>1035646</v>
      </c>
      <c r="C1579" s="40" t="n">
        <v>4015630083282</v>
      </c>
      <c r="D1579" s="66" t="inlineStr">
        <is>
          <t>ACCU-CHEK GUIDE KIT medidor glucosa</t>
        </is>
      </c>
    </row>
    <row r="1580" ht="15" customHeight="1" s="70">
      <c r="A1580" s="67" t="n">
        <v>6617391</v>
      </c>
      <c r="B1580" s="67" t="n">
        <v>1035658</v>
      </c>
      <c r="C1580" s="40" t="n">
        <v>7794640909061</v>
      </c>
      <c r="D1580" s="66" t="inlineStr">
        <is>
          <t>TO-DOVATO comp x30</t>
        </is>
      </c>
    </row>
    <row r="1581" ht="15" customHeight="1" s="70">
      <c r="A1581" s="67" t="n">
        <v>9957940</v>
      </c>
      <c r="B1581" s="67" t="n">
        <v>1035661</v>
      </c>
      <c r="C1581" s="40" t="n">
        <v>7795306534603</v>
      </c>
      <c r="D1581" s="66" t="inlineStr">
        <is>
          <t>STO-OMNITROPE 15 mg (10 mg/ml)cart.x 1</t>
        </is>
      </c>
    </row>
    <row r="1582" ht="15" customHeight="1" s="70">
      <c r="A1582" s="67" t="n">
        <v>9958199</v>
      </c>
      <c r="B1582" s="67" t="n">
        <v>1035664</v>
      </c>
      <c r="C1582" s="40" t="n">
        <v>7795306854350</v>
      </c>
      <c r="D1582" s="66" t="inlineStr">
        <is>
          <t>STO-VALGANCICLOVIR SANDOZ 450mg comp.rec.x60</t>
        </is>
      </c>
    </row>
    <row r="1583" ht="15" customHeight="1" s="70">
      <c r="A1583" s="67" t="n">
        <v>9958238</v>
      </c>
      <c r="B1583" s="67" t="n">
        <v>1035665</v>
      </c>
      <c r="C1583" s="40" t="n">
        <v>7795306826289</v>
      </c>
      <c r="D1583" s="66" t="inlineStr">
        <is>
          <t>STO-ERELZI 50 mg autoinyector x 4</t>
        </is>
      </c>
    </row>
    <row r="1584" ht="15" customHeight="1" s="70">
      <c r="A1584" s="67" t="n">
        <v>6144711</v>
      </c>
      <c r="B1584" s="67" t="n">
        <v>1035713</v>
      </c>
      <c r="C1584" s="40" t="n">
        <v>7798311370679</v>
      </c>
      <c r="D1584" s="66" t="inlineStr">
        <is>
          <t>STO-TOBI PODHALER caps.duras x 224+inh.x 5</t>
        </is>
      </c>
    </row>
    <row r="1585" ht="15" customHeight="1" s="70">
      <c r="A1585" s="67" t="n">
        <v>6627391</v>
      </c>
      <c r="B1585" s="67" t="n">
        <v>1035714</v>
      </c>
      <c r="C1585" s="40" t="n">
        <v>7796285286170</v>
      </c>
      <c r="D1585" s="66" t="inlineStr">
        <is>
          <t>TO-ROFEK 5 mg comp.rec.x 60</t>
        </is>
      </c>
    </row>
    <row r="1586" ht="15" customHeight="1" s="70">
      <c r="A1586" s="67" t="n">
        <v>6600841</v>
      </c>
      <c r="B1586" s="67" t="n">
        <v>1035761</v>
      </c>
      <c r="C1586" s="40" t="n">
        <v>7797416013887</v>
      </c>
      <c r="D1586" s="66" t="inlineStr">
        <is>
          <t>TO-FV-POMALIDOMIDA ECZANE 1 mg cáps.x 21</t>
        </is>
      </c>
    </row>
    <row r="1587" ht="15" customHeight="1" s="70">
      <c r="A1587" s="67" t="n">
        <v>6601131</v>
      </c>
      <c r="B1587" s="67" t="n">
        <v>1035762</v>
      </c>
      <c r="C1587" s="40" t="n">
        <v>7797416013917</v>
      </c>
      <c r="D1587" s="66" t="inlineStr">
        <is>
          <t>TO-FV-POMALIDOMIDA ECZANE 2 mg cáps.x 21</t>
        </is>
      </c>
    </row>
    <row r="1588" ht="15" customHeight="1" s="70">
      <c r="A1588" s="67" t="n">
        <v>6600971</v>
      </c>
      <c r="B1588" s="67" t="n">
        <v>1035764</v>
      </c>
      <c r="C1588" s="40" t="n">
        <v>7797416013948</v>
      </c>
      <c r="D1588" s="66" t="inlineStr">
        <is>
          <t>TO-FV-POMALIDOMIDA ECZANE 3 mg cáps.x 21</t>
        </is>
      </c>
    </row>
    <row r="1589" ht="15" customHeight="1" s="70">
      <c r="A1589" s="67" t="n">
        <v>6601001</v>
      </c>
      <c r="B1589" s="67" t="n">
        <v>1035765</v>
      </c>
      <c r="C1589" s="40" t="n">
        <v>7797416013979</v>
      </c>
      <c r="D1589" s="66" t="inlineStr">
        <is>
          <t>TO-FV-POMALIDOMIDA ECZANE 4 mg cáps.x 21</t>
        </is>
      </c>
    </row>
    <row r="1590" ht="15" customHeight="1" s="70">
      <c r="A1590" s="67" t="n">
        <v>6597391</v>
      </c>
      <c r="B1590" s="67" t="n">
        <v>1035766</v>
      </c>
      <c r="C1590" s="40" t="n">
        <v>7792219912016</v>
      </c>
      <c r="D1590" s="66" t="inlineStr">
        <is>
          <t>TO-PONAZIC 15 mg comp.rec.x 30</t>
        </is>
      </c>
    </row>
    <row r="1591" ht="15" customHeight="1" s="70">
      <c r="A1591" s="67" t="n">
        <v>6597421</v>
      </c>
      <c r="B1591" s="67" t="n">
        <v>1035767</v>
      </c>
      <c r="C1591" s="40" t="n">
        <v>7792219912023</v>
      </c>
      <c r="D1591" s="66" t="inlineStr">
        <is>
          <t>TO-PONAZIC 45 mg comp.rec.x 30</t>
        </is>
      </c>
    </row>
    <row r="1592" ht="15" customHeight="1" s="70">
      <c r="A1592" s="67" t="n">
        <v>9958303</v>
      </c>
      <c r="B1592" s="67" t="n">
        <v>1035771</v>
      </c>
      <c r="C1592" s="40" t="n">
        <v>7798337900188</v>
      </c>
      <c r="D1592" s="66" t="inlineStr">
        <is>
          <t>STO-AVSOLA 100 mg f.a.x 1</t>
        </is>
      </c>
    </row>
    <row r="1593" ht="15" customHeight="1" s="70">
      <c r="A1593" s="67" t="n">
        <v>9957393</v>
      </c>
      <c r="B1593" s="67" t="n">
        <v>1035800</v>
      </c>
      <c r="C1593" s="40" t="n">
        <v>7797416014563</v>
      </c>
      <c r="D1593" s="66" t="inlineStr">
        <is>
          <t>STO-IMATIXA 400 mg comp.rec.x 30</t>
        </is>
      </c>
    </row>
    <row r="1594" ht="15" customHeight="1" s="70">
      <c r="A1594" s="67" t="n">
        <v>9957394</v>
      </c>
      <c r="B1594" s="67" t="n">
        <v>1035801</v>
      </c>
      <c r="C1594" s="40" t="n">
        <v>7797416014556</v>
      </c>
      <c r="D1594" s="66" t="inlineStr">
        <is>
          <t>STO-IMATIXA 100 mg comp.rec.x 180</t>
        </is>
      </c>
    </row>
    <row r="1595" ht="15" customHeight="1" s="70">
      <c r="A1595" s="67" t="n">
        <v>6600551</v>
      </c>
      <c r="B1595" s="67" t="n">
        <v>1035802</v>
      </c>
      <c r="C1595" s="40" t="n">
        <v>7795326010446</v>
      </c>
      <c r="D1595" s="66" t="inlineStr">
        <is>
          <t>TO-AJOVY 225 mg jga.prell. x 1</t>
        </is>
      </c>
    </row>
    <row r="1596" ht="15" customHeight="1" s="70">
      <c r="A1596" s="67" t="n">
        <v>6563971</v>
      </c>
      <c r="B1596" s="67" t="n">
        <v>1035803</v>
      </c>
      <c r="C1596" s="40" t="n">
        <v>7791909101013</v>
      </c>
      <c r="D1596" s="66" t="inlineStr">
        <is>
          <t>TO-LIXERAL 120 mg cáps.x 14</t>
        </is>
      </c>
    </row>
    <row r="1597" ht="15" customHeight="1" s="70">
      <c r="A1597" s="67" t="n">
        <v>6564001</v>
      </c>
      <c r="B1597" s="67" t="n">
        <v>1035805</v>
      </c>
      <c r="C1597" s="40" t="n">
        <v>7791909101051</v>
      </c>
      <c r="D1597" s="66" t="inlineStr">
        <is>
          <t>TO-LIXERAL 240 mg cáps.x 60</t>
        </is>
      </c>
    </row>
    <row r="1598" ht="15" customHeight="1" s="70">
      <c r="A1598" s="67" t="n">
        <v>6349391</v>
      </c>
      <c r="B1598" s="67" t="n">
        <v>1035806</v>
      </c>
      <c r="C1598" s="40" t="n">
        <v>7791909100948</v>
      </c>
      <c r="D1598" s="66" t="inlineStr">
        <is>
          <t>TO-AMINET 30 mg comp.rec.x 30</t>
        </is>
      </c>
    </row>
    <row r="1599" ht="15" customHeight="1" s="70">
      <c r="A1599" s="67" t="n">
        <v>6349421</v>
      </c>
      <c r="B1599" s="67" t="n">
        <v>1035807</v>
      </c>
      <c r="C1599" s="40" t="n">
        <v>7791909100979</v>
      </c>
      <c r="D1599" s="66" t="inlineStr">
        <is>
          <t>TO-AMINET 60 mg comp.rec.x 30</t>
        </is>
      </c>
    </row>
    <row r="1600" ht="15" customHeight="1" s="70">
      <c r="A1600" s="67" t="n">
        <v>9958366</v>
      </c>
      <c r="B1600" s="67" t="n">
        <v>1035815</v>
      </c>
      <c r="C1600" s="40" t="n">
        <v>7798147400588</v>
      </c>
      <c r="D1600" s="66" t="inlineStr">
        <is>
          <t>STO-BELEODAQ 500 mg iny.f.a. x 1</t>
        </is>
      </c>
    </row>
    <row r="1601" ht="15" customHeight="1" s="70">
      <c r="A1601" s="67" t="inlineStr"/>
      <c r="B1601" s="67" t="n">
        <v>1035816</v>
      </c>
      <c r="C1601" s="40" t="n">
        <v>7792183490169</v>
      </c>
      <c r="D1601" s="66" t="inlineStr">
        <is>
          <t>STO-VEKLURY sol.para perf./fco.amp. 100mg x1</t>
        </is>
      </c>
    </row>
    <row r="1602" ht="15" customHeight="1" s="70">
      <c r="A1602" s="67" t="n">
        <v>6605711</v>
      </c>
      <c r="B1602" s="67" t="n">
        <v>1035819</v>
      </c>
      <c r="C1602" s="40" t="n">
        <v>7795348423354</v>
      </c>
      <c r="D1602" s="66" t="inlineStr">
        <is>
          <t>TO-ZEVUVIR ABC PACK comp.rec.x 30+30</t>
        </is>
      </c>
    </row>
    <row r="1603" ht="15" customHeight="1" s="70">
      <c r="A1603" s="67" t="n">
        <v>6558391</v>
      </c>
      <c r="B1603" s="67" t="n">
        <v>1035825</v>
      </c>
      <c r="C1603" s="40" t="n">
        <v>7798083522719</v>
      </c>
      <c r="D1603" s="66" t="inlineStr">
        <is>
          <t>TO-FLIMOR 0.5 mg caps.x 28</t>
        </is>
      </c>
    </row>
    <row r="1604" ht="15" customHeight="1" s="70">
      <c r="A1604" s="67" t="n">
        <v>656071</v>
      </c>
      <c r="B1604" s="67" t="n">
        <v>1035830</v>
      </c>
      <c r="C1604" s="40" t="n">
        <v>7798299850187</v>
      </c>
      <c r="D1604" s="66" t="inlineStr">
        <is>
          <t>TO-AKYNZEO 300MG/0.5MG cáps. x1</t>
        </is>
      </c>
    </row>
    <row r="1605" ht="15" customHeight="1" s="70">
      <c r="A1605" s="67" t="n">
        <v>9955269</v>
      </c>
      <c r="B1605" s="67" t="n">
        <v>1035840</v>
      </c>
      <c r="C1605" s="40" t="n">
        <v>7797416012996</v>
      </c>
      <c r="D1605" s="66" t="inlineStr">
        <is>
          <t>STO-CAPEXAN 500 mg comp.x 120</t>
        </is>
      </c>
    </row>
    <row r="1606" ht="15" customHeight="1" s="70">
      <c r="A1606" s="67" t="n">
        <v>9955279</v>
      </c>
      <c r="B1606" s="67" t="n">
        <v>1035841</v>
      </c>
      <c r="C1606" s="40" t="n">
        <v>7797416013023</v>
      </c>
      <c r="D1606" s="66" t="inlineStr">
        <is>
          <t>TO-LETROZOL ECZANE 2.5 mg comp.rec.x 30</t>
        </is>
      </c>
    </row>
    <row r="1607" ht="15" customHeight="1" s="70">
      <c r="A1607" s="67" t="n">
        <v>9955269</v>
      </c>
      <c r="B1607" s="67" t="n">
        <v>1035842</v>
      </c>
      <c r="C1607" s="40" t="n">
        <v>7797416013139</v>
      </c>
      <c r="D1607" s="66" t="inlineStr">
        <is>
          <t>TO-ANASTROZOL ECZANE 1 mg comp.rec.x 30</t>
        </is>
      </c>
    </row>
    <row r="1608" ht="15" customHeight="1" s="70">
      <c r="A1608" s="67" t="inlineStr"/>
      <c r="B1608" s="67" t="n">
        <v>1035849</v>
      </c>
      <c r="C1608" s="40" t="n">
        <v>3582186002155</v>
      </c>
      <c r="D1608" s="66" t="inlineStr">
        <is>
          <t>TO-DYSPORT 300 U vial x 1</t>
        </is>
      </c>
    </row>
    <row r="1609" ht="15" customHeight="1" s="70">
      <c r="A1609" s="67" t="inlineStr"/>
      <c r="B1609" s="67" t="n">
        <v>1035850</v>
      </c>
      <c r="C1609" s="40" t="n">
        <v>7797416013214</v>
      </c>
      <c r="D1609" s="66" t="inlineStr">
        <is>
          <t>STO-DASATIXANE 100 mg comp.rec.x 30</t>
        </is>
      </c>
    </row>
    <row r="1610" ht="15" customHeight="1" s="70">
      <c r="A1610" s="67" t="inlineStr"/>
      <c r="B1610" s="67" t="n">
        <v>1035851</v>
      </c>
      <c r="C1610" s="40" t="n">
        <v>7792219911880</v>
      </c>
      <c r="D1610" s="66" t="inlineStr">
        <is>
          <t>STO-LITEDA** 70 mg comp. x 60</t>
        </is>
      </c>
    </row>
    <row r="1611" ht="15" customHeight="1" s="70">
      <c r="A1611" s="67" t="inlineStr"/>
      <c r="B1611" s="67" t="n">
        <v>1035852</v>
      </c>
      <c r="C1611" s="40" t="n">
        <v>7798311370631</v>
      </c>
      <c r="D1611" s="66" t="inlineStr">
        <is>
          <t>STO-TEGLUTIK 5mg/ml susp.oral x 300ml</t>
        </is>
      </c>
    </row>
    <row r="1612" ht="15" customHeight="1" s="70">
      <c r="A1612" s="67" t="n">
        <v>9958292</v>
      </c>
      <c r="B1612" s="67" t="n">
        <v>1035854</v>
      </c>
      <c r="C1612" s="40" t="n">
        <v>7795306510119</v>
      </c>
      <c r="D1612" s="66" t="inlineStr">
        <is>
          <t>STO-AIMOVIG 140 mg autoiny. x 1</t>
        </is>
      </c>
    </row>
    <row r="1613" ht="15" customHeight="1" s="70">
      <c r="A1613" s="67" t="inlineStr"/>
      <c r="B1613" s="67" t="n">
        <v>1035860</v>
      </c>
      <c r="C1613" s="40" t="n">
        <v>7797416013207</v>
      </c>
      <c r="D1613" s="66" t="inlineStr">
        <is>
          <t>STO-DASATIXANE 70 mg comp.rec.x 60</t>
        </is>
      </c>
    </row>
    <row r="1614" ht="15" customHeight="1" s="70">
      <c r="A1614" s="67" t="inlineStr"/>
      <c r="B1614" s="67" t="n">
        <v>1035861</v>
      </c>
      <c r="C1614" s="40" t="n">
        <v>7794640909085</v>
      </c>
      <c r="D1614" s="66" t="inlineStr">
        <is>
          <t>STO-NUCALA SS 100mg/ml x 1 x 1ml (j.prell)</t>
        </is>
      </c>
    </row>
    <row r="1615" ht="15" customHeight="1" s="70">
      <c r="A1615" s="67" t="inlineStr"/>
      <c r="B1615" s="67" t="n">
        <v>1035862</v>
      </c>
      <c r="C1615" s="40" t="n">
        <v>7794640909092</v>
      </c>
      <c r="D1615" s="66" t="inlineStr">
        <is>
          <t>STO-NUCALA AI 100mg/ml x 1 x 1ml (autoiny.)</t>
        </is>
      </c>
    </row>
    <row r="1616" ht="15" customHeight="1" s="70">
      <c r="A1616" s="67" t="inlineStr"/>
      <c r="B1616" s="67" t="n">
        <v>1035864</v>
      </c>
      <c r="C1616" s="40" t="n">
        <v>7795367550451</v>
      </c>
      <c r="D1616" s="66" t="inlineStr">
        <is>
          <t>TO-VOZYNIB 200mg comp.rec.x 30</t>
        </is>
      </c>
    </row>
    <row r="1617" ht="15" customHeight="1" s="70">
      <c r="A1617" s="67" t="inlineStr"/>
      <c r="B1617" s="67" t="n">
        <v>1035866</v>
      </c>
      <c r="C1617" s="40" t="n">
        <v>7795367550468</v>
      </c>
      <c r="D1617" s="66" t="inlineStr">
        <is>
          <t>TO-VOZYNIB 400mg comp.rec.x 30</t>
        </is>
      </c>
    </row>
    <row r="1618" ht="15" customHeight="1" s="70">
      <c r="A1618" s="67" t="inlineStr"/>
      <c r="B1618" s="67" t="n">
        <v>1035908</v>
      </c>
      <c r="C1618" s="40" t="n">
        <v>7795381411752</v>
      </c>
      <c r="D1618" s="66" t="inlineStr">
        <is>
          <t>TO-BOSULIF 400 mg comp.rec. x28</t>
        </is>
      </c>
    </row>
    <row r="1619" ht="15" customHeight="1" s="70">
      <c r="A1619" s="67" t="n">
        <v>6586971</v>
      </c>
      <c r="B1619" s="67" t="n">
        <v>1035909</v>
      </c>
      <c r="C1619" s="40" t="n">
        <v>7798311370549</v>
      </c>
      <c r="D1619" s="66" t="inlineStr">
        <is>
          <t>TO-VORINOVA 200 mg f.a.x 1</t>
        </is>
      </c>
    </row>
    <row r="1620" ht="15" customHeight="1" s="70">
      <c r="A1620" s="67" t="n">
        <v>5382001</v>
      </c>
      <c r="B1620" s="67" t="n">
        <v>1035910</v>
      </c>
      <c r="C1620" s="40" t="n">
        <v>7792219911927</v>
      </c>
      <c r="D1620" s="66" t="inlineStr">
        <is>
          <t>STO-DRALITEM 20 mg caps.x 5</t>
        </is>
      </c>
    </row>
    <row r="1621" ht="15" customHeight="1" s="70">
      <c r="A1621" s="67" t="n">
        <v>6167681</v>
      </c>
      <c r="B1621" s="67" t="n">
        <v>1035912</v>
      </c>
      <c r="C1621" s="40" t="n">
        <v>7795367549981</v>
      </c>
      <c r="D1621" s="66" t="inlineStr">
        <is>
          <t>STO-FV-LENOMEL 25mg caps.x21</t>
        </is>
      </c>
    </row>
    <row r="1622" ht="15" customHeight="1" s="70">
      <c r="A1622" s="67" t="n">
        <v>656842</v>
      </c>
      <c r="B1622" s="67" t="n">
        <v>1035936</v>
      </c>
      <c r="C1622" s="40" t="n">
        <v>7798021443922</v>
      </c>
      <c r="D1622" s="66" t="inlineStr">
        <is>
          <t>TO-ORNATE 50 mg comp.rec.x 28</t>
        </is>
      </c>
    </row>
    <row r="1623" ht="15" customHeight="1" s="70">
      <c r="A1623" s="67" t="n">
        <v>656839</v>
      </c>
      <c r="B1623" s="67" t="n">
        <v>1035940</v>
      </c>
      <c r="C1623" s="40" t="n">
        <v>7798021443915</v>
      </c>
      <c r="D1623" s="66" t="inlineStr">
        <is>
          <t>TO-ORNATE 25 mg comp.rec.x 28</t>
        </is>
      </c>
    </row>
    <row r="1624" ht="15" customHeight="1" s="70">
      <c r="A1624" s="67" t="n">
        <v>6466421</v>
      </c>
      <c r="B1624" s="67" t="n">
        <v>1036081</v>
      </c>
      <c r="C1624" s="40" t="n">
        <v>7797416013535</v>
      </c>
      <c r="D1624" s="66" t="inlineStr">
        <is>
          <t>TO-TOFAX 5 mg comp.rec.x 60</t>
        </is>
      </c>
    </row>
    <row r="1625" ht="15" customHeight="1" s="70">
      <c r="A1625" s="67" t="n">
        <v>630255</v>
      </c>
      <c r="B1625" s="67" t="n">
        <v>1036082</v>
      </c>
      <c r="C1625" s="40" t="n">
        <v>7795367550123</v>
      </c>
      <c r="D1625" s="66" t="inlineStr">
        <is>
          <t>STO-GYSATY** 3.5mg f.a.liof.+solv</t>
        </is>
      </c>
    </row>
    <row r="1626" ht="15" customHeight="1" s="70">
      <c r="A1626" s="67" t="n">
        <v>6570391</v>
      </c>
      <c r="B1626" s="67" t="n">
        <v>1036083</v>
      </c>
      <c r="C1626" s="40" t="n">
        <v>7795312108867</v>
      </c>
      <c r="D1626" s="66" t="inlineStr">
        <is>
          <t>TO-TI-SOLIQUA 10-40 lap.prell. x 5 x 3 ml</t>
        </is>
      </c>
    </row>
    <row r="1627" ht="15" customHeight="1" s="70">
      <c r="A1627" s="67" t="n">
        <v>6570421</v>
      </c>
      <c r="B1627" s="67" t="n">
        <v>1036084</v>
      </c>
      <c r="C1627" s="40" t="n">
        <v>7795312108881</v>
      </c>
      <c r="D1627" s="66" t="inlineStr">
        <is>
          <t>TO-TI-SOLIQUA 30-60 lap.prell. x 5 x 3 ml</t>
        </is>
      </c>
    </row>
    <row r="1628" ht="15" customHeight="1" s="70">
      <c r="A1628" s="67" t="n">
        <v>5382003</v>
      </c>
      <c r="B1628" s="67" t="n">
        <v>1036085</v>
      </c>
      <c r="C1628" s="40" t="n">
        <v>7792219911972</v>
      </c>
      <c r="D1628" s="66" t="inlineStr">
        <is>
          <t>STO-DRALITEM** 20 mg caps.x 21</t>
        </is>
      </c>
    </row>
    <row r="1629" ht="15" customHeight="1" s="70">
      <c r="A1629" s="67" t="n">
        <v>6572261</v>
      </c>
      <c r="B1629" s="67" t="n">
        <v>1036086</v>
      </c>
      <c r="C1629" s="40" t="n">
        <v>7795320052145</v>
      </c>
      <c r="D1629" s="66" t="inlineStr">
        <is>
          <t>KYLEENA Disp.intrauterino x 1</t>
        </is>
      </c>
    </row>
    <row r="1630" ht="15" customHeight="1" s="70">
      <c r="A1630" s="67" t="n">
        <v>6634001</v>
      </c>
      <c r="B1630" s="67" t="n">
        <v>1036087</v>
      </c>
      <c r="C1630" s="40" t="n">
        <v>7798021444165</v>
      </c>
      <c r="D1630" s="66" t="inlineStr">
        <is>
          <t>TO-IBRULEU 140 mg cáps.x 90</t>
        </is>
      </c>
    </row>
    <row r="1631" ht="15" customHeight="1" s="70">
      <c r="A1631" s="67" t="n">
        <v>6634002</v>
      </c>
      <c r="B1631" s="67" t="n">
        <v>1036088</v>
      </c>
      <c r="C1631" s="40" t="n">
        <v>7798021444172</v>
      </c>
      <c r="D1631" s="66" t="inlineStr">
        <is>
          <t>TO-IBRULEU 140 mg cáps.x 120</t>
        </is>
      </c>
    </row>
    <row r="1632" ht="15" customHeight="1" s="70">
      <c r="A1632" s="67" t="n">
        <v>6299132</v>
      </c>
      <c r="B1632" s="67" t="n">
        <v>1036093</v>
      </c>
      <c r="C1632" s="40" t="n">
        <v>7795326010637</v>
      </c>
      <c r="D1632" s="66" t="inlineStr">
        <is>
          <t>TO-COPAXONE PEN 40 mg lapic.prell.x12</t>
        </is>
      </c>
    </row>
    <row r="1633" ht="15" customHeight="1" s="70">
      <c r="A1633" s="67" t="n">
        <v>6632131</v>
      </c>
      <c r="B1633" s="67" t="n">
        <v>1036094</v>
      </c>
      <c r="C1633" s="40" t="n">
        <v>7790375268992</v>
      </c>
      <c r="D1633" s="66" t="inlineStr">
        <is>
          <t>TO-AZUMEL 10 mg comp.rec. x 12</t>
        </is>
      </c>
    </row>
    <row r="1634" ht="15" customHeight="1" s="70">
      <c r="A1634" s="67" t="n">
        <v>6632132</v>
      </c>
      <c r="B1634" s="67" t="n">
        <v>1036095</v>
      </c>
      <c r="C1634" s="40" t="n">
        <v>7790375269005</v>
      </c>
      <c r="D1634" s="66" t="inlineStr">
        <is>
          <t>TO-AZUMEL 30 mg comp.rec. x 60</t>
        </is>
      </c>
    </row>
    <row r="1635" ht="15" customHeight="1" s="70">
      <c r="A1635" s="67" t="n">
        <v>6576711</v>
      </c>
      <c r="B1635" s="67" t="n">
        <v>1036097</v>
      </c>
      <c r="C1635" s="40" t="n">
        <v>7796285287108</v>
      </c>
      <c r="D1635" s="66" t="inlineStr">
        <is>
          <t>TO-BROCABE cáps.x 90</t>
        </is>
      </c>
    </row>
    <row r="1636" ht="15" customHeight="1" s="70">
      <c r="A1636" s="67" t="n">
        <v>6576712</v>
      </c>
      <c r="B1636" s="67" t="n">
        <v>1036098</v>
      </c>
      <c r="C1636" s="40" t="n">
        <v>7796285283490</v>
      </c>
      <c r="D1636" s="66" t="inlineStr">
        <is>
          <t>TO-BROCABE cáps.x 120</t>
        </is>
      </c>
    </row>
    <row r="1637" ht="15" customHeight="1" s="70">
      <c r="A1637" s="67" t="n">
        <v>6536261</v>
      </c>
      <c r="B1637" s="67" t="n">
        <v>1036102</v>
      </c>
      <c r="C1637" s="40" t="n">
        <v>7798083522542</v>
      </c>
      <c r="D1637" s="66" t="inlineStr">
        <is>
          <t>TO-SOBUNIR 10 mg comp.rec.x 30</t>
        </is>
      </c>
    </row>
    <row r="1638" ht="15" customHeight="1" s="70">
      <c r="A1638" s="67" t="n">
        <v>6536131</v>
      </c>
      <c r="B1638" s="67" t="n">
        <v>1036103</v>
      </c>
      <c r="C1638" s="40" t="n">
        <v>7798083522559</v>
      </c>
      <c r="D1638" s="66" t="inlineStr">
        <is>
          <t>TO-SOBUNIR 5 mg comp.rec.x 30</t>
        </is>
      </c>
    </row>
    <row r="1639" ht="15" customHeight="1" s="70">
      <c r="A1639" s="67" t="n">
        <v>6598550</v>
      </c>
      <c r="B1639" s="67" t="n">
        <v>1036106</v>
      </c>
      <c r="C1639" s="40" t="n">
        <v>7793397090572</v>
      </c>
      <c r="D1639" s="66" t="inlineStr">
        <is>
          <t>TO-CYSTADANE pvo.x 180g +3 cuch.dos</t>
        </is>
      </c>
    </row>
    <row r="1640" ht="15" customHeight="1" s="70">
      <c r="A1640" s="67" t="n">
        <v>612471</v>
      </c>
      <c r="B1640" s="67" t="n">
        <v>1036112</v>
      </c>
      <c r="C1640" s="40" t="n">
        <v>7798088128947</v>
      </c>
      <c r="D1640" s="66" t="inlineStr">
        <is>
          <t>STO-PEMETREXED GLENMARK 500 mg f.a.x 1</t>
        </is>
      </c>
    </row>
    <row r="1641" ht="15" customHeight="1" s="70">
      <c r="A1641" s="67" t="n">
        <v>6631711</v>
      </c>
      <c r="B1641" s="67" t="n">
        <v>1036140</v>
      </c>
      <c r="C1641" s="40" t="n">
        <v>7798084686496</v>
      </c>
      <c r="D1641" s="66" t="inlineStr">
        <is>
          <t>TO-XTANDI 80 mg comp.rec. x56</t>
        </is>
      </c>
    </row>
    <row r="1642" ht="15" customHeight="1" s="70">
      <c r="A1642" s="67" t="n">
        <v>6614131</v>
      </c>
      <c r="B1642" s="67" t="n">
        <v>1036141</v>
      </c>
      <c r="C1642" s="40" t="n">
        <v>7795326010460</v>
      </c>
      <c r="D1642" s="66" t="inlineStr">
        <is>
          <t>TO-KEFIDIM 200 mg comp.rec.x 10</t>
        </is>
      </c>
    </row>
    <row r="1643" ht="15" customHeight="1" s="70">
      <c r="A1643" s="67" t="n">
        <v>6631131</v>
      </c>
      <c r="B1643" s="67" t="n">
        <v>1036142</v>
      </c>
      <c r="C1643" s="40" t="n">
        <v>7793397090657</v>
      </c>
      <c r="D1643" s="66" t="inlineStr">
        <is>
          <t>TO-MAZIMIT 10 mg comp.x 30</t>
        </is>
      </c>
    </row>
    <row r="1644" ht="15" customHeight="1" s="70">
      <c r="A1644" s="67" t="n">
        <v>9958518</v>
      </c>
      <c r="B1644" s="67" t="n">
        <v>1036146</v>
      </c>
      <c r="C1644" s="40" t="n">
        <v>7796285287184</v>
      </c>
      <c r="D1644" s="66" t="inlineStr">
        <is>
          <t>STO-SURPREX 12.5 mg cáps.x 28</t>
        </is>
      </c>
    </row>
    <row r="1645" ht="15" customHeight="1" s="70">
      <c r="A1645" s="67" t="n">
        <v>9958519</v>
      </c>
      <c r="B1645" s="67" t="n">
        <v>1036148</v>
      </c>
      <c r="C1645" s="40" t="n">
        <v>7796285287146</v>
      </c>
      <c r="D1645" s="66" t="inlineStr">
        <is>
          <t>STO-SURPREX 25 mg cáps.x 28</t>
        </is>
      </c>
    </row>
    <row r="1646" ht="15" customHeight="1" s="70">
      <c r="A1646" s="67" t="n">
        <v>9958520</v>
      </c>
      <c r="B1646" s="67" t="n">
        <v>1036150</v>
      </c>
      <c r="C1646" s="40" t="n">
        <v>7796285287177</v>
      </c>
      <c r="D1646" s="66" t="inlineStr">
        <is>
          <t>STO-SURPREX 50 mg cáps.x 28</t>
        </is>
      </c>
    </row>
    <row r="1647" ht="15" customHeight="1" s="70">
      <c r="A1647" s="67" t="n">
        <v>664039</v>
      </c>
      <c r="B1647" s="67" t="n">
        <v>1036153</v>
      </c>
      <c r="C1647" s="40" t="n">
        <v>7798337900195</v>
      </c>
      <c r="D1647" s="66" t="inlineStr">
        <is>
          <t>RC-TO-EVENITY 105mg/1.17ml j.prell.x 2</t>
        </is>
      </c>
    </row>
    <row r="1648" ht="15" customHeight="1" s="70">
      <c r="A1648" s="67" t="n">
        <v>6489975</v>
      </c>
      <c r="B1648" s="67" t="n">
        <v>1036154</v>
      </c>
      <c r="C1648" s="40" t="n">
        <v>7797416013030</v>
      </c>
      <c r="D1648" s="66" t="inlineStr">
        <is>
          <t>TO-TAMOXIFENO ECZANE 20 mg comp.x 30</t>
        </is>
      </c>
    </row>
    <row r="1649" ht="15" customHeight="1" s="70">
      <c r="A1649" s="67" t="n">
        <v>663497</v>
      </c>
      <c r="B1649" s="67" t="n">
        <v>1036155</v>
      </c>
      <c r="C1649" s="40" t="n">
        <v>7795367550499</v>
      </c>
      <c r="D1649" s="66" t="inlineStr">
        <is>
          <t>TO-DOLUFEVIR 50 mg comp.rec.x 30</t>
        </is>
      </c>
    </row>
    <row r="1650" ht="15" customHeight="1" s="70">
      <c r="A1650" s="67" t="n">
        <v>5376262</v>
      </c>
      <c r="B1650" s="67" t="n">
        <v>1036157</v>
      </c>
      <c r="C1650" s="40" t="n">
        <v>7795367549943</v>
      </c>
      <c r="D1650" s="66" t="inlineStr">
        <is>
          <t>STO-TOBRADOSA HALER 300mg/5ml amp.x56</t>
        </is>
      </c>
    </row>
    <row r="1651" ht="15" customHeight="1" s="70">
      <c r="A1651" s="67" t="n">
        <v>9958525</v>
      </c>
      <c r="B1651" s="67" t="n">
        <v>1036159</v>
      </c>
      <c r="C1651" s="40" t="n">
        <v>7798035314324</v>
      </c>
      <c r="D1651" s="66" t="inlineStr">
        <is>
          <t>STO-DRICALEU 10 mg f.a.x 1</t>
        </is>
      </c>
    </row>
    <row r="1652" ht="15" customHeight="1" s="70">
      <c r="A1652" s="67" t="n">
        <v>9958526</v>
      </c>
      <c r="B1652" s="67" t="n">
        <v>1036160</v>
      </c>
      <c r="C1652" s="40" t="n">
        <v>7798035314331</v>
      </c>
      <c r="D1652" s="66" t="inlineStr">
        <is>
          <t>STO-DRICALEU 10 mg f.a.x 7</t>
        </is>
      </c>
    </row>
    <row r="1653" ht="15" customHeight="1" s="70">
      <c r="A1653" s="67" t="n">
        <v>6587421</v>
      </c>
      <c r="B1653" s="67" t="n">
        <v>1036172</v>
      </c>
      <c r="C1653" s="40" t="n">
        <v>7798058931881</v>
      </c>
      <c r="D1653" s="66" t="inlineStr">
        <is>
          <t>TO-TI-FIASP FLEXTOUCH 100 UI lapic.x5 x3 ml</t>
        </is>
      </c>
    </row>
    <row r="1654" ht="15" customHeight="1" s="70">
      <c r="A1654" s="67" t="n">
        <v>6587422</v>
      </c>
      <c r="B1654" s="67" t="n">
        <v>1036174</v>
      </c>
      <c r="C1654" s="40" t="n">
        <v>7798058931898</v>
      </c>
      <c r="D1654" s="66" t="inlineStr">
        <is>
          <t>TO-TI-FIASP PENFILL 100 UI cart.x 5 x 3 ml</t>
        </is>
      </c>
    </row>
    <row r="1655" ht="15" customHeight="1" s="70">
      <c r="A1655" s="67" t="n">
        <v>9949404</v>
      </c>
      <c r="B1655" s="67" t="n">
        <v>1036175</v>
      </c>
      <c r="C1655" s="40" t="n">
        <v>5016533647150</v>
      </c>
      <c r="D1655" s="66" t="inlineStr">
        <is>
          <t>MCT OIL botella x 500 ml</t>
        </is>
      </c>
    </row>
    <row r="1656" ht="15" customHeight="1" s="70">
      <c r="A1656" s="67" t="n">
        <v>3806002</v>
      </c>
      <c r="B1656" s="67" t="n">
        <v>1036204</v>
      </c>
      <c r="C1656" s="40" t="n">
        <v>7792183490244</v>
      </c>
      <c r="D1656" s="66" t="inlineStr">
        <is>
          <t>TO-AMBISOME 50 mg S/Sol. f.a.x 1</t>
        </is>
      </c>
    </row>
    <row r="1657" ht="15" customHeight="1" s="70">
      <c r="A1657" s="67" t="n">
        <v>6289682</v>
      </c>
      <c r="B1657" s="67" t="n">
        <v>1036213</v>
      </c>
      <c r="C1657" s="40" t="n">
        <v>7795320000689</v>
      </c>
      <c r="D1657" s="66" t="inlineStr">
        <is>
          <t>TO-XARELTO 2.5 mg x 56 comp.</t>
        </is>
      </c>
    </row>
    <row r="1658" ht="15" customHeight="1" s="70">
      <c r="A1658" s="67" t="n">
        <v>9958703</v>
      </c>
      <c r="B1658" s="67" t="n">
        <v>1036232</v>
      </c>
      <c r="C1658" s="40" t="n">
        <v>7798035314362</v>
      </c>
      <c r="D1658" s="66" t="inlineStr">
        <is>
          <t>STO-UNITIOB 12.5 mg cáps.x 28</t>
        </is>
      </c>
    </row>
    <row r="1659" ht="15" customHeight="1" s="70">
      <c r="A1659" s="67" t="inlineStr"/>
      <c r="B1659" s="67" t="n">
        <v>1036234</v>
      </c>
      <c r="C1659" s="40" t="n">
        <v>7798035314393</v>
      </c>
      <c r="D1659" s="66" t="inlineStr">
        <is>
          <t>STO-UNITIOB 25 mg cáps.x 28</t>
        </is>
      </c>
    </row>
    <row r="1660" ht="15" customHeight="1" s="70">
      <c r="A1660" s="67" t="n">
        <v>9958705</v>
      </c>
      <c r="B1660" s="67" t="n">
        <v>1036235</v>
      </c>
      <c r="C1660" s="40" t="n">
        <v>7798035314409</v>
      </c>
      <c r="D1660" s="66" t="inlineStr">
        <is>
          <t>STO-UNITIOB 50 mg cáps.x 28</t>
        </is>
      </c>
    </row>
    <row r="1661" ht="15" customHeight="1" s="70">
      <c r="A1661" s="67" t="n">
        <v>664397</v>
      </c>
      <c r="B1661" s="67" t="n">
        <v>1036236</v>
      </c>
      <c r="C1661" s="40" t="n">
        <v>7798021444110</v>
      </c>
      <c r="D1661" s="66" t="inlineStr">
        <is>
          <t>RC-TO-ANTIXAN 30 mg a.x 10 x 20 ml</t>
        </is>
      </c>
    </row>
    <row r="1662" ht="15" customHeight="1" s="70">
      <c r="A1662" s="67" t="n">
        <v>9958173</v>
      </c>
      <c r="B1662" s="67" t="n">
        <v>1036237</v>
      </c>
      <c r="C1662" s="40" t="n">
        <v>7797416015058</v>
      </c>
      <c r="D1662" s="66" t="inlineStr">
        <is>
          <t>STO-SUNIXANE 50 mg cáps.x 28</t>
        </is>
      </c>
    </row>
    <row r="1663" ht="15" customHeight="1" s="70">
      <c r="A1663" s="67" t="n">
        <v>9958747</v>
      </c>
      <c r="B1663" s="67" t="n">
        <v>1036239</v>
      </c>
      <c r="C1663" s="40" t="n">
        <v>7795348424061</v>
      </c>
      <c r="D1663" s="66" t="inlineStr">
        <is>
          <t>STO-EURIT 10 mg comp.x 1</t>
        </is>
      </c>
    </row>
    <row r="1664" ht="15" customHeight="1" s="70">
      <c r="A1664" s="67" t="n">
        <v>6084391</v>
      </c>
      <c r="B1664" s="67" t="n">
        <v>1036391</v>
      </c>
      <c r="C1664" s="40" t="n">
        <v>7798337900201</v>
      </c>
      <c r="D1664" s="66" t="inlineStr">
        <is>
          <t>TO-PROLIA** 60 mg/ml jga.prell.x 1</t>
        </is>
      </c>
    </row>
    <row r="1665" ht="15" customHeight="1" s="70">
      <c r="A1665" s="67" t="n">
        <v>9958697</v>
      </c>
      <c r="B1665" s="67" t="n">
        <v>1036393</v>
      </c>
      <c r="C1665" s="40" t="n">
        <v>7795367009928</v>
      </c>
      <c r="D1665" s="66" t="inlineStr">
        <is>
          <t>STO-PROREN 12.5 cáps.x 28</t>
        </is>
      </c>
    </row>
    <row r="1666" ht="15" customHeight="1" s="70">
      <c r="A1666" s="67" t="n">
        <v>9958698</v>
      </c>
      <c r="B1666" s="67" t="n">
        <v>1036394</v>
      </c>
      <c r="C1666" s="40" t="n">
        <v>7795367009942</v>
      </c>
      <c r="D1666" s="66" t="inlineStr">
        <is>
          <t>STO-PROREN 25 cáps.x 28</t>
        </is>
      </c>
    </row>
    <row r="1667" ht="15" customHeight="1" s="70">
      <c r="A1667" s="67" t="n">
        <v>9958699</v>
      </c>
      <c r="B1667" s="67" t="n">
        <v>1036395</v>
      </c>
      <c r="C1667" s="40" t="n">
        <v>7795367009966</v>
      </c>
      <c r="D1667" s="66" t="inlineStr">
        <is>
          <t>STO-PROREN 50 cáps.x 28</t>
        </is>
      </c>
    </row>
    <row r="1668" ht="15" customHeight="1" s="70">
      <c r="A1668" s="67" t="n">
        <v>452847</v>
      </c>
      <c r="B1668" s="67" t="n">
        <v>1036405</v>
      </c>
      <c r="C1668" s="40" t="n">
        <v>7798311370662</v>
      </c>
      <c r="D1668" s="66" t="inlineStr">
        <is>
          <t>STO-TOBI** 300mg/5ml amp.x56</t>
        </is>
      </c>
    </row>
    <row r="1669" ht="15" customHeight="1" s="70">
      <c r="A1669" s="67" t="n">
        <v>6620551</v>
      </c>
      <c r="B1669" s="67" t="n">
        <v>1036412</v>
      </c>
      <c r="C1669" s="40" t="n">
        <v>7795384010501</v>
      </c>
      <c r="D1669" s="66" t="inlineStr">
        <is>
          <t>TO-ONIVYDE 4.3mg/ml vial x1 x10ml</t>
        </is>
      </c>
    </row>
    <row r="1670" ht="15" customHeight="1" s="70">
      <c r="A1670" s="67" t="n">
        <v>9958763</v>
      </c>
      <c r="B1670" s="67" t="n">
        <v>1036419</v>
      </c>
      <c r="C1670" s="40" t="n">
        <v>7798035314485</v>
      </c>
      <c r="D1670" s="66" t="inlineStr">
        <is>
          <t>TO-NIBCLUS 15 mg comp.rec.x 60</t>
        </is>
      </c>
    </row>
    <row r="1671" ht="15" customHeight="1" s="70">
      <c r="A1671" s="67" t="n">
        <v>9958764</v>
      </c>
      <c r="B1671" s="67" t="n">
        <v>1036420</v>
      </c>
      <c r="C1671" s="40" t="n">
        <v>7798035314478</v>
      </c>
      <c r="D1671" s="66" t="inlineStr">
        <is>
          <t>TO-NIBCLUS 45 mg comp.rec.x 30</t>
        </is>
      </c>
    </row>
    <row r="1672" ht="15" customHeight="1" s="70">
      <c r="A1672" s="67" t="n">
        <v>9958853</v>
      </c>
      <c r="B1672" s="67" t="n">
        <v>1036422</v>
      </c>
      <c r="C1672" s="40" t="n">
        <v>7798035314553</v>
      </c>
      <c r="D1672" s="66" t="inlineStr">
        <is>
          <t>TO-NIBCLUS 15 mg comp.rec.x 30</t>
        </is>
      </c>
    </row>
    <row r="1673" ht="15" customHeight="1" s="70">
      <c r="A1673" s="67" t="n">
        <v>9958866</v>
      </c>
      <c r="B1673" s="67" t="n">
        <v>1036432</v>
      </c>
      <c r="C1673" s="40" t="n">
        <v>7795306870589</v>
      </c>
      <c r="D1673" s="66" t="inlineStr">
        <is>
          <t>STO-HYRIMOZ 40mg/0.8ml lap.prell.x 2</t>
        </is>
      </c>
    </row>
    <row r="1674" ht="15" customHeight="1" s="70">
      <c r="A1674" s="67" t="n">
        <v>656242</v>
      </c>
      <c r="B1674" s="67" t="n">
        <v>1036433</v>
      </c>
      <c r="C1674" s="40" t="n">
        <v>7795306997781</v>
      </c>
      <c r="D1674" s="66" t="inlineStr">
        <is>
          <t>TO-CASPOFUNGINA SANDOZ 70 mg f.a. x 1</t>
        </is>
      </c>
    </row>
    <row r="1675" ht="15" customHeight="1" s="70">
      <c r="A1675" s="67" t="n">
        <v>656239</v>
      </c>
      <c r="B1675" s="67" t="n">
        <v>1036435</v>
      </c>
      <c r="C1675" s="40" t="n">
        <v>7795306997774</v>
      </c>
      <c r="D1675" s="66" t="inlineStr">
        <is>
          <t>TO-CASPOFUNGINA SANDOZ 50 mg f.a. x 1</t>
        </is>
      </c>
    </row>
    <row r="1676" ht="15" customHeight="1" s="70">
      <c r="A1676" s="67" t="n">
        <v>9958492</v>
      </c>
      <c r="B1676" s="67" t="n">
        <v>1036445</v>
      </c>
      <c r="C1676" s="40" t="n">
        <v>7798260150414</v>
      </c>
      <c r="D1676" s="66" t="inlineStr">
        <is>
          <t>STO-BRIVIACT sol. oral x 300ml</t>
        </is>
      </c>
    </row>
    <row r="1677" ht="15" customHeight="1" s="70">
      <c r="A1677" s="67" t="n">
        <v>9958840</v>
      </c>
      <c r="B1677" s="67" t="n">
        <v>1036454</v>
      </c>
      <c r="C1677" s="40" t="n">
        <v>7798058931850</v>
      </c>
      <c r="D1677" s="66" t="inlineStr">
        <is>
          <t>STO-REFIXIA 500 UI pvo.liof+disolv.</t>
        </is>
      </c>
    </row>
    <row r="1678" ht="15" customHeight="1" s="70">
      <c r="A1678" s="67" t="n">
        <v>9958841</v>
      </c>
      <c r="B1678" s="67" t="n">
        <v>1036456</v>
      </c>
      <c r="C1678" s="40" t="n">
        <v>7798058931867</v>
      </c>
      <c r="D1678" s="66" t="inlineStr">
        <is>
          <t>STO-REFIXIA 1000 UI pvo.liof+disolv.</t>
        </is>
      </c>
    </row>
    <row r="1679" ht="15" customHeight="1" s="70">
      <c r="A1679" s="67" t="n">
        <v>9958143</v>
      </c>
      <c r="B1679" s="67" t="n">
        <v>1036458</v>
      </c>
      <c r="C1679" s="40" t="n">
        <v>7798083522788</v>
      </c>
      <c r="D1679" s="66" t="inlineStr">
        <is>
          <t>STO-XOLINIB 200 mg comp. rec. x 112</t>
        </is>
      </c>
    </row>
    <row r="1680" ht="15" customHeight="1" s="70">
      <c r="A1680" s="67" t="n">
        <v>6167263</v>
      </c>
      <c r="B1680" s="67" t="n">
        <v>1036460</v>
      </c>
      <c r="C1680" s="40" t="n">
        <v>7795367549851</v>
      </c>
      <c r="D1680" s="66" t="inlineStr">
        <is>
          <t>TO-FIBRIDONER 200 mg comp.x 360</t>
        </is>
      </c>
    </row>
    <row r="1681" ht="15" customHeight="1" s="70">
      <c r="A1681" s="67" t="n">
        <v>6052001</v>
      </c>
      <c r="B1681" s="67" t="n">
        <v>1036465</v>
      </c>
      <c r="C1681" s="40" t="n">
        <v>7798337900065</v>
      </c>
      <c r="D1681" s="66" t="inlineStr">
        <is>
          <t>TO-NPLATE 250 mcg iny.a.x 1 x 5 ml</t>
        </is>
      </c>
    </row>
    <row r="1682" ht="15" customHeight="1" s="70">
      <c r="A1682" s="67" t="n">
        <v>9956689</v>
      </c>
      <c r="B1682" s="67" t="n">
        <v>1036467</v>
      </c>
      <c r="C1682" s="40" t="n">
        <v>7795306522594</v>
      </c>
      <c r="D1682" s="66" t="inlineStr">
        <is>
          <t>STO-TASIGNA 50 mg cáps.x 120</t>
        </is>
      </c>
    </row>
    <row r="1683" ht="15" customHeight="1" s="70">
      <c r="A1683" s="67" t="n">
        <v>654968</v>
      </c>
      <c r="B1683" s="67" t="n">
        <v>1036474</v>
      </c>
      <c r="C1683" s="40" t="n">
        <v>7795367549585</v>
      </c>
      <c r="D1683" s="66" t="inlineStr">
        <is>
          <t>TO-TIXIREN 1 mg comp.rec. x 56</t>
        </is>
      </c>
    </row>
    <row r="1684" ht="15" customHeight="1" s="70">
      <c r="A1684" s="67" t="n">
        <v>654971</v>
      </c>
      <c r="B1684" s="67" t="n">
        <v>1036475</v>
      </c>
      <c r="C1684" s="40" t="n">
        <v>7795367549592</v>
      </c>
      <c r="D1684" s="66" t="inlineStr">
        <is>
          <t>TO-TIXIREN 5 mg comp.rec. x 56</t>
        </is>
      </c>
    </row>
    <row r="1685" ht="15" customHeight="1" s="70">
      <c r="A1685" s="67" t="n">
        <v>6647972</v>
      </c>
      <c r="B1685" s="67" t="n">
        <v>1036476</v>
      </c>
      <c r="C1685" s="40" t="n">
        <v>7794640909108</v>
      </c>
      <c r="D1685" s="66" t="inlineStr">
        <is>
          <t>TO-ZEJULA 100 mg comp.x 56</t>
        </is>
      </c>
    </row>
    <row r="1686" ht="15" customHeight="1" s="70">
      <c r="A1686" s="67" t="n">
        <v>634248</v>
      </c>
      <c r="B1686" s="67" t="n">
        <v>1036477</v>
      </c>
      <c r="C1686" s="40" t="n">
        <v>7795367549998</v>
      </c>
      <c r="D1686" s="66" t="inlineStr">
        <is>
          <t>TO-TOLISCRIN disp.inh./pvo cáps x 60</t>
        </is>
      </c>
    </row>
    <row r="1687" ht="15" customHeight="1" s="70">
      <c r="A1687" s="67" t="n">
        <v>6576420</v>
      </c>
      <c r="B1687" s="67" t="n">
        <v>1036484</v>
      </c>
      <c r="C1687" s="40" t="n">
        <v>7793397090640</v>
      </c>
      <c r="D1687" s="66" t="inlineStr">
        <is>
          <t>TO-LUMIVA PEDIATRICO comp.rec.x 120</t>
        </is>
      </c>
    </row>
    <row r="1688" ht="15" customHeight="1" s="70">
      <c r="A1688" s="67" t="inlineStr"/>
      <c r="B1688" s="67" t="n">
        <v>1036487</v>
      </c>
      <c r="C1688" s="40" t="n">
        <v>5021791003174</v>
      </c>
      <c r="D1688" s="66" t="inlineStr">
        <is>
          <t>FREESTYLE LIBRE SENSOR</t>
        </is>
      </c>
    </row>
    <row r="1689" ht="15" customHeight="1" s="70">
      <c r="A1689" s="67" t="n">
        <v>6571972</v>
      </c>
      <c r="B1689" s="67" t="n">
        <v>1036493</v>
      </c>
      <c r="C1689" s="40" t="n">
        <v>7795314598833</v>
      </c>
      <c r="D1689" s="66" t="inlineStr">
        <is>
          <t>TO-TREMFYA 100 mg/ml autoiny. x 1</t>
        </is>
      </c>
    </row>
    <row r="1690" ht="15" customHeight="1" s="70">
      <c r="A1690" s="67" t="n">
        <v>9958954</v>
      </c>
      <c r="B1690" s="67" t="n">
        <v>1036494</v>
      </c>
      <c r="C1690" s="40" t="n">
        <v>7795348424498</v>
      </c>
      <c r="D1690" s="66" t="inlineStr">
        <is>
          <t>STO-ZUTRAB 100 mg/4 ml a.x 1</t>
        </is>
      </c>
    </row>
    <row r="1691" ht="15" customHeight="1" s="70">
      <c r="A1691" s="67" t="n">
        <v>9958955</v>
      </c>
      <c r="B1691" s="67" t="n">
        <v>1036495</v>
      </c>
      <c r="C1691" s="40" t="n">
        <v>7795348424504</v>
      </c>
      <c r="D1691" s="66" t="inlineStr">
        <is>
          <t>STO-ZUTRAB 400 mg/16 ml a.x 1</t>
        </is>
      </c>
    </row>
    <row r="1692" ht="15" customHeight="1" s="70">
      <c r="A1692" s="67" t="n">
        <v>6669841</v>
      </c>
      <c r="B1692" s="67" t="n">
        <v>1036500</v>
      </c>
      <c r="C1692" s="40" t="n">
        <v>7796285287375</v>
      </c>
      <c r="D1692" s="66" t="inlineStr">
        <is>
          <t>TO-ROFEK XR 11 mg comp.rec. l.p. x30</t>
        </is>
      </c>
    </row>
    <row r="1693" ht="15" customHeight="1" s="70">
      <c r="A1693" s="67" t="n">
        <v>4139982</v>
      </c>
      <c r="B1693" s="67" t="n">
        <v>1036502</v>
      </c>
      <c r="C1693" s="40" t="n">
        <v>7795356002244</v>
      </c>
      <c r="D1693" s="66" t="inlineStr">
        <is>
          <t>STO-INTOCEL iny.a.x 7</t>
        </is>
      </c>
    </row>
    <row r="1694" ht="15" customHeight="1" s="70">
      <c r="A1694" s="67" t="n">
        <v>9956931</v>
      </c>
      <c r="B1694" s="67" t="n">
        <v>1036703</v>
      </c>
      <c r="C1694" s="40" t="n">
        <v>353885009898</v>
      </c>
      <c r="D1694" s="66" t="inlineStr">
        <is>
          <t>ONE TOUCH DELICA lancetas x 100</t>
        </is>
      </c>
    </row>
    <row r="1695" ht="15" customHeight="1" s="70">
      <c r="A1695" s="67" t="n">
        <v>666868</v>
      </c>
      <c r="B1695" s="67" t="n">
        <v>1036715</v>
      </c>
      <c r="C1695" s="40" t="n">
        <v>7792183490152</v>
      </c>
      <c r="D1695" s="66" t="inlineStr">
        <is>
          <t>TO-TRIXACAR comp.rec. x 90</t>
        </is>
      </c>
    </row>
    <row r="1696" ht="15" customHeight="1" s="70">
      <c r="A1696" s="67" t="n">
        <v>9942661</v>
      </c>
      <c r="B1696" s="67" t="n">
        <v>1036721</v>
      </c>
      <c r="C1696" s="40" t="n">
        <v>7613427010236</v>
      </c>
      <c r="D1696" s="66" t="inlineStr">
        <is>
          <t>LANCETAS ULTRA SOFT x100</t>
        </is>
      </c>
    </row>
    <row r="1697" ht="15" customHeight="1" s="70">
      <c r="A1697" s="67" t="n">
        <v>9956514</v>
      </c>
      <c r="B1697" s="67" t="n">
        <v>1036723</v>
      </c>
      <c r="C1697" s="40" t="n">
        <v>812608030095</v>
      </c>
      <c r="D1697" s="66" t="inlineStr">
        <is>
          <t>ONE TOUCH DELICA lancetas x 25</t>
        </is>
      </c>
    </row>
    <row r="1698" ht="15" customHeight="1" s="70">
      <c r="A1698" s="67" t="n">
        <v>665439</v>
      </c>
      <c r="B1698" s="67" t="n">
        <v>1036734</v>
      </c>
      <c r="C1698" s="40" t="n">
        <v>4037353019737</v>
      </c>
      <c r="D1698" s="66" t="inlineStr">
        <is>
          <t>TO-SPECTRILA 10000 UI pvo.liof.iny.x1</t>
        </is>
      </c>
    </row>
    <row r="1699" ht="15" customHeight="1" s="70">
      <c r="A1699" s="67" t="n">
        <v>9958653</v>
      </c>
      <c r="B1699" s="67" t="n">
        <v>1036745</v>
      </c>
      <c r="C1699" s="40" t="n">
        <v>7793397052228</v>
      </c>
      <c r="D1699" s="66" t="inlineStr">
        <is>
          <t>STO-XILCATOR 2.5 mg comp.x 30</t>
        </is>
      </c>
    </row>
    <row r="1700" ht="15" customHeight="1" s="70">
      <c r="A1700" s="67" t="n">
        <v>9958654</v>
      </c>
      <c r="B1700" s="67" t="n">
        <v>1036746</v>
      </c>
      <c r="C1700" s="40" t="n">
        <v>7793397052235</v>
      </c>
      <c r="D1700" s="66" t="inlineStr">
        <is>
          <t>STO-XILCATOR 5 mg comp.x 30</t>
        </is>
      </c>
    </row>
    <row r="1701" ht="15" customHeight="1" s="70">
      <c r="A1701" s="67" t="n">
        <v>9958655</v>
      </c>
      <c r="B1701" s="67" t="n">
        <v>1036748</v>
      </c>
      <c r="C1701" s="40" t="n">
        <v>7793397052242</v>
      </c>
      <c r="D1701" s="66" t="inlineStr">
        <is>
          <t>STO-XILCATOR 10 mg comp.x 30</t>
        </is>
      </c>
    </row>
    <row r="1702" ht="15" customHeight="1" s="70">
      <c r="A1702" s="67" t="n">
        <v>9959121</v>
      </c>
      <c r="B1702" s="67" t="n">
        <v>1036753</v>
      </c>
      <c r="C1702" s="40" t="n">
        <v>7795367550819</v>
      </c>
      <c r="D1702" s="66" t="inlineStr">
        <is>
          <t>STO FIBRIDONER PLUS 801 mg comp.x 90</t>
        </is>
      </c>
    </row>
    <row r="1703" ht="15" customHeight="1" s="70">
      <c r="A1703" s="67" t="n">
        <v>6592131</v>
      </c>
      <c r="B1703" s="67" t="n">
        <v>1036754</v>
      </c>
      <c r="C1703" s="40" t="n">
        <v>7793397052211</v>
      </c>
      <c r="D1703" s="66" t="inlineStr">
        <is>
          <t>MIDALUNE 40 mg comp.rec. x 120</t>
        </is>
      </c>
    </row>
    <row r="1704" ht="15" customHeight="1" s="70">
      <c r="A1704" s="67" t="n">
        <v>6657011</v>
      </c>
      <c r="B1704" s="67" t="n">
        <v>1036761</v>
      </c>
      <c r="C1704" s="40" t="n">
        <v>7798122020527</v>
      </c>
      <c r="D1704" s="66" t="inlineStr">
        <is>
          <t>DUPIXENT 200 mg jga.prell.x 2</t>
        </is>
      </c>
    </row>
    <row r="1705" ht="15" customHeight="1" s="70">
      <c r="A1705" s="67" t="n">
        <v>6655551</v>
      </c>
      <c r="B1705" s="67" t="n">
        <v>1036762</v>
      </c>
      <c r="C1705" s="40" t="n">
        <v>7792183490022</v>
      </c>
      <c r="D1705" s="66" t="inlineStr">
        <is>
          <t>ELIGLAS 100 MG X 60 CAPSULAS</t>
        </is>
      </c>
    </row>
    <row r="1706" ht="15" customHeight="1" s="70">
      <c r="A1706" s="67" t="n">
        <v>9959005</v>
      </c>
      <c r="B1706" s="67" t="n">
        <v>1036766</v>
      </c>
      <c r="C1706" s="40" t="n">
        <v>5415062373811</v>
      </c>
      <c r="D1706" s="66" t="inlineStr">
        <is>
          <t>STO - ABRILADA 40mg/0.8ml lap.prell.x 2</t>
        </is>
      </c>
    </row>
    <row r="1707" ht="15" customHeight="1" s="70">
      <c r="A1707" s="67" t="n">
        <v>3683091</v>
      </c>
      <c r="B1707" s="67" t="n">
        <v>1036770</v>
      </c>
      <c r="C1707" s="40" t="n">
        <v>7798260150520</v>
      </c>
      <c r="D1707" s="66" t="inlineStr">
        <is>
          <t>STO-SUPREFACT DEPOT implante bimens.+jga.x 1</t>
        </is>
      </c>
    </row>
    <row r="1708" ht="15" customHeight="1" s="70">
      <c r="A1708" s="67" t="n">
        <v>6585551</v>
      </c>
      <c r="B1708" s="67" t="n">
        <v>1036788</v>
      </c>
      <c r="C1708" s="40" t="n">
        <v>7795306997811</v>
      </c>
      <c r="D1708" s="66" t="inlineStr">
        <is>
          <t>PIQRAY 200 mg comp.rec.x 28</t>
        </is>
      </c>
    </row>
    <row r="1709" ht="15" customHeight="1" s="70">
      <c r="A1709" s="67" t="n">
        <v>9956931</v>
      </c>
      <c r="B1709" s="67" t="n">
        <v>1036792</v>
      </c>
      <c r="C1709" s="40" t="n">
        <v>812608030088</v>
      </c>
      <c r="D1709" s="66" t="inlineStr">
        <is>
          <t>ONE TOUCH Delica Plus lancet 30G x 100</t>
        </is>
      </c>
    </row>
    <row r="1710" ht="15" customHeight="1" s="70">
      <c r="A1710" s="67" t="n">
        <v>9959016</v>
      </c>
      <c r="B1710" s="67" t="n">
        <v>1036794</v>
      </c>
      <c r="C1710" s="40" t="n">
        <v>5415062371923</v>
      </c>
      <c r="D1710" s="66" t="inlineStr">
        <is>
          <t>RUXIENCE 100 mg f.a. x 1</t>
        </is>
      </c>
    </row>
    <row r="1711" ht="15" customHeight="1" s="70">
      <c r="A1711" s="67" t="n">
        <v>9959017</v>
      </c>
      <c r="B1711" s="67" t="n">
        <v>1036795</v>
      </c>
      <c r="C1711" s="40" t="n">
        <v>5415062371916</v>
      </c>
      <c r="D1711" s="66" t="inlineStr">
        <is>
          <t>STO-RUXIENCE 500 mg f.a. x 1</t>
        </is>
      </c>
    </row>
    <row r="1712" ht="15" customHeight="1" s="70">
      <c r="A1712" s="67" t="n">
        <v>9959164</v>
      </c>
      <c r="B1712" s="67" t="n">
        <v>1036798</v>
      </c>
      <c r="C1712" s="40" t="n">
        <v>7795320053357</v>
      </c>
      <c r="D1712" s="66" t="inlineStr">
        <is>
          <t>TO-NUBEQA 300 mg comp.rec. x 112</t>
        </is>
      </c>
    </row>
    <row r="1713" ht="15" customHeight="1" s="70">
      <c r="A1713" s="67" t="n">
        <v>6659841</v>
      </c>
      <c r="B1713" s="67" t="n">
        <v>1036800</v>
      </c>
      <c r="C1713" s="40" t="n">
        <v>7791171102350</v>
      </c>
      <c r="D1713" s="66" t="inlineStr">
        <is>
          <t>TO-ATEXA 5 mg comp.rec.x 60</t>
        </is>
      </c>
    </row>
    <row r="1714" ht="15" customHeight="1" s="70">
      <c r="A1714" s="67" t="n">
        <v>6647971</v>
      </c>
      <c r="B1714" s="67" t="n">
        <v>1036801</v>
      </c>
      <c r="C1714" s="40" t="n">
        <v>7794640909177</v>
      </c>
      <c r="D1714" s="66" t="inlineStr">
        <is>
          <t>TO-ZEJULA 100 mg cáps.x 28</t>
        </is>
      </c>
    </row>
    <row r="1715" ht="15" customHeight="1" s="70">
      <c r="A1715" s="67" t="n">
        <v>583300</v>
      </c>
      <c r="B1715" s="67" t="n">
        <v>1036809</v>
      </c>
      <c r="C1715" s="40" t="n">
        <v>7798084686557</v>
      </c>
      <c r="D1715" s="66" t="inlineStr">
        <is>
          <t>STO-YONDELIS vial x 1</t>
        </is>
      </c>
    </row>
    <row r="1716" ht="15" customHeight="1" s="70">
      <c r="A1716" s="67" t="n">
        <v>9959205</v>
      </c>
      <c r="B1716" s="67" t="n">
        <v>1036812</v>
      </c>
      <c r="C1716" s="40" t="n">
        <v>7796285287337</v>
      </c>
      <c r="D1716" s="66" t="inlineStr">
        <is>
          <t>TO-KANBIS Sol. oral x 30 ml</t>
        </is>
      </c>
    </row>
    <row r="1717" ht="15" customHeight="1" s="70">
      <c r="A1717" s="67" t="n">
        <v>6167552</v>
      </c>
      <c r="B1717" s="67" t="n">
        <v>1036818</v>
      </c>
      <c r="C1717" s="40" t="n">
        <v>7795367549974</v>
      </c>
      <c r="D1717" s="66" t="inlineStr">
        <is>
          <t>STO-FV-LENOMEL** 15mg caps.x21</t>
        </is>
      </c>
    </row>
    <row r="1718" ht="15" customHeight="1" s="70">
      <c r="A1718" s="67" t="n">
        <v>9959266</v>
      </c>
      <c r="B1718" s="67" t="n">
        <v>1036820</v>
      </c>
      <c r="C1718" s="40" t="n">
        <v>7798035314560</v>
      </c>
      <c r="D1718" s="66" t="inlineStr">
        <is>
          <t>STO-NADRIB 10 mg comp.x 1</t>
        </is>
      </c>
    </row>
    <row r="1719" ht="15" customHeight="1" s="70">
      <c r="A1719" s="67" t="n">
        <v>9932224</v>
      </c>
      <c r="B1719" s="67" t="n">
        <v>1036821</v>
      </c>
      <c r="C1719" s="40" t="n">
        <v>7613427011493</v>
      </c>
      <c r="D1719" s="66" t="inlineStr">
        <is>
          <t>TI-ONE TOUCH ULTRA tiras reactivas x 50</t>
        </is>
      </c>
    </row>
    <row r="1720" ht="15" customHeight="1" s="70">
      <c r="A1720" s="67" t="n">
        <v>6652551</v>
      </c>
      <c r="B1720" s="67" t="n">
        <v>1036835</v>
      </c>
      <c r="C1720" s="40" t="n">
        <v>7798084686595</v>
      </c>
      <c r="D1720" s="66" t="inlineStr">
        <is>
          <t>MACINTA 10 mg comp.rec. x 30</t>
        </is>
      </c>
    </row>
    <row r="1721" ht="15" customHeight="1" s="70">
      <c r="A1721" s="67" t="n">
        <v>9959382</v>
      </c>
      <c r="B1721" s="67" t="n">
        <v>1036837</v>
      </c>
      <c r="C1721" s="40" t="n">
        <v>7795306615142</v>
      </c>
      <c r="D1721" s="66" t="inlineStr">
        <is>
          <t>STO - KESIMPTA 20mg/0.4ml sol.iny. x1</t>
        </is>
      </c>
    </row>
    <row r="1722" ht="15" customHeight="1" s="70">
      <c r="A1722" s="67" t="n">
        <v>6372681</v>
      </c>
      <c r="B1722" s="67" t="n">
        <v>1036847</v>
      </c>
      <c r="C1722" s="40" t="n">
        <v>7798133340096</v>
      </c>
      <c r="D1722" s="66" t="inlineStr">
        <is>
          <t>TO-ADCETRIS** pvo.x50mg</t>
        </is>
      </c>
    </row>
    <row r="1723" ht="15" customHeight="1" s="70">
      <c r="A1723" s="67" t="n">
        <v>668239</v>
      </c>
      <c r="B1723" s="67" t="n">
        <v>1036854</v>
      </c>
      <c r="C1723" s="40" t="n">
        <v>7798168990136</v>
      </c>
      <c r="D1723" s="66" t="inlineStr">
        <is>
          <t>CONVUPIDIOL 100mg/ml sol.oral x 70ml</t>
        </is>
      </c>
    </row>
    <row r="1724" ht="15" customHeight="1" s="70">
      <c r="A1724" s="67" t="n">
        <v>6565682</v>
      </c>
      <c r="B1724" s="67" t="n">
        <v>1036863</v>
      </c>
      <c r="C1724" s="40" t="n">
        <v>7798083522726</v>
      </c>
      <c r="D1724" s="66" t="inlineStr">
        <is>
          <t>TO-LIBINIS 14 mg comp.rec.x 28</t>
        </is>
      </c>
    </row>
    <row r="1725" ht="15" customHeight="1" s="70">
      <c r="A1725" s="67" t="n">
        <v>5969713</v>
      </c>
      <c r="B1725" s="67" t="n">
        <v>1036898</v>
      </c>
      <c r="C1725" s="40" t="n">
        <v>7795367550888</v>
      </c>
      <c r="D1725" s="66" t="inlineStr">
        <is>
          <t>TO-TOLISCRIN 2 f.a.x 30 +diluy.+kit adm</t>
        </is>
      </c>
    </row>
    <row r="1726" ht="15" customHeight="1" s="70">
      <c r="A1726" s="67" t="n">
        <v>6659391</v>
      </c>
      <c r="B1726" s="67" t="n">
        <v>1036900</v>
      </c>
      <c r="C1726" s="40" t="n">
        <v>7796285286101</v>
      </c>
      <c r="D1726" s="66" t="inlineStr">
        <is>
          <t>TO-REGITRAT 500 mg comp.rec. x28</t>
        </is>
      </c>
    </row>
    <row r="1727" ht="15" customHeight="1" s="70">
      <c r="A1727" s="67" t="n">
        <v>6641423</v>
      </c>
      <c r="B1727" s="67" t="n">
        <v>1036903</v>
      </c>
      <c r="C1727" s="40" t="n">
        <v>7792219912030</v>
      </c>
      <c r="D1727" s="66" t="inlineStr">
        <is>
          <t>TO-DABATROX 20 mg comp.rec.x 30</t>
        </is>
      </c>
    </row>
    <row r="1728" ht="15" customHeight="1" s="70">
      <c r="A1728" s="67" t="n">
        <v>6641683</v>
      </c>
      <c r="B1728" s="67" t="n">
        <v>1036904</v>
      </c>
      <c r="C1728" s="40" t="n">
        <v>7792219912054</v>
      </c>
      <c r="D1728" s="66" t="inlineStr">
        <is>
          <t>TO-DABATROX 60 mg comp.rec.x 30</t>
        </is>
      </c>
    </row>
    <row r="1729" ht="15" customHeight="1" s="70">
      <c r="A1729" s="67" t="n">
        <v>5724841</v>
      </c>
      <c r="B1729" s="67" t="n">
        <v>1036982</v>
      </c>
      <c r="C1729" s="40" t="n">
        <v>7798008272309</v>
      </c>
      <c r="D1729" s="66" t="inlineStr">
        <is>
          <t>STO-FV-REVLIMID** 5mg x 21 capsulas</t>
        </is>
      </c>
    </row>
    <row r="1730" ht="15" customHeight="1" s="70">
      <c r="A1730" s="67" t="n">
        <v>5724971</v>
      </c>
      <c r="B1730" s="67" t="n">
        <v>1036983</v>
      </c>
      <c r="C1730" s="40" t="n">
        <v>7798008272316</v>
      </c>
      <c r="D1730" s="66" t="inlineStr">
        <is>
          <t>STO-FV-REVLIMID** 10 mg x 21 capsulas</t>
        </is>
      </c>
    </row>
    <row r="1731" ht="15" customHeight="1" s="70">
      <c r="A1731" s="67" t="n">
        <v>5725001</v>
      </c>
      <c r="B1731" s="67" t="n">
        <v>1036984</v>
      </c>
      <c r="C1731" s="40" t="n">
        <v>7798008272323</v>
      </c>
      <c r="D1731" s="66" t="inlineStr">
        <is>
          <t>STO-FV-REVLIMID** 15 mg x 21 capsulas</t>
        </is>
      </c>
    </row>
    <row r="1732" ht="15" customHeight="1" s="70">
      <c r="A1732" s="67" t="n">
        <v>5725131</v>
      </c>
      <c r="B1732" s="67" t="n">
        <v>1036985</v>
      </c>
      <c r="C1732" s="40" t="n">
        <v>7798008272330</v>
      </c>
      <c r="D1732" s="66" t="inlineStr">
        <is>
          <t>STO-FV-REVLIMID** 25mg x 21 capsulas</t>
        </is>
      </c>
    </row>
    <row r="1733" ht="15" customHeight="1" s="70">
      <c r="A1733" s="67" t="n">
        <v>665739</v>
      </c>
      <c r="B1733" s="67" t="n">
        <v>1036986</v>
      </c>
      <c r="C1733" s="40" t="n">
        <v>5350668900019</v>
      </c>
      <c r="D1733" s="66" t="inlineStr">
        <is>
          <t>TO-VINORGEN 20 mg cáps.bl. x 1</t>
        </is>
      </c>
    </row>
    <row r="1734" ht="15" customHeight="1" s="70">
      <c r="A1734" s="67" t="n">
        <v>665742</v>
      </c>
      <c r="B1734" s="67" t="n">
        <v>1036987</v>
      </c>
      <c r="C1734" s="40" t="n">
        <v>5350668900026</v>
      </c>
      <c r="D1734" s="66" t="inlineStr">
        <is>
          <t>TO-VINORGEN 30 mg cáps.bl. x 1</t>
        </is>
      </c>
    </row>
    <row r="1735" ht="15" customHeight="1" s="70">
      <c r="A1735" s="67" t="n">
        <v>9956513</v>
      </c>
      <c r="B1735" s="67" t="n">
        <v>1036993</v>
      </c>
      <c r="C1735" s="40" t="n">
        <v>7613427011776</v>
      </c>
      <c r="D1735" s="66" t="inlineStr">
        <is>
          <t>TI-ONE TOUCH SELECT PLUS tiras react x50</t>
        </is>
      </c>
    </row>
    <row r="1736" ht="15" customHeight="1" s="70">
      <c r="A1736" s="67" t="n">
        <v>9959601</v>
      </c>
      <c r="B1736" s="67" t="n">
        <v>1037024</v>
      </c>
      <c r="C1736" s="40" t="n">
        <v>7798008272293</v>
      </c>
      <c r="D1736" s="66" t="inlineStr">
        <is>
          <t>TO-ZEPOSIA 0.23/0.46 mg cáps. x 7</t>
        </is>
      </c>
    </row>
    <row r="1737" ht="15" customHeight="1" s="70">
      <c r="A1737" s="67" t="n">
        <v>9959602</v>
      </c>
      <c r="B1737" s="67" t="n">
        <v>1037025</v>
      </c>
      <c r="C1737" s="40" t="n">
        <v>7798008272286</v>
      </c>
      <c r="D1737" s="66" t="inlineStr">
        <is>
          <t>TO-ZEPOSIA 0.92 mg cáps. x 28</t>
        </is>
      </c>
    </row>
    <row r="1738" ht="15" customHeight="1" s="70">
      <c r="A1738" s="67" t="n">
        <v>4232361</v>
      </c>
      <c r="B1738" s="67" t="n">
        <v>1037026</v>
      </c>
      <c r="C1738" s="40" t="n">
        <v>7795326209543</v>
      </c>
      <c r="D1738" s="66" t="inlineStr">
        <is>
          <t>TO-BCG CULTIVO AJV f.a.x 4</t>
        </is>
      </c>
    </row>
    <row r="1739" ht="15" customHeight="1" s="70">
      <c r="A1739" s="67" t="n">
        <v>6660261</v>
      </c>
      <c r="B1739" s="67" t="n">
        <v>1037035</v>
      </c>
      <c r="C1739" s="40" t="n">
        <v>7796285286118</v>
      </c>
      <c r="D1739" s="66" t="inlineStr">
        <is>
          <t>TO-ELEFIX vial x 1 x 2 ml</t>
        </is>
      </c>
    </row>
    <row r="1740" ht="15" customHeight="1" s="70">
      <c r="A1740" s="67" t="n">
        <v>6637971</v>
      </c>
      <c r="B1740" s="67" t="n">
        <v>1037037</v>
      </c>
      <c r="C1740" s="40" t="n">
        <v>7795348424078</v>
      </c>
      <c r="D1740" s="66" t="inlineStr">
        <is>
          <t>TO-INTRART 5 mg comp.rec.x 60</t>
        </is>
      </c>
    </row>
    <row r="1741" ht="15" customHeight="1" s="70">
      <c r="A1741" s="67" t="n">
        <v>6286841</v>
      </c>
      <c r="B1741" s="67" t="n">
        <v>1037040</v>
      </c>
      <c r="C1741" s="40" t="n">
        <v>5415062381700</v>
      </c>
      <c r="D1741" s="66" t="inlineStr">
        <is>
          <t>TO-VYNDAQEL 20 mg cáps.bl.x 30</t>
        </is>
      </c>
    </row>
    <row r="1742" ht="15" customHeight="1" s="70">
      <c r="A1742" s="67" t="n">
        <v>6667422</v>
      </c>
      <c r="B1742" s="67" t="n">
        <v>1037042</v>
      </c>
      <c r="C1742" s="40" t="n">
        <v>7796285288723</v>
      </c>
      <c r="D1742" s="66" t="inlineStr">
        <is>
          <t>TO-KANBIS Sol. oral x 100 ml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6"/>
  <sheetViews>
    <sheetView topLeftCell="A17" workbookViewId="0">
      <selection activeCell="C2" sqref="C2"/>
    </sheetView>
  </sheetViews>
  <sheetFormatPr baseColWidth="10" defaultRowHeight="15.75" outlineLevelCol="0"/>
  <cols>
    <col width="17.5703125" customWidth="1" style="25" min="1" max="1"/>
    <col width="49.5703125" bestFit="1" customWidth="1" style="26" min="2" max="2"/>
    <col width="13.7109375" bestFit="1" customWidth="1" style="26" min="3" max="3"/>
  </cols>
  <sheetData>
    <row r="1" ht="15" customHeight="1" s="70">
      <c r="A1" s="27" t="inlineStr">
        <is>
          <t>EAN</t>
        </is>
      </c>
      <c r="B1" s="28" t="inlineStr">
        <is>
          <t>Material Nombre</t>
        </is>
      </c>
      <c r="C1" s="28" t="inlineStr">
        <is>
          <t>ID Material Sap</t>
        </is>
      </c>
    </row>
    <row r="2" ht="15.75" customHeight="1" s="70">
      <c r="A2" s="25" t="n">
        <v>7798006872006</v>
      </c>
      <c r="B2" s="26" t="inlineStr">
        <is>
          <t>TO-ZIDOVUDINA FILAXIS** 100 mg caps.x 100</t>
        </is>
      </c>
      <c r="C2" s="29" t="n">
        <v>250</v>
      </c>
    </row>
    <row r="3" ht="15.75" customHeight="1" s="70">
      <c r="A3" s="25" t="n">
        <v>7796930007310</v>
      </c>
      <c r="B3" s="26" t="inlineStr">
        <is>
          <t>TO-3 TC ** 150 mg comp.rec.x 60</t>
        </is>
      </c>
      <c r="C3" s="29" t="n">
        <v>528</v>
      </c>
    </row>
    <row r="4" ht="15.75" customHeight="1" s="70">
      <c r="A4" s="25" t="n">
        <v>7795348001859</v>
      </c>
      <c r="B4" s="26" t="inlineStr">
        <is>
          <t>TO-ZETROTAX RICHMOND** 10 mg/ml jbe.x 240 ml</t>
        </is>
      </c>
      <c r="C4" s="29" t="n">
        <v>534</v>
      </c>
    </row>
    <row r="5" ht="15.75" customHeight="1" s="70">
      <c r="A5" s="25" t="n">
        <v>7796930003336</v>
      </c>
      <c r="B5" s="26" t="inlineStr">
        <is>
          <t>TO-3 TC COMPLEX** comp.rec.x 60</t>
        </is>
      </c>
      <c r="C5" s="29" t="n">
        <v>620</v>
      </c>
    </row>
    <row r="6" ht="15.75" customHeight="1" s="70">
      <c r="A6" s="25" t="n">
        <v>7796930007303</v>
      </c>
      <c r="B6" s="26" t="inlineStr">
        <is>
          <t>TO-3 TC** sol.x 240 ml</t>
        </is>
      </c>
      <c r="C6" s="29" t="n">
        <v>635</v>
      </c>
    </row>
    <row r="7" ht="15.75" customHeight="1" s="70">
      <c r="A7" s="25" t="n">
        <v>7796930003978</v>
      </c>
      <c r="B7" s="26" t="inlineStr">
        <is>
          <t>TO-ZIAGENAVIR** 300 mg comp.rec.x 60</t>
        </is>
      </c>
      <c r="C7" s="29" t="n">
        <v>693</v>
      </c>
    </row>
    <row r="8" ht="15.75" customHeight="1" s="70">
      <c r="A8" s="25" t="n">
        <v>7798007801784</v>
      </c>
      <c r="B8" s="26" t="inlineStr">
        <is>
          <t>TO-KESS** 150 mg comp.x 60</t>
        </is>
      </c>
      <c r="C8" s="29" t="n">
        <v>764</v>
      </c>
    </row>
    <row r="9" ht="15.75" customHeight="1" s="70">
      <c r="A9" s="25" t="n">
        <v>7798007801906</v>
      </c>
      <c r="B9" s="26" t="inlineStr">
        <is>
          <t>TO-KESS COMPLEX** comp.x 60</t>
        </is>
      </c>
      <c r="C9" s="29" t="n">
        <v>808</v>
      </c>
    </row>
    <row r="10" ht="15.75" customHeight="1" s="70">
      <c r="A10" s="25" t="n">
        <v>7796930003985</v>
      </c>
      <c r="B10" s="26" t="inlineStr">
        <is>
          <t>TO-ZIAGENAVIR** 20mg/ml sol.oral x 240ml</t>
        </is>
      </c>
      <c r="C10" s="29" t="n">
        <v>829</v>
      </c>
    </row>
    <row r="11" ht="15.75" customHeight="1" s="70">
      <c r="A11" s="25" t="n">
        <v>7795304866133</v>
      </c>
      <c r="B11" s="26" t="inlineStr">
        <is>
          <t>TO-VIRAMUNE** susp.x 240 ml</t>
        </is>
      </c>
      <c r="C11" s="29" t="n">
        <v>913</v>
      </c>
    </row>
    <row r="12" ht="15.75" customHeight="1" s="70">
      <c r="A12" s="25" t="n">
        <v>7795305791588</v>
      </c>
      <c r="B12" s="26" t="inlineStr">
        <is>
          <t>STO-VIDEX EC 400 mg caps.x 30</t>
        </is>
      </c>
      <c r="C12" s="29" t="n">
        <v>1045</v>
      </c>
    </row>
    <row r="13" ht="15.75" customHeight="1" s="70">
      <c r="A13" s="25" t="n">
        <v>7796930008003</v>
      </c>
      <c r="B13" s="26" t="inlineStr">
        <is>
          <t>TO-TRICIVIR** comp.rec.x60</t>
        </is>
      </c>
      <c r="C13" s="29" t="n">
        <v>1140</v>
      </c>
    </row>
    <row r="14" ht="15.75" customHeight="1" s="70">
      <c r="A14" s="25" t="n">
        <v>7795305791540</v>
      </c>
      <c r="B14" s="26" t="inlineStr">
        <is>
          <t>TO-VIDEX EC 200 mg caps.x 30</t>
        </is>
      </c>
      <c r="C14" s="29" t="n">
        <v>1206</v>
      </c>
    </row>
    <row r="15" ht="15.75" customHeight="1" s="70">
      <c r="A15" s="25" t="n">
        <v>7795305791571</v>
      </c>
      <c r="B15" s="26" t="inlineStr">
        <is>
          <t>STO-VIDEX EC 250 mg caps.x 30</t>
        </is>
      </c>
      <c r="C15" s="29" t="n">
        <v>1226</v>
      </c>
    </row>
    <row r="16" ht="15.75" customHeight="1" s="70">
      <c r="A16" s="25" t="n">
        <v>7797991146819</v>
      </c>
      <c r="B16" s="26" t="inlineStr">
        <is>
          <t>STO-STOCRIN** 600 mg x 30 comp.</t>
        </is>
      </c>
      <c r="C16" s="29" t="n">
        <v>7241</v>
      </c>
    </row>
    <row r="17" ht="15.75" customHeight="1" s="70">
      <c r="A17" s="25" t="n">
        <v>7795336079617</v>
      </c>
      <c r="B17" s="26" t="inlineStr">
        <is>
          <t>TO-AZITROMICINA RICHET (ATB) 500mg comp.x 3 (Est.)</t>
        </is>
      </c>
      <c r="C17" s="29" t="n">
        <v>7655</v>
      </c>
    </row>
    <row r="18" ht="15.75" customHeight="1" s="70">
      <c r="A18" s="25" t="n">
        <v>7795367053815</v>
      </c>
      <c r="B18" s="26" t="inlineStr">
        <is>
          <t>TO-MUVIDINA** comp.x 60</t>
        </is>
      </c>
      <c r="C18" s="29" t="n">
        <v>7792</v>
      </c>
    </row>
    <row r="19" ht="15.75" customHeight="1" s="70">
      <c r="A19" s="25" t="n">
        <v>7796285048969</v>
      </c>
      <c r="B19" s="26" t="inlineStr">
        <is>
          <t>CRONOPEN (ATB) 500 mg comp.rec.x 3</t>
        </is>
      </c>
      <c r="C19" s="29" t="n">
        <v>7903</v>
      </c>
    </row>
    <row r="20" ht="15.75" customHeight="1" s="70">
      <c r="A20" s="25" t="n">
        <v>7798006871870</v>
      </c>
      <c r="B20" s="26" t="inlineStr">
        <is>
          <t>TO-FILIDE 200 mg comp.x 60</t>
        </is>
      </c>
      <c r="C20" s="29" t="n">
        <v>9697</v>
      </c>
    </row>
    <row r="21" ht="15.75" customHeight="1" s="70">
      <c r="A21" s="25" t="n">
        <v>7798061750943</v>
      </c>
      <c r="B21" s="26" t="inlineStr">
        <is>
          <t>TO-STAVUDINA** jbe.x 200 ml</t>
        </is>
      </c>
      <c r="C21" s="29" t="n">
        <v>10493</v>
      </c>
    </row>
    <row r="22" ht="15.75" customHeight="1" s="70">
      <c r="A22" s="25" t="n">
        <v>7795348003501</v>
      </c>
      <c r="B22" s="26" t="inlineStr">
        <is>
          <t>TO-ZEPRIL** 300 mg comp.rec.x 60</t>
        </is>
      </c>
      <c r="C22" s="29" t="n">
        <v>10939</v>
      </c>
    </row>
    <row r="23" ht="15.75" customHeight="1" s="70">
      <c r="A23" s="25" t="n">
        <v>3000033631193</v>
      </c>
      <c r="B23" s="26" t="inlineStr">
        <is>
          <t>STO-REYATAZ** 200 mg caps.x 60</t>
        </is>
      </c>
      <c r="C23" s="29" t="n">
        <v>10984</v>
      </c>
    </row>
    <row r="24" ht="15.75" customHeight="1" s="70">
      <c r="A24" s="25" t="n">
        <v>7795348003419</v>
      </c>
      <c r="B24" s="26" t="inlineStr">
        <is>
          <t>TO-PROTEASE 200 mg comp.x 60</t>
        </is>
      </c>
      <c r="C24" s="29" t="n">
        <v>11014</v>
      </c>
    </row>
    <row r="25" ht="15.75" customHeight="1" s="70">
      <c r="A25" s="25" t="n">
        <v>7792183487787</v>
      </c>
      <c r="B25" s="26" t="inlineStr">
        <is>
          <t>STO-VIREAD** comp.rec.x 30</t>
        </is>
      </c>
      <c r="C25" s="29" t="n">
        <v>11055</v>
      </c>
    </row>
    <row r="26" ht="15.75" customHeight="1" s="70">
      <c r="A26" s="25" t="n">
        <v>7795348250189</v>
      </c>
      <c r="B26" s="26" t="inlineStr">
        <is>
          <t>STO-VIRORREVER 600** 600 mg comp.x 30</t>
        </is>
      </c>
      <c r="C26" s="29" t="n">
        <v>11537</v>
      </c>
    </row>
    <row r="27" ht="15.75" customHeight="1" s="70">
      <c r="A27" s="25" t="n">
        <v>7795348003037</v>
      </c>
      <c r="B27" s="26" t="inlineStr">
        <is>
          <t>TO-ZETAVUDIN** comp.rec.x 60</t>
        </is>
      </c>
      <c r="C27" s="29" t="n">
        <v>11539</v>
      </c>
    </row>
    <row r="28" ht="15.75" customHeight="1" s="70">
      <c r="A28" s="25" t="n">
        <v>7794640408021</v>
      </c>
      <c r="B28" s="26" t="inlineStr">
        <is>
          <t>TO-TELZIR** 700 mg comp.x 60</t>
        </is>
      </c>
      <c r="C28" s="29" t="n">
        <v>11586</v>
      </c>
    </row>
    <row r="29" ht="15.75" customHeight="1" s="70">
      <c r="A29" s="25" t="n">
        <v>7792371649973</v>
      </c>
      <c r="B29" s="26" t="inlineStr">
        <is>
          <t>TO-FUZEON** 90 mg viales x 60 + kit de aplicacion</t>
        </is>
      </c>
      <c r="C29" s="29" t="n">
        <v>19034</v>
      </c>
    </row>
    <row r="30" ht="15.75" customHeight="1" s="70">
      <c r="A30" s="25" t="n">
        <v>7792371004833</v>
      </c>
      <c r="B30" s="26" t="inlineStr">
        <is>
          <t>BACTRIM FUERTE comp.x 10</t>
        </is>
      </c>
      <c r="C30" s="29" t="n">
        <v>19364</v>
      </c>
    </row>
    <row r="31" ht="15.75" customHeight="1" s="70">
      <c r="A31" s="25" t="n">
        <v>7796285049256</v>
      </c>
      <c r="B31" s="26" t="inlineStr">
        <is>
          <t>CRONOPEN (ATB) 500 mg comp.rec.x 5</t>
        </is>
      </c>
      <c r="C31" s="29" t="n">
        <v>19585</v>
      </c>
    </row>
    <row r="32" ht="15.75" customHeight="1" s="70">
      <c r="A32" s="25" t="n">
        <v>7794640401701</v>
      </c>
      <c r="B32" s="26" t="inlineStr">
        <is>
          <t>TO-KIVEXA** comp. x 30</t>
        </is>
      </c>
      <c r="C32" s="29" t="n">
        <v>19939</v>
      </c>
    </row>
    <row r="33" ht="15.75" customHeight="1" s="70">
      <c r="A33" s="25" t="n">
        <v>7795367054171</v>
      </c>
      <c r="B33" s="26" t="inlineStr">
        <is>
          <t>TO-FINECIL** 300 mg comp.x 60</t>
        </is>
      </c>
      <c r="C33" s="29" t="n">
        <v>20576</v>
      </c>
    </row>
    <row r="34" ht="15.75" customHeight="1" s="70">
      <c r="A34" s="25" t="n">
        <v>7795304866881</v>
      </c>
      <c r="B34" s="26" t="inlineStr">
        <is>
          <t>STO-APTIVUS** 250mg caps.x120</t>
        </is>
      </c>
      <c r="C34" s="29" t="n">
        <v>20613</v>
      </c>
    </row>
    <row r="35" ht="15.75" customHeight="1" s="70">
      <c r="A35" s="25" t="n">
        <v>7795367054522</v>
      </c>
      <c r="B35" s="26" t="inlineStr">
        <is>
          <t>STO-SULFINAV** 600 mg comp.x 30</t>
        </is>
      </c>
      <c r="C35" s="29" t="n">
        <v>21100</v>
      </c>
    </row>
    <row r="36" ht="15.75" customHeight="1" s="70">
      <c r="A36" s="25" t="n">
        <v>7792183488647</v>
      </c>
      <c r="B36" s="26" t="inlineStr">
        <is>
          <t>STO-TRUVADA** comp. rec. x 30</t>
        </is>
      </c>
      <c r="C36" s="29" t="n">
        <v>21128</v>
      </c>
    </row>
    <row r="37" ht="15.75" customHeight="1" s="70">
      <c r="A37" s="25" t="n">
        <v>7798061751292</v>
      </c>
      <c r="B37" s="26" t="inlineStr">
        <is>
          <t>TO-PLUSABCIR** 300 mg comp.rec.x 60</t>
        </is>
      </c>
      <c r="C37" s="29" t="n">
        <v>21303</v>
      </c>
    </row>
    <row r="38" ht="15.75" customHeight="1" s="70">
      <c r="A38" s="25" t="n">
        <v>7795348250943</v>
      </c>
      <c r="B38" s="26" t="inlineStr">
        <is>
          <t>TO-LAZINEVIR** comp.rec.x 60</t>
        </is>
      </c>
      <c r="C38" s="29" t="n">
        <v>21922</v>
      </c>
    </row>
    <row r="39" ht="15.75" customHeight="1" s="70">
      <c r="A39" s="25" t="n">
        <v>7798084680821</v>
      </c>
      <c r="B39" s="26" t="inlineStr">
        <is>
          <t>MUTUM 150 mg comp.x 4</t>
        </is>
      </c>
      <c r="C39" s="29" t="n">
        <v>22132</v>
      </c>
    </row>
    <row r="40" ht="15.75" customHeight="1" s="70">
      <c r="A40" s="25" t="n">
        <v>7798061750424</v>
      </c>
      <c r="B40" s="26" t="inlineStr">
        <is>
          <t>TO-AMILITRAP** 150 mg comp.rec.x 60</t>
        </is>
      </c>
      <c r="C40" s="29" t="n">
        <v>22882</v>
      </c>
    </row>
    <row r="41" ht="15.75" customHeight="1" s="70">
      <c r="A41" s="25" t="n">
        <v>3000033622634</v>
      </c>
      <c r="B41" s="26" t="inlineStr">
        <is>
          <t>STO-REYATAZ** 300 mg caps. x 30</t>
        </is>
      </c>
      <c r="C41" s="29" t="n">
        <v>22963</v>
      </c>
    </row>
    <row r="42" ht="15.75" customHeight="1" s="70">
      <c r="A42" s="25" t="n">
        <v>7797991150199</v>
      </c>
      <c r="B42" s="26" t="inlineStr">
        <is>
          <t>STO-ISENTRESS** 400 mg comp. x 60</t>
        </is>
      </c>
      <c r="C42" s="29" t="n">
        <v>23411</v>
      </c>
    </row>
    <row r="43" ht="15.75" customHeight="1" s="70">
      <c r="A43" s="25" t="n">
        <v>7795367055390</v>
      </c>
      <c r="B43" s="26" t="inlineStr">
        <is>
          <t>TO-ZIDOMUV** comp.x 60</t>
        </is>
      </c>
      <c r="C43" s="29" t="n">
        <v>24500</v>
      </c>
    </row>
    <row r="44" ht="15.75" customHeight="1" s="70">
      <c r="A44" s="25" t="n">
        <v>7795336063340</v>
      </c>
      <c r="B44" s="26" t="inlineStr">
        <is>
          <t>FLUCONAZOL RICHET 200 mg comp.x 10 (Est.)</t>
        </is>
      </c>
      <c r="C44" s="29" t="n">
        <v>24727</v>
      </c>
    </row>
    <row r="45" ht="15.75" customHeight="1" s="70">
      <c r="A45" s="25" t="n">
        <v>7795367055284</v>
      </c>
      <c r="B45" s="26" t="inlineStr">
        <is>
          <t>TO-ORALMUV** 300 mg comp.rec.x 30</t>
        </is>
      </c>
      <c r="C45" s="29" t="n">
        <v>24792</v>
      </c>
    </row>
    <row r="46" ht="15.75" customHeight="1" s="70">
      <c r="A46" s="25" t="n">
        <v>7791829018910</v>
      </c>
      <c r="B46" s="26" t="inlineStr">
        <is>
          <t>TO-PANKA** 300 mg comp.rec.x 60</t>
        </is>
      </c>
      <c r="C46" s="29" t="n">
        <v>26266</v>
      </c>
    </row>
    <row r="47" ht="15.75" customHeight="1" s="70">
      <c r="A47" s="25" t="n">
        <v>7795348251223</v>
      </c>
      <c r="B47" s="26" t="inlineStr">
        <is>
          <t>STO-LEUZAN** 300 mg comp. x 30</t>
        </is>
      </c>
      <c r="C47" s="29" t="n">
        <v>26752</v>
      </c>
    </row>
    <row r="48">
      <c r="A48" s="25" t="n">
        <v>7791829019344</v>
      </c>
      <c r="B48" s="26" t="inlineStr">
        <is>
          <t>STO-ZULETEL** 600 mg comp.x 30</t>
        </is>
      </c>
      <c r="C48" s="29" t="n">
        <v>27184</v>
      </c>
    </row>
    <row r="49">
      <c r="A49" s="25" t="n">
        <v>7792183000443</v>
      </c>
      <c r="B49" s="26" t="inlineStr">
        <is>
          <t>STO-ATRIPLA** comp.x30</t>
        </is>
      </c>
      <c r="C49" s="29" t="n">
        <v>27425</v>
      </c>
    </row>
    <row r="50">
      <c r="A50" s="25" t="n">
        <v>7795314023458</v>
      </c>
      <c r="B50" s="26" t="inlineStr">
        <is>
          <t>STO-PREZISTA** 600mg comp.x60</t>
        </is>
      </c>
      <c r="C50" s="29" t="n">
        <v>27459</v>
      </c>
    </row>
    <row r="51">
      <c r="A51" s="25" t="n">
        <v>7795367000239</v>
      </c>
      <c r="B51" s="26" t="inlineStr">
        <is>
          <t>STO-VIRAKAM** 300 mg comp.x 30</t>
        </is>
      </c>
      <c r="C51" s="29" t="n">
        <v>27669</v>
      </c>
    </row>
    <row r="52">
      <c r="A52" s="25" t="n">
        <v>7795348000258</v>
      </c>
      <c r="B52" s="26" t="inlineStr">
        <is>
          <t>TO-SELMIVIR** comp.rec.x 30</t>
        </is>
      </c>
      <c r="C52" s="29" t="n">
        <v>28621</v>
      </c>
    </row>
    <row r="53">
      <c r="A53" s="25" t="n">
        <v>7795367000376</v>
      </c>
      <c r="B53" s="26" t="inlineStr">
        <is>
          <t>TO-PROFELVIR comp. rec. x 30</t>
        </is>
      </c>
      <c r="C53" s="29" t="n">
        <v>28919</v>
      </c>
    </row>
    <row r="54">
      <c r="A54" s="25" t="n">
        <v>7795348000326</v>
      </c>
      <c r="B54" s="26" t="inlineStr">
        <is>
          <t>STO-MIVUTEN** comp.rec.x 30</t>
        </is>
      </c>
      <c r="C54" s="29" t="n">
        <v>29011</v>
      </c>
    </row>
    <row r="55">
      <c r="A55" s="25" t="n">
        <v>7795314023694</v>
      </c>
      <c r="B55" s="26" t="inlineStr">
        <is>
          <t>STO-PREZISTA** 400mg comp.x60</t>
        </is>
      </c>
      <c r="C55" s="29" t="n">
        <v>29504</v>
      </c>
    </row>
    <row r="56">
      <c r="A56" s="25" t="n">
        <v>7795314023700</v>
      </c>
      <c r="B56" s="26" t="inlineStr">
        <is>
          <t>TO-PREZISTA** 150mg comp.x240</t>
        </is>
      </c>
      <c r="C56" s="29" t="n">
        <v>29721</v>
      </c>
    </row>
    <row r="57">
      <c r="A57" s="25" t="n">
        <v>7794640820076</v>
      </c>
      <c r="B57" s="26" t="inlineStr">
        <is>
          <t>STO-CELSENTRI** 300mg comp.x60</t>
        </is>
      </c>
      <c r="C57" s="29" t="n">
        <v>30110</v>
      </c>
    </row>
    <row r="58">
      <c r="A58" s="25" t="n">
        <v>7794640820083</v>
      </c>
      <c r="B58" s="26" t="inlineStr">
        <is>
          <t>STO-CELSENTRI** 150mg comp.x60</t>
        </is>
      </c>
      <c r="C58" s="29" t="n">
        <v>30136</v>
      </c>
    </row>
    <row r="59">
      <c r="A59" s="25" t="n">
        <v>7795336079624</v>
      </c>
      <c r="B59" s="26" t="inlineStr">
        <is>
          <t>TO-AZITROMICINA RICHET (ATB) 500mg comp.x 6</t>
        </is>
      </c>
      <c r="C59" s="29" t="n">
        <v>30212</v>
      </c>
    </row>
    <row r="60">
      <c r="A60" s="25" t="n">
        <v>7795367001069</v>
      </c>
      <c r="B60" s="26" t="inlineStr">
        <is>
          <t>TO-MUVIDINA PLUS** comp.rec.x 60</t>
        </is>
      </c>
      <c r="C60" s="29" t="n">
        <v>30590</v>
      </c>
    </row>
    <row r="61">
      <c r="A61" s="25" t="n">
        <v>7795367001038</v>
      </c>
      <c r="B61" s="26" t="inlineStr">
        <is>
          <t>STO-TELAVIR** comp.rec.x 30</t>
        </is>
      </c>
      <c r="C61" s="29" t="n">
        <v>30591</v>
      </c>
    </row>
    <row r="62">
      <c r="A62" s="25" t="n">
        <v>7795348001705</v>
      </c>
      <c r="B62" s="26" t="inlineStr">
        <is>
          <t>STO-VIRONTAR** 100/600 comp.rec.x 60</t>
        </is>
      </c>
      <c r="C62" s="29" t="n">
        <v>1031120</v>
      </c>
    </row>
    <row r="63">
      <c r="A63" s="25" t="n">
        <v>7791829018903</v>
      </c>
      <c r="B63" s="26" t="inlineStr">
        <is>
          <t>STO-VIDARA** comp.rec.x 30</t>
        </is>
      </c>
      <c r="C63" s="29" t="n">
        <v>1031182</v>
      </c>
    </row>
    <row r="64">
      <c r="A64" s="25" t="n">
        <v>7793397077269</v>
      </c>
      <c r="B64" s="26" t="inlineStr">
        <is>
          <t>STO-EDILOSIV 50 mg comp.x 60</t>
        </is>
      </c>
      <c r="C64" s="29" t="n">
        <v>1031370</v>
      </c>
    </row>
    <row r="65">
      <c r="A65" s="25" t="n">
        <v>7795367003544</v>
      </c>
      <c r="B65" s="26" t="inlineStr">
        <is>
          <t>STO-RESISVIR** 600 mg comp.rec.x 60</t>
        </is>
      </c>
      <c r="C65" s="29" t="n">
        <v>1031372</v>
      </c>
    </row>
    <row r="66">
      <c r="A66" s="25" t="n">
        <v>7795348000357</v>
      </c>
      <c r="B66" s="26" t="inlineStr">
        <is>
          <t>TO-VUCLODIR** 300 mg comp x 30</t>
        </is>
      </c>
      <c r="C66" s="29" t="n">
        <v>1031389</v>
      </c>
    </row>
    <row r="67">
      <c r="A67" s="25" t="n">
        <v>7794640820793</v>
      </c>
      <c r="B67" s="26" t="inlineStr">
        <is>
          <t>TO-TIVICAY** 50mg x 30 comp.</t>
        </is>
      </c>
      <c r="C67" s="29" t="n">
        <v>1031712</v>
      </c>
    </row>
    <row r="68">
      <c r="A68" s="25" t="n">
        <v>7797991000678</v>
      </c>
      <c r="B68" s="26" t="inlineStr">
        <is>
          <t>STO-ISENTRESS** 100 mg comp.mast.x 60</t>
        </is>
      </c>
      <c r="C68" s="29" t="n">
        <v>1031881</v>
      </c>
    </row>
    <row r="69">
      <c r="A69" s="25" t="n">
        <v>7797991000661</v>
      </c>
      <c r="B69" s="26" t="inlineStr">
        <is>
          <t>STO-ISENTRESS** 25 mg comp.mast.x 60</t>
        </is>
      </c>
      <c r="C69" s="29" t="n">
        <v>1031882</v>
      </c>
    </row>
    <row r="70">
      <c r="A70" s="25" t="n">
        <v>7795314023762</v>
      </c>
      <c r="B70" s="26" t="inlineStr">
        <is>
          <t>TO-INTELENCE** 200mg comp.x60</t>
        </is>
      </c>
      <c r="C70" s="29" t="n">
        <v>1031893</v>
      </c>
    </row>
    <row r="71">
      <c r="A71" s="25" t="n">
        <v>7796285277314</v>
      </c>
      <c r="B71" s="26" t="inlineStr">
        <is>
          <t>STO-REMIVIR** comp.rec.x30</t>
        </is>
      </c>
      <c r="C71" s="29" t="n">
        <v>1032116</v>
      </c>
    </row>
    <row r="72">
      <c r="A72" s="25" t="n">
        <v>7792183001945</v>
      </c>
      <c r="B72" s="26" t="inlineStr">
        <is>
          <t>STO-STRIBILD** comp.rec.x30</t>
        </is>
      </c>
      <c r="C72" s="29" t="n">
        <v>1032188</v>
      </c>
    </row>
    <row r="73">
      <c r="A73" s="25" t="n">
        <v>7795348002825</v>
      </c>
      <c r="B73" s="26" t="inlineStr">
        <is>
          <t>STO-VIRONTAR N** 100/800 comp.rec.ran.x30</t>
        </is>
      </c>
      <c r="C73" s="29" t="n">
        <v>1032222</v>
      </c>
    </row>
    <row r="74">
      <c r="A74" s="25" t="n">
        <v>7793397051443</v>
      </c>
      <c r="B74" s="26" t="inlineStr">
        <is>
          <t>TO-PAZOPATER** 400mg comp.rec.x30 (PA)</t>
        </is>
      </c>
      <c r="C74" s="29" t="n">
        <v>1032299</v>
      </c>
    </row>
    <row r="75">
      <c r="A75" s="25" t="n">
        <v>8054083005003</v>
      </c>
      <c r="B75" s="26" t="inlineStr">
        <is>
          <t>STO-RITONAVIR ABBVIE** comp.x30</t>
        </is>
      </c>
      <c r="C75" s="29" t="n">
        <v>1032301</v>
      </c>
    </row>
    <row r="76">
      <c r="A76" s="25" t="n">
        <v>8054083003474</v>
      </c>
      <c r="B76" s="26" t="inlineStr">
        <is>
          <t>STO-KALETRA 50mg/200mg comp.rec.x120</t>
        </is>
      </c>
      <c r="C76" s="29" t="n">
        <v>1032380</v>
      </c>
    </row>
    <row r="77">
      <c r="A77" s="25" t="n">
        <v>7798061750837</v>
      </c>
      <c r="B77" s="26" t="inlineStr">
        <is>
          <t>TO-ZIDOVUDINA DOSA** 200mg/20ml f.a</t>
        </is>
      </c>
      <c r="C77" s="29" t="n">
        <v>1032382</v>
      </c>
    </row>
    <row r="78">
      <c r="A78" s="25" t="n">
        <v>7793397051436</v>
      </c>
      <c r="B78" s="26" t="inlineStr">
        <is>
          <t>TO-PAZOPATER** 200mg comp.rec.x30 (PA)</t>
        </is>
      </c>
      <c r="C78" s="29" t="n">
        <v>1032413</v>
      </c>
    </row>
    <row r="79">
      <c r="A79" s="25" t="n">
        <v>7792183002539</v>
      </c>
      <c r="B79" s="26" t="inlineStr">
        <is>
          <t>STO-COMPLERA** comp.rec.x30</t>
        </is>
      </c>
      <c r="C79" s="29" t="n">
        <v>1032424</v>
      </c>
    </row>
    <row r="80">
      <c r="A80" s="25" t="n">
        <v>7794640820854</v>
      </c>
      <c r="B80" s="26" t="inlineStr">
        <is>
          <t>TO-TRIUMEQ** 50mg/300mg/600mg</t>
        </is>
      </c>
      <c r="C80" s="29" t="n">
        <v>1032425</v>
      </c>
    </row>
    <row r="81">
      <c r="A81" s="25" t="n">
        <v>7798008272125</v>
      </c>
      <c r="B81" s="26" t="inlineStr">
        <is>
          <t>STO-EVOTAZ** 300/150mg caps.x30</t>
        </is>
      </c>
      <c r="C81" s="29" t="n">
        <v>1032554</v>
      </c>
    </row>
    <row r="82">
      <c r="A82" s="25" t="n">
        <v>7793397051474</v>
      </c>
      <c r="B82" s="26" t="inlineStr">
        <is>
          <t>TO-FOSEVA 800mg comp.rec.x180</t>
        </is>
      </c>
      <c r="C82" s="29" t="n">
        <v>1032577</v>
      </c>
    </row>
    <row r="83">
      <c r="A83" s="25" t="n">
        <v>7793397090305</v>
      </c>
      <c r="B83" s="26" t="inlineStr">
        <is>
          <t>TO-TERFLIMIDA 14mg comp.rec.x28</t>
        </is>
      </c>
      <c r="C83" s="29" t="n">
        <v>1032669</v>
      </c>
    </row>
    <row r="84">
      <c r="A84" s="25" t="n">
        <v>7793397051535</v>
      </c>
      <c r="B84" s="26" t="inlineStr">
        <is>
          <t>TO-TENALCET 30mg comp.rec.x30</t>
        </is>
      </c>
      <c r="C84" s="29" t="n">
        <v>1032748</v>
      </c>
    </row>
    <row r="85">
      <c r="A85" s="25" t="n">
        <v>7793397051542</v>
      </c>
      <c r="B85" s="26" t="inlineStr">
        <is>
          <t>TO-TENALCET 60mg comp.rec.x30</t>
        </is>
      </c>
      <c r="C85" s="29" t="n">
        <v>1032750</v>
      </c>
    </row>
    <row r="86">
      <c r="A86" s="25" t="n">
        <v>8054083006406</v>
      </c>
      <c r="B86" s="26" t="inlineStr">
        <is>
          <t>STO-KALETRA sol.oral x160ml</t>
        </is>
      </c>
      <c r="C86" s="29" t="n">
        <v>1032790</v>
      </c>
    </row>
    <row r="87">
      <c r="A87" s="25" t="n">
        <v>8054083003382</v>
      </c>
      <c r="B87" s="26" t="inlineStr">
        <is>
          <t>STO-KALETRA** 25/100mg comp.rec.x60</t>
        </is>
      </c>
      <c r="C87" s="29" t="n">
        <v>1032830</v>
      </c>
    </row>
    <row r="88">
      <c r="A88" s="25" t="n">
        <v>7795348003242</v>
      </c>
      <c r="B88" s="26" t="inlineStr">
        <is>
          <t>STO-TRIVENZ** comp. x 30</t>
        </is>
      </c>
      <c r="C88" s="29" t="n">
        <v>1032899</v>
      </c>
    </row>
    <row r="89">
      <c r="A89" s="25" t="n">
        <v>7796285279905</v>
      </c>
      <c r="B89" s="26" t="inlineStr">
        <is>
          <t>STO-SIMPLIR** comp.rec.x30</t>
        </is>
      </c>
      <c r="C89" s="29" t="n">
        <v>1032986</v>
      </c>
    </row>
    <row r="90">
      <c r="A90" s="25" t="n">
        <v>7792183002843</v>
      </c>
      <c r="B90" s="26" t="inlineStr">
        <is>
          <t>TO-GENVOYA** comp.rec.x30</t>
        </is>
      </c>
      <c r="C90" s="29" t="n">
        <v>1033043</v>
      </c>
    </row>
    <row r="91">
      <c r="A91" s="25" t="n">
        <v>7793397051658</v>
      </c>
      <c r="B91" s="26" t="inlineStr">
        <is>
          <t>TO-PARITOL 5mcg f.a.x5</t>
        </is>
      </c>
      <c r="C91" s="29" t="n">
        <v>1033050</v>
      </c>
    </row>
    <row r="92">
      <c r="A92" s="25" t="n">
        <v>7795367010030</v>
      </c>
      <c r="B92" s="26" t="inlineStr">
        <is>
          <t>STO-TEFALA comp.rec.x 30</t>
        </is>
      </c>
      <c r="C92" s="29" t="n">
        <v>1033533</v>
      </c>
    </row>
    <row r="93">
      <c r="A93" s="25" t="n">
        <v>7793397090428</v>
      </c>
      <c r="B93" s="26" t="inlineStr">
        <is>
          <t>TO-TILMURATO 240mg caps.x60</t>
        </is>
      </c>
      <c r="C93" s="29" t="n">
        <v>1033553</v>
      </c>
    </row>
    <row r="94">
      <c r="A94" s="25" t="n">
        <v>7793081098334</v>
      </c>
      <c r="B94" s="26" t="inlineStr">
        <is>
          <t>STO-ISENTRESS 600mg comp.rec.x60</t>
        </is>
      </c>
      <c r="C94" s="29" t="n">
        <v>1033676</v>
      </c>
    </row>
    <row r="95">
      <c r="A95" s="25" t="n">
        <v>7792183489507</v>
      </c>
      <c r="B95" s="26" t="inlineStr">
        <is>
          <t>TO-VEMLIDY comp.rec.x 30</t>
        </is>
      </c>
      <c r="C95" s="29" t="n">
        <v>1033709</v>
      </c>
    </row>
    <row r="96">
      <c r="A96" s="25" t="n">
        <v>7792183489569</v>
      </c>
      <c r="B96" s="26" t="inlineStr">
        <is>
          <t>TO-DESCOVY 200/10 mg comp.rec.x 30</t>
        </is>
      </c>
      <c r="C96" s="29" t="n">
        <v>1033874</v>
      </c>
    </row>
    <row r="97">
      <c r="A97" s="25" t="n">
        <v>7792183489576</v>
      </c>
      <c r="B97" s="26" t="inlineStr">
        <is>
          <t>TO-DESCOVY 200/25 mg comp.rec.x 30</t>
        </is>
      </c>
      <c r="C97" s="29" t="n">
        <v>1033875</v>
      </c>
    </row>
    <row r="98">
      <c r="A98" s="25" t="n">
        <v>7795348421602</v>
      </c>
      <c r="B98" s="26" t="inlineStr">
        <is>
          <t>TO-PREVID 200/25 mg comp.rec.x 30</t>
        </is>
      </c>
      <c r="C98" s="29" t="n">
        <v>1034037</v>
      </c>
    </row>
    <row r="99">
      <c r="A99" s="25" t="n">
        <v>7794640820953</v>
      </c>
      <c r="B99" s="26" t="inlineStr">
        <is>
          <t>TO-TIVICAY 25 mg comp.x 30</t>
        </is>
      </c>
      <c r="C99" s="29" t="n">
        <v>1034079</v>
      </c>
    </row>
    <row r="100">
      <c r="A100" s="25" t="n">
        <v>7794640820946</v>
      </c>
      <c r="B100" s="26" t="inlineStr">
        <is>
          <t>TO-TIVICAY 10 mg comp.x 30</t>
        </is>
      </c>
      <c r="C100" s="29" t="n">
        <v>1034080</v>
      </c>
    </row>
    <row r="101">
      <c r="A101" s="25" t="n">
        <v>7795348421831</v>
      </c>
      <c r="B101" s="26" t="inlineStr">
        <is>
          <t>TO-ZEVUVIR 50 mg comp.rec.x 30</t>
        </is>
      </c>
      <c r="C101" s="29" t="n">
        <v>1034201</v>
      </c>
    </row>
    <row r="102">
      <c r="A102" s="25" t="n">
        <v>7792183489736</v>
      </c>
      <c r="B102" s="26" t="inlineStr">
        <is>
          <t>TO-BIKTARVY comp.rec.x 30</t>
        </is>
      </c>
      <c r="C102" s="29" t="n">
        <v>1034245</v>
      </c>
    </row>
    <row r="103">
      <c r="A103" s="25" t="n">
        <v>7795314572338</v>
      </c>
      <c r="B103" s="26" t="inlineStr">
        <is>
          <t>TO-SYMTUZA comp.rec.x 30</t>
        </is>
      </c>
      <c r="C103" s="29" t="n">
        <v>1034272</v>
      </c>
    </row>
    <row r="104">
      <c r="A104" s="25" t="n">
        <v>7793397090411</v>
      </c>
      <c r="B104" s="26" t="inlineStr">
        <is>
          <t>TO-TILMURATO 120mg caps.x14</t>
        </is>
      </c>
      <c r="C104" s="29" t="n">
        <v>1034275</v>
      </c>
    </row>
    <row r="105">
      <c r="A105" s="25" t="n">
        <v>7793397052006</v>
      </c>
      <c r="B105" s="26" t="inlineStr">
        <is>
          <t>TO-PAZOPATER 200 mg comp.rec.x 30</t>
        </is>
      </c>
      <c r="C105" s="29" t="n">
        <v>1034433</v>
      </c>
    </row>
    <row r="106">
      <c r="A106" s="25" t="n">
        <v>7798112993954</v>
      </c>
      <c r="B106" s="26" t="inlineStr">
        <is>
          <t>STO-TIALSUR comp.x 30</t>
        </is>
      </c>
      <c r="C106" s="29" t="n">
        <v>1034471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Hoja3">
    <tabColor rgb="FFFFC00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N770"/>
  <sheetViews>
    <sheetView topLeftCell="D743" zoomScale="80" zoomScaleNormal="80" workbookViewId="0">
      <selection activeCell="Q9" sqref="Q9"/>
    </sheetView>
  </sheetViews>
  <sheetFormatPr baseColWidth="10" defaultRowHeight="15" outlineLevelCol="0"/>
  <cols>
    <col width="19.42578125" bestFit="1" customWidth="1" style="70" min="1" max="1"/>
    <col width="18.7109375" bestFit="1" customWidth="1" style="70" min="2" max="2"/>
    <col width="39.5703125" bestFit="1" customWidth="1" style="70" min="3" max="3"/>
    <col width="14.28515625" customWidth="1" style="70" min="4" max="4"/>
    <col width="19.28515625" bestFit="1" customWidth="1" style="70" min="5" max="5"/>
    <col width="8.7109375" bestFit="1" customWidth="1" style="70" min="6" max="6"/>
    <col width="6.42578125" bestFit="1" customWidth="1" style="70" min="7" max="7"/>
    <col width="15.28515625" customWidth="1" style="70" min="8" max="8"/>
    <col width="35.28515625" bestFit="1" customWidth="1" style="70" min="9" max="9"/>
    <col width="40.7109375" bestFit="1" customWidth="1" style="70" min="10" max="10"/>
    <col width="31.42578125" bestFit="1" customWidth="1" style="70" min="11" max="11"/>
    <col width="14.42578125" customWidth="1" style="74" min="12" max="12"/>
    <col width="16.140625" customWidth="1" style="76" min="13" max="13"/>
    <col width="16.28515625" customWidth="1" style="70" min="14" max="14"/>
    <col width="11.42578125" customWidth="1" style="70" min="15" max="16384"/>
  </cols>
  <sheetData>
    <row r="1" ht="27.75" customFormat="1" customHeight="1" s="69">
      <c r="A1" s="35" t="inlineStr">
        <is>
          <t>Nom Codificado</t>
        </is>
      </c>
      <c r="B1" s="35" t="inlineStr">
        <is>
          <t>Codigo Afiliado</t>
        </is>
      </c>
      <c r="C1" s="35" t="inlineStr">
        <is>
          <t>Nom. Afil. Cli.</t>
        </is>
      </c>
      <c r="D1" s="36" t="inlineStr">
        <is>
          <t>Cliente</t>
        </is>
      </c>
      <c r="E1" s="36" t="inlineStr">
        <is>
          <t>Nom. Cli.</t>
        </is>
      </c>
      <c r="F1" s="36" t="inlineStr">
        <is>
          <t>Centro</t>
        </is>
      </c>
      <c r="G1" s="36" t="inlineStr">
        <is>
          <t>Turno</t>
        </is>
      </c>
      <c r="H1" s="36" t="inlineStr">
        <is>
          <t>Dispone</t>
        </is>
      </c>
      <c r="I1" s="36" t="inlineStr">
        <is>
          <t>Nombre Farmacia</t>
        </is>
      </c>
      <c r="J1" s="36" t="inlineStr">
        <is>
          <t>Direccion</t>
        </is>
      </c>
      <c r="K1" s="36" t="inlineStr">
        <is>
          <t>Ciudad</t>
        </is>
      </c>
      <c r="L1" s="73" t="inlineStr">
        <is>
          <t>Canal</t>
        </is>
      </c>
      <c r="M1" s="75" t="inlineStr">
        <is>
          <t>Sector</t>
        </is>
      </c>
      <c r="N1" s="75" t="inlineStr">
        <is>
          <t>Referencias</t>
        </is>
      </c>
    </row>
    <row r="2">
      <c r="A2" s="66" t="inlineStr">
        <is>
          <t>14881-00-6</t>
        </is>
      </c>
      <c r="B2" s="67" t="n">
        <v>85390113</v>
      </c>
      <c r="C2" s="66" t="inlineStr">
        <is>
          <t>NACHA THEAUX</t>
        </is>
      </c>
      <c r="D2" s="67" t="n">
        <v>30000455</v>
      </c>
      <c r="E2" s="66" t="inlineStr">
        <is>
          <t>FUNDACION COMEI</t>
        </is>
      </c>
      <c r="F2" s="68" t="inlineStr">
        <is>
          <t>DSZA</t>
        </is>
      </c>
      <c r="G2" s="68" t="inlineStr">
        <is>
          <t>MAN</t>
        </is>
      </c>
      <c r="H2" s="67" t="n">
        <v>84002444</v>
      </c>
      <c r="I2" s="66" t="inlineStr">
        <is>
          <t>RED F DI NUCCI</t>
        </is>
      </c>
      <c r="J2" s="66" t="inlineStr">
        <is>
          <t>SALTA 405</t>
        </is>
      </c>
      <c r="K2" s="66" t="inlineStr">
        <is>
          <t>BAHIA BLANCA</t>
        </is>
      </c>
      <c r="L2" s="74">
        <f>IFERROR(IF(OR(H2=$N$2,H2=$N$3,H2=$N$4),"10","02"),"")</f>
        <v/>
      </c>
      <c r="M2" s="76" t="inlineStr">
        <is>
          <t>01</t>
        </is>
      </c>
      <c r="N2" s="42" t="n">
        <v>84000753</v>
      </c>
    </row>
    <row r="3">
      <c r="A3" s="66" t="inlineStr">
        <is>
          <t>IRAZU</t>
        </is>
      </c>
      <c r="B3" s="67" t="n">
        <v>85391538</v>
      </c>
      <c r="C3" s="66" t="inlineStr">
        <is>
          <t>SONIA IRAZU</t>
        </is>
      </c>
      <c r="D3" s="67" t="n">
        <v>30000455</v>
      </c>
      <c r="E3" s="66" t="inlineStr">
        <is>
          <t>FUNDACION COMEI</t>
        </is>
      </c>
      <c r="F3" s="68" t="inlineStr">
        <is>
          <t>DSZA</t>
        </is>
      </c>
      <c r="G3" s="68" t="inlineStr">
        <is>
          <t>MAN</t>
        </is>
      </c>
      <c r="H3" s="67" t="n">
        <v>84008606</v>
      </c>
      <c r="I3" s="66" t="inlineStr">
        <is>
          <t>Fundación Comei</t>
        </is>
      </c>
      <c r="J3" s="66" t="inlineStr">
        <is>
          <t>LAVALLE 1118</t>
        </is>
      </c>
      <c r="K3" s="66" t="inlineStr">
        <is>
          <t>CABA - ALMAGRO</t>
        </is>
      </c>
      <c r="L3" s="74">
        <f>IFERROR(IF(OR(H3=$N$2,H3=$N$3,H3=$N$4),"10","02"),"")</f>
        <v/>
      </c>
      <c r="M3" s="76" t="inlineStr">
        <is>
          <t>01</t>
        </is>
      </c>
      <c r="N3" s="42" t="n">
        <v>84011182</v>
      </c>
    </row>
    <row r="4">
      <c r="A4" s="66" t="inlineStr">
        <is>
          <t>COMEI</t>
        </is>
      </c>
      <c r="B4" s="67" t="n">
        <v>85393358</v>
      </c>
      <c r="C4" s="66" t="inlineStr">
        <is>
          <t>FUNDACION COMEI</t>
        </is>
      </c>
      <c r="D4" s="67" t="n">
        <v>30000455</v>
      </c>
      <c r="E4" s="66" t="inlineStr">
        <is>
          <t>FUNDACION COMEI</t>
        </is>
      </c>
      <c r="F4" s="68" t="inlineStr">
        <is>
          <t>DSZA</t>
        </is>
      </c>
      <c r="G4" s="68" t="inlineStr">
        <is>
          <t>MAN</t>
        </is>
      </c>
      <c r="H4" s="72" t="n">
        <v>84011182</v>
      </c>
      <c r="I4" s="68" t="inlineStr">
        <is>
          <t>F. SCZA PELLEGRINI</t>
        </is>
      </c>
      <c r="J4" s="68" t="inlineStr">
        <is>
          <t>PELLEGRINI 160</t>
        </is>
      </c>
      <c r="K4" s="68" t="inlineStr">
        <is>
          <t>BUENOS AIRES</t>
        </is>
      </c>
      <c r="L4" s="74">
        <f>IFERROR(IF(OR(H4=$N$2,H4=$N$3,H4=$N$4),"10","02"),"")</f>
        <v/>
      </c>
      <c r="M4" s="76" t="inlineStr">
        <is>
          <t>01</t>
        </is>
      </c>
      <c r="N4" s="42" t="n">
        <v>84000484</v>
      </c>
    </row>
    <row r="5">
      <c r="A5" s="66" t="inlineStr">
        <is>
          <t>100038-00-8</t>
        </is>
      </c>
      <c r="B5" s="67" t="n">
        <v>85410530</v>
      </c>
      <c r="C5" s="66" t="inlineStr">
        <is>
          <t>SAUL MALAMUD</t>
        </is>
      </c>
      <c r="D5" s="67" t="n">
        <v>30000455</v>
      </c>
      <c r="E5" s="66" t="inlineStr">
        <is>
          <t>FUNDACION COMEI</t>
        </is>
      </c>
      <c r="F5" s="68" t="inlineStr">
        <is>
          <t>DSZA</t>
        </is>
      </c>
      <c r="G5" s="68" t="inlineStr">
        <is>
          <t>MAN</t>
        </is>
      </c>
      <c r="H5" s="67" t="n">
        <v>84002444</v>
      </c>
      <c r="I5" s="66" t="inlineStr">
        <is>
          <t>RED F DI NUCCI</t>
        </is>
      </c>
      <c r="J5" s="66" t="inlineStr">
        <is>
          <t>SALTA 405</t>
        </is>
      </c>
      <c r="K5" s="66" t="inlineStr">
        <is>
          <t>BAHIA BLANCA</t>
        </is>
      </c>
      <c r="L5" s="74">
        <f>IFERROR(IF(OR(H5=$N$2,H5=$N$3,H5=$N$4),"10","02"),"")</f>
        <v/>
      </c>
      <c r="M5" s="76" t="inlineStr">
        <is>
          <t>01</t>
        </is>
      </c>
    </row>
    <row r="6">
      <c r="A6" s="66" t="inlineStr">
        <is>
          <t>13347-00</t>
        </is>
      </c>
      <c r="B6" s="67" t="n">
        <v>85417974</v>
      </c>
      <c r="C6" s="66" t="inlineStr">
        <is>
          <t>LEANDRA GABRIELA ANDRES</t>
        </is>
      </c>
      <c r="D6" s="67" t="n">
        <v>30000455</v>
      </c>
      <c r="E6" s="66" t="inlineStr">
        <is>
          <t>FUNDACION COMEI</t>
        </is>
      </c>
      <c r="F6" s="68" t="inlineStr">
        <is>
          <t>DSZA</t>
        </is>
      </c>
      <c r="G6" s="68" t="inlineStr">
        <is>
          <t>MAN</t>
        </is>
      </c>
      <c r="H6" s="67" t="n">
        <v>84000960</v>
      </c>
      <c r="I6" s="66" t="inlineStr">
        <is>
          <t>RED F MARSIGLIA</t>
        </is>
      </c>
      <c r="J6" s="66" t="inlineStr">
        <is>
          <t>AVENIDA 38 751</t>
        </is>
      </c>
      <c r="K6" s="66" t="inlineStr">
        <is>
          <t>LA PLATA</t>
        </is>
      </c>
      <c r="L6" s="74">
        <f>IFERROR(IF(OR(H6=$N$2,H6=$N$3,H6=$N$4),"10","02"),"")</f>
        <v/>
      </c>
      <c r="M6" s="76" t="inlineStr">
        <is>
          <t>01</t>
        </is>
      </c>
    </row>
    <row r="7">
      <c r="A7" s="66" t="inlineStr">
        <is>
          <t>12736-00</t>
        </is>
      </c>
      <c r="B7" s="67" t="n">
        <v>85417909</v>
      </c>
      <c r="C7" s="66" t="inlineStr">
        <is>
          <t>LUCIANO GONZALEZ</t>
        </is>
      </c>
      <c r="D7" s="67" t="n">
        <v>30000455</v>
      </c>
      <c r="E7" s="66" t="inlineStr">
        <is>
          <t>FUNDACION COMEI</t>
        </is>
      </c>
      <c r="F7" s="68" t="inlineStr">
        <is>
          <t>DSZA</t>
        </is>
      </c>
      <c r="G7" s="68" t="inlineStr">
        <is>
          <t>MAN</t>
        </is>
      </c>
      <c r="H7" s="67" t="n">
        <v>84007920</v>
      </c>
      <c r="I7" s="66" t="inlineStr">
        <is>
          <t>RED F FERRANDO (Las Pampas)</t>
        </is>
      </c>
      <c r="J7" s="66" t="inlineStr">
        <is>
          <t>Calle 7 52</t>
        </is>
      </c>
      <c r="K7" s="66" t="inlineStr">
        <is>
          <t>LA PLATA</t>
        </is>
      </c>
      <c r="L7" s="74">
        <f>IFERROR(IF(OR(H7=$N$2,H7=$N$3,H7=$N$4),"10","02"),"")</f>
        <v/>
      </c>
      <c r="M7" s="76" t="inlineStr">
        <is>
          <t>01</t>
        </is>
      </c>
    </row>
    <row r="8">
      <c r="A8" s="66" t="inlineStr">
        <is>
          <t>023629-00-4</t>
        </is>
      </c>
      <c r="B8" s="67" t="n">
        <v>85417922</v>
      </c>
      <c r="C8" s="66" t="inlineStr">
        <is>
          <t>DIEGO ALFREDO TORRES</t>
        </is>
      </c>
      <c r="D8" s="67" t="n">
        <v>30000455</v>
      </c>
      <c r="E8" s="66" t="inlineStr">
        <is>
          <t>FUNDACION COMEI</t>
        </is>
      </c>
      <c r="F8" s="68" t="inlineStr">
        <is>
          <t>DSZA</t>
        </is>
      </c>
      <c r="G8" s="68" t="inlineStr">
        <is>
          <t>MAN</t>
        </is>
      </c>
      <c r="H8" s="72" t="n">
        <v>84011182</v>
      </c>
      <c r="I8" s="68" t="inlineStr">
        <is>
          <t>F. SCZA PELLEGRINI</t>
        </is>
      </c>
      <c r="J8" s="68" t="inlineStr">
        <is>
          <t>PELLEGRINI 160</t>
        </is>
      </c>
      <c r="K8" s="68" t="inlineStr">
        <is>
          <t>BUENOS AIRES</t>
        </is>
      </c>
      <c r="L8" s="74">
        <f>IFERROR(IF(OR(H8=$N$2,H8=$N$3,H8=$N$4),"10","02"),"")</f>
        <v/>
      </c>
      <c r="M8" s="76" t="inlineStr">
        <is>
          <t>01</t>
        </is>
      </c>
    </row>
    <row r="9">
      <c r="A9" s="66" t="inlineStr">
        <is>
          <t>12212-00</t>
        </is>
      </c>
      <c r="B9" s="67" t="n">
        <v>85417977</v>
      </c>
      <c r="C9" s="66" t="inlineStr">
        <is>
          <t>DARIO CUCCHIARELLI</t>
        </is>
      </c>
      <c r="D9" s="67" t="n">
        <v>30000455</v>
      </c>
      <c r="E9" s="66" t="inlineStr">
        <is>
          <t>FUNDACION COMEI</t>
        </is>
      </c>
      <c r="F9" s="68" t="inlineStr">
        <is>
          <t>DSZA</t>
        </is>
      </c>
      <c r="G9" s="68" t="inlineStr">
        <is>
          <t>MAN</t>
        </is>
      </c>
      <c r="H9" s="67" t="n">
        <v>84000960</v>
      </c>
      <c r="I9" s="66" t="inlineStr">
        <is>
          <t>RED F MARSIGLIA</t>
        </is>
      </c>
      <c r="J9" s="66" t="inlineStr">
        <is>
          <t>AVENIDA 38 751</t>
        </is>
      </c>
      <c r="K9" s="66" t="inlineStr">
        <is>
          <t>LA PLATA</t>
        </is>
      </c>
      <c r="L9" s="74">
        <f>IFERROR(IF(OR(H9=$N$2,H9=$N$3,H9=$N$4),"10","02"),"")</f>
        <v/>
      </c>
      <c r="M9" s="76" t="inlineStr">
        <is>
          <t>01</t>
        </is>
      </c>
    </row>
    <row r="10">
      <c r="A10" s="66" t="inlineStr">
        <is>
          <t>620427-00-3</t>
        </is>
      </c>
      <c r="B10" s="67" t="n">
        <v>85417990</v>
      </c>
      <c r="C10" s="66" t="inlineStr">
        <is>
          <t>ROBERTO ANDRES AJAMIL</t>
        </is>
      </c>
      <c r="D10" s="67" t="n">
        <v>30000455</v>
      </c>
      <c r="E10" s="66" t="inlineStr">
        <is>
          <t>FUNDACION COMEI</t>
        </is>
      </c>
      <c r="F10" s="68" t="inlineStr">
        <is>
          <t>DSZA</t>
        </is>
      </c>
      <c r="G10" s="68" t="inlineStr">
        <is>
          <t>MAN</t>
        </is>
      </c>
      <c r="H10" s="67" t="n">
        <v>84007920</v>
      </c>
      <c r="I10" s="66" t="inlineStr">
        <is>
          <t>RED F FERRANDO (Las Pampas)</t>
        </is>
      </c>
      <c r="J10" s="66" t="inlineStr">
        <is>
          <t>Calle 7 52</t>
        </is>
      </c>
      <c r="K10" s="66" t="inlineStr">
        <is>
          <t>LA PLATA</t>
        </is>
      </c>
      <c r="L10" s="74">
        <f>IFERROR(IF(OR(H10=$N$2,H10=$N$3,H10=$N$4),"10","02"),"")</f>
        <v/>
      </c>
      <c r="M10" s="76" t="inlineStr">
        <is>
          <t>01</t>
        </is>
      </c>
    </row>
    <row r="11">
      <c r="A11" s="66" t="inlineStr">
        <is>
          <t>010358-00-3</t>
        </is>
      </c>
      <c r="B11" s="67" t="n">
        <v>85419059</v>
      </c>
      <c r="C11" s="66" t="inlineStr">
        <is>
          <t>FEDERICO NAZARENO CHIESA</t>
        </is>
      </c>
      <c r="D11" s="67" t="n">
        <v>30000455</v>
      </c>
      <c r="E11" s="66" t="inlineStr">
        <is>
          <t>FUNDACION COMEI</t>
        </is>
      </c>
      <c r="F11" s="68" t="inlineStr">
        <is>
          <t>DSZA</t>
        </is>
      </c>
      <c r="G11" s="68" t="inlineStr">
        <is>
          <t>MAN</t>
        </is>
      </c>
      <c r="H11" s="67" t="n">
        <v>84007920</v>
      </c>
      <c r="I11" s="66" t="inlineStr">
        <is>
          <t>RED F FERRANDO (Las Pampas)</t>
        </is>
      </c>
      <c r="J11" s="66" t="inlineStr">
        <is>
          <t>Calle 7 52</t>
        </is>
      </c>
      <c r="K11" s="66" t="inlineStr">
        <is>
          <t>LA PLATA</t>
        </is>
      </c>
      <c r="L11" s="74">
        <f>IFERROR(IF(OR(H11=$N$2,H11=$N$3,H11=$N$4),"10","02"),"")</f>
        <v/>
      </c>
      <c r="M11" s="76" t="inlineStr">
        <is>
          <t>01</t>
        </is>
      </c>
    </row>
    <row r="12">
      <c r="A12" s="66" t="inlineStr">
        <is>
          <t>14435-00</t>
        </is>
      </c>
      <c r="B12" s="67" t="n">
        <v>85419801</v>
      </c>
      <c r="C12" s="66" t="inlineStr">
        <is>
          <t>CAROLINA VAZQUEZ</t>
        </is>
      </c>
      <c r="D12" s="67" t="n">
        <v>30000455</v>
      </c>
      <c r="E12" s="66" t="inlineStr">
        <is>
          <t>FUNDACION COMEI</t>
        </is>
      </c>
      <c r="F12" s="68" t="inlineStr">
        <is>
          <t>DSZA</t>
        </is>
      </c>
      <c r="G12" s="68" t="inlineStr">
        <is>
          <t>MAN</t>
        </is>
      </c>
      <c r="H12" s="67" t="n">
        <v>84007920</v>
      </c>
      <c r="I12" s="66" t="inlineStr">
        <is>
          <t>RED F FERRANDO (Las Pampas)</t>
        </is>
      </c>
      <c r="J12" s="66" t="inlineStr">
        <is>
          <t>Calle 7 52</t>
        </is>
      </c>
      <c r="K12" s="66" t="inlineStr">
        <is>
          <t>LA PLATA</t>
        </is>
      </c>
      <c r="L12" s="74">
        <f>IFERROR(IF(OR(H12=$N$2,H12=$N$3,H12=$N$4),"10","02"),"")</f>
        <v/>
      </c>
      <c r="M12" s="76" t="inlineStr">
        <is>
          <t>01</t>
        </is>
      </c>
    </row>
    <row r="13">
      <c r="A13" s="66" t="inlineStr">
        <is>
          <t>14048-00</t>
        </is>
      </c>
      <c r="B13" s="67" t="n">
        <v>85419794</v>
      </c>
      <c r="C13" s="66" t="inlineStr">
        <is>
          <t>JUAN PABLO FIDELI</t>
        </is>
      </c>
      <c r="D13" s="67" t="n">
        <v>30000455</v>
      </c>
      <c r="E13" s="66" t="inlineStr">
        <is>
          <t>FUNDACION COMEI</t>
        </is>
      </c>
      <c r="F13" s="68" t="inlineStr">
        <is>
          <t>DSZA</t>
        </is>
      </c>
      <c r="G13" s="68" t="inlineStr">
        <is>
          <t>MAN</t>
        </is>
      </c>
      <c r="H13" s="67" t="n">
        <v>84002025</v>
      </c>
      <c r="I13" s="66" t="inlineStr">
        <is>
          <t>RED F ROLLA</t>
        </is>
      </c>
      <c r="J13" s="66" t="inlineStr">
        <is>
          <t>AVENIDA 60 1144</t>
        </is>
      </c>
      <c r="K13" s="66" t="inlineStr">
        <is>
          <t>LA PLATA</t>
        </is>
      </c>
      <c r="L13" s="74">
        <f>IFERROR(IF(OR(H13=$N$2,H13=$N$3,H13=$N$4),"10","02"),"")</f>
        <v/>
      </c>
      <c r="M13" s="76" t="inlineStr">
        <is>
          <t>01</t>
        </is>
      </c>
    </row>
    <row r="14">
      <c r="A14" s="66" t="inlineStr">
        <is>
          <t>010240-00-1</t>
        </is>
      </c>
      <c r="B14" s="67" t="n">
        <v>85419838</v>
      </c>
      <c r="C14" s="66" t="inlineStr">
        <is>
          <t>JULIO RUBEN VELAZQUEZ</t>
        </is>
      </c>
      <c r="D14" s="67" t="n">
        <v>30000455</v>
      </c>
      <c r="E14" s="66" t="inlineStr">
        <is>
          <t>FUNDACION COMEI</t>
        </is>
      </c>
      <c r="F14" s="68" t="inlineStr">
        <is>
          <t>DSZA</t>
        </is>
      </c>
      <c r="G14" s="68" t="inlineStr">
        <is>
          <t>MAN</t>
        </is>
      </c>
      <c r="H14" s="67" t="n">
        <v>84007920</v>
      </c>
      <c r="I14" s="66" t="inlineStr">
        <is>
          <t>RED F FERRANDO (Las Pampas)</t>
        </is>
      </c>
      <c r="J14" s="66" t="inlineStr">
        <is>
          <t>Calle 7 52</t>
        </is>
      </c>
      <c r="K14" s="66" t="inlineStr">
        <is>
          <t>LA PLATA</t>
        </is>
      </c>
      <c r="L14" s="74">
        <f>IFERROR(IF(OR(H14=$N$2,H14=$N$3,H14=$N$4),"10","02"),"")</f>
        <v/>
      </c>
      <c r="M14" s="76" t="inlineStr">
        <is>
          <t>01</t>
        </is>
      </c>
    </row>
    <row r="15">
      <c r="A15" s="66" t="inlineStr">
        <is>
          <t>24580-00</t>
        </is>
      </c>
      <c r="B15" s="67" t="n">
        <v>85419544</v>
      </c>
      <c r="C15" s="66" t="inlineStr">
        <is>
          <t>VALERIA CANTERO</t>
        </is>
      </c>
      <c r="D15" s="67" t="n">
        <v>30000455</v>
      </c>
      <c r="E15" s="66" t="inlineStr">
        <is>
          <t>FUNDACION COMEI</t>
        </is>
      </c>
      <c r="F15" s="68" t="inlineStr">
        <is>
          <t>DSZA</t>
        </is>
      </c>
      <c r="G15" s="68" t="inlineStr">
        <is>
          <t>MAN</t>
        </is>
      </c>
      <c r="H15" s="72" t="n">
        <v>84011182</v>
      </c>
      <c r="I15" s="68" t="inlineStr">
        <is>
          <t>F. SCZA PELLEGRINI</t>
        </is>
      </c>
      <c r="J15" s="68" t="inlineStr">
        <is>
          <t>PELLEGRINI 160</t>
        </is>
      </c>
      <c r="K15" s="68" t="inlineStr">
        <is>
          <t>BUENOS AIRES</t>
        </is>
      </c>
      <c r="L15" s="74">
        <f>IFERROR(IF(OR(H15=$N$2,H15=$N$3,H15=$N$4),"10","02"),"")</f>
        <v/>
      </c>
      <c r="M15" s="76" t="inlineStr">
        <is>
          <t>01</t>
        </is>
      </c>
    </row>
    <row r="16">
      <c r="A16" s="66" t="inlineStr">
        <is>
          <t>012797-01-7</t>
        </is>
      </c>
      <c r="B16" s="67" t="n">
        <v>85419788</v>
      </c>
      <c r="C16" s="66" t="inlineStr">
        <is>
          <t>TA SU</t>
        </is>
      </c>
      <c r="D16" s="67" t="n">
        <v>30000455</v>
      </c>
      <c r="E16" s="66" t="inlineStr">
        <is>
          <t>FUNDACION COMEI</t>
        </is>
      </c>
      <c r="F16" s="68" t="inlineStr">
        <is>
          <t>DSZA</t>
        </is>
      </c>
      <c r="G16" s="68" t="inlineStr">
        <is>
          <t>MAN</t>
        </is>
      </c>
      <c r="H16" s="67" t="n">
        <v>84002026</v>
      </c>
      <c r="I16" s="66" t="inlineStr">
        <is>
          <t>RED F LA PROTECTORA</t>
        </is>
      </c>
      <c r="J16" s="66" t="inlineStr">
        <is>
          <t>CALLE 49 740</t>
        </is>
      </c>
      <c r="K16" s="66" t="inlineStr">
        <is>
          <t>LA PLATA</t>
        </is>
      </c>
      <c r="L16" s="74">
        <f>IFERROR(IF(OR(H16=$N$2,H16=$N$3,H16=$N$4),"10","02"),"")</f>
        <v/>
      </c>
      <c r="M16" s="76" t="inlineStr">
        <is>
          <t>01</t>
        </is>
      </c>
    </row>
    <row r="17">
      <c r="A17" s="66" t="inlineStr">
        <is>
          <t>14305-00</t>
        </is>
      </c>
      <c r="B17" s="67" t="n">
        <v>85417975</v>
      </c>
      <c r="C17" s="66" t="inlineStr">
        <is>
          <t>MARIANELA BIANCHELLI</t>
        </is>
      </c>
      <c r="D17" s="67" t="n">
        <v>30000455</v>
      </c>
      <c r="E17" s="66" t="inlineStr">
        <is>
          <t>FUNDACION COMEI</t>
        </is>
      </c>
      <c r="F17" s="68" t="inlineStr">
        <is>
          <t>DSZA</t>
        </is>
      </c>
      <c r="G17" s="68" t="inlineStr">
        <is>
          <t>MAN</t>
        </is>
      </c>
      <c r="H17" s="67" t="n">
        <v>84000960</v>
      </c>
      <c r="I17" s="66" t="inlineStr">
        <is>
          <t>RED F MARSIGLIA</t>
        </is>
      </c>
      <c r="J17" s="66" t="inlineStr">
        <is>
          <t>AVENIDA 38 751</t>
        </is>
      </c>
      <c r="K17" s="66" t="inlineStr">
        <is>
          <t>LA PLATA</t>
        </is>
      </c>
      <c r="L17" s="74">
        <f>IFERROR(IF(OR(H17=$N$2,H17=$N$3,H17=$N$4),"10","02"),"")</f>
        <v/>
      </c>
      <c r="M17" s="76" t="inlineStr">
        <is>
          <t>01</t>
        </is>
      </c>
    </row>
    <row r="18">
      <c r="A18" s="66" t="inlineStr">
        <is>
          <t>31122-00-3</t>
        </is>
      </c>
      <c r="B18" s="67" t="n">
        <v>85421334</v>
      </c>
      <c r="C18" s="66" t="inlineStr">
        <is>
          <t>MARIA CRISTINA ARES</t>
        </is>
      </c>
      <c r="D18" s="67" t="n">
        <v>30000455</v>
      </c>
      <c r="E18" s="66" t="inlineStr">
        <is>
          <t>FUNDACION COMEI</t>
        </is>
      </c>
      <c r="F18" s="68" t="inlineStr">
        <is>
          <t>DSZA</t>
        </is>
      </c>
      <c r="G18" s="68" t="inlineStr">
        <is>
          <t>MAN</t>
        </is>
      </c>
      <c r="H18" s="72" t="n">
        <v>84011182</v>
      </c>
      <c r="I18" s="68" t="inlineStr">
        <is>
          <t>F. SCZA PELLEGRINI</t>
        </is>
      </c>
      <c r="J18" s="68" t="inlineStr">
        <is>
          <t>PELLEGRINI 160</t>
        </is>
      </c>
      <c r="K18" s="68" t="inlineStr">
        <is>
          <t>BUENOS AIRES</t>
        </is>
      </c>
      <c r="L18" s="74">
        <f>IFERROR(IF(OR(H18=$N$2,H18=$N$3,H18=$N$4),"10","02"),"")</f>
        <v/>
      </c>
      <c r="M18" s="76" t="inlineStr">
        <is>
          <t>01</t>
        </is>
      </c>
    </row>
    <row r="19">
      <c r="A19" s="66" t="inlineStr">
        <is>
          <t>040166-00-3</t>
        </is>
      </c>
      <c r="B19" s="67" t="n">
        <v>85421352</v>
      </c>
      <c r="C19" s="66" t="inlineStr">
        <is>
          <t>CARLOS TOMEI</t>
        </is>
      </c>
      <c r="D19" s="67" t="n">
        <v>30000455</v>
      </c>
      <c r="E19" s="66" t="inlineStr">
        <is>
          <t>FUNDACION COMEI</t>
        </is>
      </c>
      <c r="F19" s="68" t="inlineStr">
        <is>
          <t>DSZA</t>
        </is>
      </c>
      <c r="G19" s="68" t="inlineStr">
        <is>
          <t>MAN</t>
        </is>
      </c>
      <c r="H19" s="72" t="n">
        <v>84011182</v>
      </c>
      <c r="I19" s="68" t="inlineStr">
        <is>
          <t>F. SCZA PELLEGRINI</t>
        </is>
      </c>
      <c r="J19" s="68" t="inlineStr">
        <is>
          <t>PELLEGRINI 160</t>
        </is>
      </c>
      <c r="K19" s="68" t="inlineStr">
        <is>
          <t>BUENOS AIRES</t>
        </is>
      </c>
      <c r="L19" s="74">
        <f>IFERROR(IF(OR(H19=$N$2,H19=$N$3,H19=$N$4),"10","02"),"")</f>
        <v/>
      </c>
      <c r="M19" s="76" t="inlineStr">
        <is>
          <t>01</t>
        </is>
      </c>
    </row>
    <row r="20">
      <c r="A20" s="66" t="inlineStr">
        <is>
          <t>010968-00</t>
        </is>
      </c>
      <c r="B20" s="67" t="n">
        <v>85420673</v>
      </c>
      <c r="C20" s="66" t="inlineStr">
        <is>
          <t>ADOLFO COSTANTINO</t>
        </is>
      </c>
      <c r="D20" s="67" t="n">
        <v>30000455</v>
      </c>
      <c r="E20" s="66" t="inlineStr">
        <is>
          <t>FUNDACION COMEI</t>
        </is>
      </c>
      <c r="F20" s="68" t="inlineStr">
        <is>
          <t>DSZA</t>
        </is>
      </c>
      <c r="G20" s="68" t="inlineStr">
        <is>
          <t>MAN</t>
        </is>
      </c>
      <c r="H20" s="67" t="n">
        <v>84000960</v>
      </c>
      <c r="I20" s="66" t="inlineStr">
        <is>
          <t>RED F MARSIGLIA</t>
        </is>
      </c>
      <c r="J20" s="66" t="inlineStr">
        <is>
          <t>AVENIDA 38 751</t>
        </is>
      </c>
      <c r="K20" s="66" t="inlineStr">
        <is>
          <t>LA PLATA</t>
        </is>
      </c>
      <c r="L20" s="74">
        <f>IFERROR(IF(OR(H20=$N$2,H20=$N$3,H20=$N$4),"10","02"),"")</f>
        <v/>
      </c>
      <c r="M20" s="76" t="inlineStr">
        <is>
          <t>01</t>
        </is>
      </c>
    </row>
    <row r="21">
      <c r="A21" s="66" t="inlineStr">
        <is>
          <t>011496-00-7</t>
        </is>
      </c>
      <c r="B21" s="67" t="n">
        <v>85420917</v>
      </c>
      <c r="C21" s="66" t="inlineStr">
        <is>
          <t>SUSANA ROSARIO PISANO</t>
        </is>
      </c>
      <c r="D21" s="67" t="n">
        <v>30000455</v>
      </c>
      <c r="E21" s="66" t="inlineStr">
        <is>
          <t>FUNDACION COMEI</t>
        </is>
      </c>
      <c r="F21" s="68" t="inlineStr">
        <is>
          <t>DSZA</t>
        </is>
      </c>
      <c r="G21" s="68" t="inlineStr">
        <is>
          <t>MAN</t>
        </is>
      </c>
      <c r="H21" s="67" t="n">
        <v>84002025</v>
      </c>
      <c r="I21" s="66" t="inlineStr">
        <is>
          <t>RED F ROLLA</t>
        </is>
      </c>
      <c r="J21" s="66" t="inlineStr">
        <is>
          <t>AVENIDA 60 1144</t>
        </is>
      </c>
      <c r="K21" s="66" t="inlineStr">
        <is>
          <t>LA PLATA</t>
        </is>
      </c>
      <c r="L21" s="74">
        <f>IFERROR(IF(OR(H21=$N$2,H21=$N$3,H21=$N$4),"10","02"),"")</f>
        <v/>
      </c>
      <c r="M21" s="76" t="inlineStr">
        <is>
          <t>01</t>
        </is>
      </c>
    </row>
    <row r="22">
      <c r="A22" s="66" t="inlineStr">
        <is>
          <t>80204-00</t>
        </is>
      </c>
      <c r="B22" s="67" t="n">
        <v>85420677</v>
      </c>
      <c r="C22" s="66" t="inlineStr">
        <is>
          <t>SUSANA PACCHIALAT</t>
        </is>
      </c>
      <c r="D22" s="67" t="n">
        <v>30000455</v>
      </c>
      <c r="E22" s="66" t="inlineStr">
        <is>
          <t>FUNDACION COMEI</t>
        </is>
      </c>
      <c r="F22" s="68" t="inlineStr">
        <is>
          <t>DSZA</t>
        </is>
      </c>
      <c r="G22" s="68" t="inlineStr">
        <is>
          <t>MAN</t>
        </is>
      </c>
      <c r="H22" s="67" t="n">
        <v>84007920</v>
      </c>
      <c r="I22" s="66" t="inlineStr">
        <is>
          <t>RED F FERRANDO (Las Pampas)</t>
        </is>
      </c>
      <c r="J22" s="66" t="inlineStr">
        <is>
          <t>Calle 7 52</t>
        </is>
      </c>
      <c r="K22" s="66" t="inlineStr">
        <is>
          <t>LA PLATA</t>
        </is>
      </c>
      <c r="L22" s="74">
        <f>IFERROR(IF(OR(H22=$N$2,H22=$N$3,H22=$N$4),"10","02"),"")</f>
        <v/>
      </c>
      <c r="M22" s="76" t="inlineStr">
        <is>
          <t>01</t>
        </is>
      </c>
    </row>
    <row r="23">
      <c r="A23" s="66" t="inlineStr">
        <is>
          <t>010563-00-3</t>
        </is>
      </c>
      <c r="B23" s="67" t="n">
        <v>85421629</v>
      </c>
      <c r="C23" s="66" t="inlineStr">
        <is>
          <t>MARIA MARTA ALIVERTI</t>
        </is>
      </c>
      <c r="D23" s="67" t="n">
        <v>30000455</v>
      </c>
      <c r="E23" s="66" t="inlineStr">
        <is>
          <t>FUNDACION COMEI</t>
        </is>
      </c>
      <c r="F23" s="68" t="inlineStr">
        <is>
          <t>DSZA</t>
        </is>
      </c>
      <c r="G23" s="68" t="inlineStr">
        <is>
          <t>MAN</t>
        </is>
      </c>
      <c r="H23" s="67" t="n">
        <v>84007920</v>
      </c>
      <c r="I23" s="66" t="inlineStr">
        <is>
          <t>RED F FERRANDO (Las Pampas)</t>
        </is>
      </c>
      <c r="J23" s="66" t="inlineStr">
        <is>
          <t>Calle 7 52</t>
        </is>
      </c>
      <c r="K23" s="66" t="inlineStr">
        <is>
          <t>LA PLATA</t>
        </is>
      </c>
      <c r="L23" s="74">
        <f>IFERROR(IF(OR(H23=$N$2,H23=$N$3,H23=$N$4),"10","02"),"")</f>
        <v/>
      </c>
      <c r="M23" s="76" t="inlineStr">
        <is>
          <t>01</t>
        </is>
      </c>
    </row>
    <row r="24">
      <c r="A24" s="66" t="inlineStr">
        <is>
          <t>24366-00</t>
        </is>
      </c>
      <c r="B24" s="67" t="n">
        <v>85421983</v>
      </c>
      <c r="C24" s="66" t="inlineStr">
        <is>
          <t>ROSANA LOPEZ</t>
        </is>
      </c>
      <c r="D24" s="67" t="n">
        <v>30000455</v>
      </c>
      <c r="E24" s="66" t="inlineStr">
        <is>
          <t>FUNDACION COMEI</t>
        </is>
      </c>
      <c r="F24" s="68" t="inlineStr">
        <is>
          <t>DSZA</t>
        </is>
      </c>
      <c r="G24" s="68" t="inlineStr">
        <is>
          <t>MAN</t>
        </is>
      </c>
      <c r="H24" s="67" t="n">
        <v>84002026</v>
      </c>
      <c r="I24" s="66" t="inlineStr">
        <is>
          <t>RED F LA PROTECTORA</t>
        </is>
      </c>
      <c r="J24" s="66" t="inlineStr">
        <is>
          <t>CALLE 49 740</t>
        </is>
      </c>
      <c r="K24" s="66" t="inlineStr">
        <is>
          <t>LA PLATA</t>
        </is>
      </c>
      <c r="L24" s="74">
        <f>IFERROR(IF(OR(H24=$N$2,H24=$N$3,H24=$N$4),"10","02"),"")</f>
        <v/>
      </c>
      <c r="M24" s="76" t="inlineStr">
        <is>
          <t>01</t>
        </is>
      </c>
    </row>
    <row r="25">
      <c r="A25" s="66" t="inlineStr">
        <is>
          <t>620215-00-2</t>
        </is>
      </c>
      <c r="B25" s="67" t="n">
        <v>85421991</v>
      </c>
      <c r="C25" s="66" t="inlineStr">
        <is>
          <t>RAUL ALFREDO ALMADA</t>
        </is>
      </c>
      <c r="D25" s="67" t="n">
        <v>30000455</v>
      </c>
      <c r="E25" s="66" t="inlineStr">
        <is>
          <t>FUNDACION COMEI</t>
        </is>
      </c>
      <c r="F25" s="68" t="inlineStr">
        <is>
          <t>DSZA</t>
        </is>
      </c>
      <c r="G25" s="68" t="inlineStr">
        <is>
          <t>MAN</t>
        </is>
      </c>
      <c r="H25" s="67" t="n">
        <v>84007920</v>
      </c>
      <c r="I25" s="66" t="inlineStr">
        <is>
          <t>RED F FERRANDO (Las Pampas)</t>
        </is>
      </c>
      <c r="J25" s="66" t="inlineStr">
        <is>
          <t>Calle 7 52</t>
        </is>
      </c>
      <c r="K25" s="66" t="inlineStr">
        <is>
          <t>LA PLATA</t>
        </is>
      </c>
      <c r="L25" s="74">
        <f>IFERROR(IF(OR(H25=$N$2,H25=$N$3,H25=$N$4),"10","02"),"")</f>
        <v/>
      </c>
      <c r="M25" s="76" t="inlineStr">
        <is>
          <t>01</t>
        </is>
      </c>
    </row>
    <row r="26">
      <c r="A26" s="66" t="inlineStr">
        <is>
          <t>14445-00</t>
        </is>
      </c>
      <c r="B26" s="67" t="n">
        <v>85421989</v>
      </c>
      <c r="C26" s="66" t="inlineStr">
        <is>
          <t>HERNAN KOHLI BAILEZ</t>
        </is>
      </c>
      <c r="D26" s="67" t="n">
        <v>30000455</v>
      </c>
      <c r="E26" s="66" t="inlineStr">
        <is>
          <t>FUNDACION COMEI</t>
        </is>
      </c>
      <c r="F26" s="68" t="inlineStr">
        <is>
          <t>DSZA</t>
        </is>
      </c>
      <c r="G26" s="68" t="inlineStr">
        <is>
          <t>MAN</t>
        </is>
      </c>
      <c r="H26" s="67" t="n">
        <v>84001431</v>
      </c>
      <c r="I26" s="66" t="inlineStr">
        <is>
          <t>RED F MUNAR</t>
        </is>
      </c>
      <c r="J26" s="66" t="inlineStr">
        <is>
          <t>CALLE 2 648</t>
        </is>
      </c>
      <c r="K26" s="66" t="inlineStr">
        <is>
          <t>SANTA TERESITA</t>
        </is>
      </c>
      <c r="L26" s="74">
        <f>IFERROR(IF(OR(H26=$N$2,H26=$N$3,H26=$N$4),"10","02"),"")</f>
        <v/>
      </c>
      <c r="M26" s="76" t="inlineStr">
        <is>
          <t>01</t>
        </is>
      </c>
    </row>
    <row r="27">
      <c r="A27" s="66" t="inlineStr">
        <is>
          <t>100760-03-7</t>
        </is>
      </c>
      <c r="B27" s="67" t="n">
        <v>85423034</v>
      </c>
      <c r="C27" s="66" t="inlineStr">
        <is>
          <t>JUSTINA PIERINI</t>
        </is>
      </c>
      <c r="D27" s="67" t="n">
        <v>30000455</v>
      </c>
      <c r="E27" s="66" t="inlineStr">
        <is>
          <t>FUNDACION COMEI</t>
        </is>
      </c>
      <c r="F27" s="68" t="inlineStr">
        <is>
          <t>DSZA</t>
        </is>
      </c>
      <c r="G27" s="68" t="inlineStr">
        <is>
          <t>MAN</t>
        </is>
      </c>
      <c r="H27" s="67" t="n">
        <v>84000718</v>
      </c>
      <c r="I27" s="66" t="inlineStr">
        <is>
          <t>RED F ESPAÑOLA</t>
        </is>
      </c>
      <c r="J27" s="66" t="inlineStr">
        <is>
          <t>SAN MARTIN 301</t>
        </is>
      </c>
      <c r="K27" s="66" t="inlineStr">
        <is>
          <t>BAHIA BLANCA</t>
        </is>
      </c>
      <c r="L27" s="74">
        <f>IFERROR(IF(OR(H27=$N$2,H27=$N$3,H27=$N$4),"10","02"),"")</f>
        <v/>
      </c>
      <c r="M27" s="76" t="inlineStr">
        <is>
          <t>01</t>
        </is>
      </c>
    </row>
    <row r="28">
      <c r="A28" s="66" t="inlineStr">
        <is>
          <t>13772-00</t>
        </is>
      </c>
      <c r="B28" s="67" t="n">
        <v>85421973</v>
      </c>
      <c r="C28" s="66" t="inlineStr">
        <is>
          <t>PATRICIA SAULNIER</t>
        </is>
      </c>
      <c r="D28" s="67" t="n">
        <v>30000455</v>
      </c>
      <c r="E28" s="66" t="inlineStr">
        <is>
          <t>FUNDACION COMEI</t>
        </is>
      </c>
      <c r="F28" s="68" t="inlineStr">
        <is>
          <t>DSZA</t>
        </is>
      </c>
      <c r="G28" s="68" t="inlineStr">
        <is>
          <t>MAN</t>
        </is>
      </c>
      <c r="H28" s="67" t="n">
        <v>84000960</v>
      </c>
      <c r="I28" s="66" t="inlineStr">
        <is>
          <t>RED F MARSIGLIA</t>
        </is>
      </c>
      <c r="J28" s="66" t="inlineStr">
        <is>
          <t>AVENIDA 38 751</t>
        </is>
      </c>
      <c r="K28" s="66" t="inlineStr">
        <is>
          <t>LA PLATA</t>
        </is>
      </c>
      <c r="L28" s="74">
        <f>IFERROR(IF(OR(H28=$N$2,H28=$N$3,H28=$N$4),"10","02"),"")</f>
        <v/>
      </c>
      <c r="M28" s="76" t="inlineStr">
        <is>
          <t>01</t>
        </is>
      </c>
    </row>
    <row r="29">
      <c r="A29" s="66" t="inlineStr">
        <is>
          <t>15330-00</t>
        </is>
      </c>
      <c r="B29" s="67" t="n">
        <v>85423076</v>
      </c>
      <c r="C29" s="66" t="inlineStr">
        <is>
          <t>FRANCO NAVARRO</t>
        </is>
      </c>
      <c r="D29" s="67" t="n">
        <v>30000455</v>
      </c>
      <c r="E29" s="66" t="inlineStr">
        <is>
          <t>FUNDACION COMEI</t>
        </is>
      </c>
      <c r="F29" s="68" t="inlineStr">
        <is>
          <t>DSZA</t>
        </is>
      </c>
      <c r="G29" s="68" t="inlineStr">
        <is>
          <t>MAN</t>
        </is>
      </c>
      <c r="H29" s="67" t="n">
        <v>84007920</v>
      </c>
      <c r="I29" s="66" t="inlineStr">
        <is>
          <t>RED F FERRANDO (Las Pampas)</t>
        </is>
      </c>
      <c r="J29" s="66" t="inlineStr">
        <is>
          <t>Calle 7 52</t>
        </is>
      </c>
      <c r="K29" s="66" t="inlineStr">
        <is>
          <t>LA PLATA</t>
        </is>
      </c>
      <c r="L29" s="74">
        <f>IFERROR(IF(OR(H29=$N$2,H29=$N$3,H29=$N$4),"10","02"),"")</f>
        <v/>
      </c>
      <c r="M29" s="76" t="inlineStr">
        <is>
          <t>01</t>
        </is>
      </c>
    </row>
    <row r="30">
      <c r="A30" s="66" t="inlineStr">
        <is>
          <t>014907-00-3</t>
        </is>
      </c>
      <c r="B30" s="67" t="n">
        <v>85422518</v>
      </c>
      <c r="C30" s="66" t="inlineStr">
        <is>
          <t>JUAN PABLO CRESPO</t>
        </is>
      </c>
      <c r="D30" s="67" t="n">
        <v>30000455</v>
      </c>
      <c r="E30" s="66" t="inlineStr">
        <is>
          <t>FUNDACION COMEI</t>
        </is>
      </c>
      <c r="F30" s="68" t="inlineStr">
        <is>
          <t>DSZA</t>
        </is>
      </c>
      <c r="G30" s="68" t="inlineStr">
        <is>
          <t>MAN</t>
        </is>
      </c>
      <c r="H30" s="67" t="n">
        <v>84002228</v>
      </c>
      <c r="I30" s="66" t="inlineStr">
        <is>
          <t>RED F MANUELA AMARELLE</t>
        </is>
      </c>
      <c r="J30" s="66" t="inlineStr">
        <is>
          <t>AV GRAL SAN MARTIN 2944</t>
        </is>
      </c>
      <c r="K30" s="66" t="inlineStr">
        <is>
          <t>FLORENCIO VARELA</t>
        </is>
      </c>
      <c r="L30" s="74">
        <f>IFERROR(IF(OR(H30=$N$2,H30=$N$3,H30=$N$4),"10","02"),"")</f>
        <v/>
      </c>
      <c r="M30" s="76" t="inlineStr">
        <is>
          <t>01</t>
        </is>
      </c>
    </row>
    <row r="31">
      <c r="A31" s="66" t="inlineStr">
        <is>
          <t>020571-00</t>
        </is>
      </c>
      <c r="B31" s="67" t="n">
        <v>85424003</v>
      </c>
      <c r="C31" s="66" t="inlineStr">
        <is>
          <t>LEON LEWIN</t>
        </is>
      </c>
      <c r="D31" s="67" t="n">
        <v>30000455</v>
      </c>
      <c r="E31" s="66" t="inlineStr">
        <is>
          <t>FUNDACION COMEI</t>
        </is>
      </c>
      <c r="F31" s="68" t="inlineStr">
        <is>
          <t>DSZA</t>
        </is>
      </c>
      <c r="G31" s="68" t="inlineStr">
        <is>
          <t>MAN</t>
        </is>
      </c>
      <c r="H31" s="67" t="n">
        <v>84004222</v>
      </c>
      <c r="I31" s="66" t="inlineStr">
        <is>
          <t>F VIO DE MARIA CECILIA VIO</t>
        </is>
      </c>
      <c r="J31" s="66" t="inlineStr">
        <is>
          <t>MEEKS 476</t>
        </is>
      </c>
      <c r="K31" s="66" t="inlineStr">
        <is>
          <t>LOMAS DE ZAMORA</t>
        </is>
      </c>
      <c r="L31" s="74">
        <f>IFERROR(IF(OR(H31=$N$2,H31=$N$3,H31=$N$4),"10","02"),"")</f>
        <v/>
      </c>
      <c r="M31" s="76" t="inlineStr">
        <is>
          <t>01</t>
        </is>
      </c>
    </row>
    <row r="32">
      <c r="A32" s="66" t="inlineStr">
        <is>
          <t>14285-00-6</t>
        </is>
      </c>
      <c r="B32" s="67" t="n">
        <v>85423624</v>
      </c>
      <c r="C32" s="66" t="inlineStr">
        <is>
          <t>IVANA CAROLINA CHAYLE</t>
        </is>
      </c>
      <c r="D32" s="67" t="n">
        <v>30000455</v>
      </c>
      <c r="E32" s="66" t="inlineStr">
        <is>
          <t>FUNDACION COMEI</t>
        </is>
      </c>
      <c r="F32" s="68" t="inlineStr">
        <is>
          <t>DSZA</t>
        </is>
      </c>
      <c r="G32" s="68" t="inlineStr">
        <is>
          <t>MAN</t>
        </is>
      </c>
      <c r="H32" s="67" t="n">
        <v>84008647</v>
      </c>
      <c r="I32" s="66" t="inlineStr">
        <is>
          <t>RED F WALCZUK</t>
        </is>
      </c>
      <c r="J32" s="66" t="inlineStr">
        <is>
          <t>CNO GRAL BELGRANO 1449</t>
        </is>
      </c>
      <c r="K32" s="66" t="inlineStr">
        <is>
          <t>VILLA ELISA</t>
        </is>
      </c>
      <c r="L32" s="74">
        <f>IFERROR(IF(OR(H32=$N$2,H32=$N$3,H32=$N$4),"10","02"),"")</f>
        <v/>
      </c>
      <c r="M32" s="76" t="inlineStr">
        <is>
          <t>01</t>
        </is>
      </c>
    </row>
    <row r="33">
      <c r="A33" s="66" t="inlineStr">
        <is>
          <t>021874-02-4</t>
        </is>
      </c>
      <c r="B33" s="67" t="n">
        <v>85424022</v>
      </c>
      <c r="C33" s="66" t="inlineStr">
        <is>
          <t>JUAN DASCANIO</t>
        </is>
      </c>
      <c r="D33" s="67" t="n">
        <v>30000455</v>
      </c>
      <c r="E33" s="66" t="inlineStr">
        <is>
          <t>FUNDACION COMEI</t>
        </is>
      </c>
      <c r="F33" s="68" t="inlineStr">
        <is>
          <t>DSZA</t>
        </is>
      </c>
      <c r="G33" s="68" t="inlineStr">
        <is>
          <t>MAN</t>
        </is>
      </c>
      <c r="H33" s="72" t="n">
        <v>84011182</v>
      </c>
      <c r="I33" s="68" t="inlineStr">
        <is>
          <t>F. SCZA PELLEGRINI</t>
        </is>
      </c>
      <c r="J33" s="68" t="inlineStr">
        <is>
          <t>PELLEGRINI 160</t>
        </is>
      </c>
      <c r="K33" s="68" t="inlineStr">
        <is>
          <t>BUENOS AIRES</t>
        </is>
      </c>
      <c r="L33" s="74">
        <f>IFERROR(IF(OR(H33=$N$2,H33=$N$3,H33=$N$4),"10","02"),"")</f>
        <v/>
      </c>
      <c r="M33" s="76" t="inlineStr">
        <is>
          <t>01</t>
        </is>
      </c>
    </row>
    <row r="34">
      <c r="A34" s="66" t="inlineStr">
        <is>
          <t>024821-00</t>
        </is>
      </c>
      <c r="B34" s="67" t="n">
        <v>85423978</v>
      </c>
      <c r="C34" s="66" t="inlineStr">
        <is>
          <t>MARIA BELEN ROJO</t>
        </is>
      </c>
      <c r="D34" s="67" t="n">
        <v>30000455</v>
      </c>
      <c r="E34" s="66" t="inlineStr">
        <is>
          <t>FUNDACION COMEI</t>
        </is>
      </c>
      <c r="F34" s="68" t="inlineStr">
        <is>
          <t>DSZA</t>
        </is>
      </c>
      <c r="G34" s="68" t="inlineStr">
        <is>
          <t>MAN</t>
        </is>
      </c>
      <c r="H34" s="67" t="n">
        <v>84000289</v>
      </c>
      <c r="I34" s="66" t="inlineStr">
        <is>
          <t>RED F GOMEZ de Alejandra Cols</t>
        </is>
      </c>
      <c r="J34" s="66" t="inlineStr">
        <is>
          <t>AV PTE H. YRIGOYEN 4147</t>
        </is>
      </c>
      <c r="K34" s="66" t="inlineStr">
        <is>
          <t>LANUS</t>
        </is>
      </c>
      <c r="L34" s="74">
        <f>IFERROR(IF(OR(H34=$N$2,H34=$N$3,H34=$N$4),"10","02"),"")</f>
        <v/>
      </c>
      <c r="M34" s="76" t="inlineStr">
        <is>
          <t>01</t>
        </is>
      </c>
    </row>
    <row r="35">
      <c r="A35" s="66" t="inlineStr">
        <is>
          <t>024913-00</t>
        </is>
      </c>
      <c r="B35" s="67" t="n">
        <v>85423623</v>
      </c>
      <c r="C35" s="66" t="inlineStr">
        <is>
          <t>CECILIA DETOMASI MOLINA</t>
        </is>
      </c>
      <c r="D35" s="67" t="n">
        <v>30000455</v>
      </c>
      <c r="E35" s="66" t="inlineStr">
        <is>
          <t>FUNDACION COMEI</t>
        </is>
      </c>
      <c r="F35" s="68" t="inlineStr">
        <is>
          <t>DSZA</t>
        </is>
      </c>
      <c r="G35" s="68" t="inlineStr">
        <is>
          <t>MAN</t>
        </is>
      </c>
      <c r="H35" s="67" t="n">
        <v>84000289</v>
      </c>
      <c r="I35" s="66" t="inlineStr">
        <is>
          <t>RED F GOMEZ de Alejandra Cols</t>
        </is>
      </c>
      <c r="J35" s="66" t="inlineStr">
        <is>
          <t>AV PTE H. YRIGOYEN 4147</t>
        </is>
      </c>
      <c r="K35" s="66" t="inlineStr">
        <is>
          <t>LANUS</t>
        </is>
      </c>
      <c r="L35" s="74">
        <f>IFERROR(IF(OR(H35=$N$2,H35=$N$3,H35=$N$4),"10","02"),"")</f>
        <v/>
      </c>
      <c r="M35" s="76" t="inlineStr">
        <is>
          <t>01</t>
        </is>
      </c>
    </row>
    <row r="36">
      <c r="A36" s="66" t="inlineStr">
        <is>
          <t>021541-00-0</t>
        </is>
      </c>
      <c r="B36" s="67" t="n">
        <v>85423620</v>
      </c>
      <c r="C36" s="66" t="inlineStr">
        <is>
          <t>MONICA POCEIRO</t>
        </is>
      </c>
      <c r="D36" s="67" t="n">
        <v>30000455</v>
      </c>
      <c r="E36" s="66" t="inlineStr">
        <is>
          <t>FUNDACION COMEI</t>
        </is>
      </c>
      <c r="F36" s="68" t="inlineStr">
        <is>
          <t>DSZA</t>
        </is>
      </c>
      <c r="G36" s="68" t="inlineStr">
        <is>
          <t>MAN</t>
        </is>
      </c>
      <c r="H36" s="72" t="n">
        <v>84011182</v>
      </c>
      <c r="I36" s="68" t="inlineStr">
        <is>
          <t>F. SCZA PELLEGRINI</t>
        </is>
      </c>
      <c r="J36" s="68" t="inlineStr">
        <is>
          <t>PELLEGRINI 160</t>
        </is>
      </c>
      <c r="K36" s="68" t="inlineStr">
        <is>
          <t>BUENOS AIRES</t>
        </is>
      </c>
      <c r="L36" s="74">
        <f>IFERROR(IF(OR(H36=$N$2,H36=$N$3,H36=$N$4),"10","02"),"")</f>
        <v/>
      </c>
      <c r="M36" s="76" t="inlineStr">
        <is>
          <t>01</t>
        </is>
      </c>
    </row>
    <row r="37">
      <c r="A37" s="66" t="inlineStr">
        <is>
          <t>022850-00</t>
        </is>
      </c>
      <c r="B37" s="67" t="n">
        <v>85424192</v>
      </c>
      <c r="C37" s="66" t="inlineStr">
        <is>
          <t>YU RI</t>
        </is>
      </c>
      <c r="D37" s="67" t="n">
        <v>30000455</v>
      </c>
      <c r="E37" s="66" t="inlineStr">
        <is>
          <t>FUNDACION COMEI</t>
        </is>
      </c>
      <c r="F37" s="68" t="inlineStr">
        <is>
          <t>DSZA</t>
        </is>
      </c>
      <c r="G37" s="68" t="inlineStr">
        <is>
          <t>MAN</t>
        </is>
      </c>
      <c r="H37" s="67" t="n">
        <v>84002228</v>
      </c>
      <c r="I37" s="66" t="inlineStr">
        <is>
          <t>RED F MANUELA AMARELLE</t>
        </is>
      </c>
      <c r="J37" s="66" t="inlineStr">
        <is>
          <t>AV GRAL SAN MARTIN 2944</t>
        </is>
      </c>
      <c r="K37" s="66" t="inlineStr">
        <is>
          <t>FLORENCIO VARELA</t>
        </is>
      </c>
      <c r="L37" s="74">
        <f>IFERROR(IF(OR(H37=$N$2,H37=$N$3,H37=$N$4),"10","02"),"")</f>
        <v/>
      </c>
      <c r="M37" s="76" t="inlineStr">
        <is>
          <t>01</t>
        </is>
      </c>
    </row>
    <row r="38">
      <c r="A38" s="66" t="inlineStr">
        <is>
          <t>80216-00-7</t>
        </is>
      </c>
      <c r="B38" s="67" t="n">
        <v>85424037</v>
      </c>
      <c r="C38" s="66" t="inlineStr">
        <is>
          <t>GRACIELA NORMA CATALAN</t>
        </is>
      </c>
      <c r="D38" s="67" t="n">
        <v>30000455</v>
      </c>
      <c r="E38" s="66" t="inlineStr">
        <is>
          <t>FUNDACION COMEI</t>
        </is>
      </c>
      <c r="F38" s="68" t="inlineStr">
        <is>
          <t>DSZA</t>
        </is>
      </c>
      <c r="G38" s="68" t="inlineStr">
        <is>
          <t>MAN</t>
        </is>
      </c>
      <c r="H38" s="67" t="n">
        <v>84001371</v>
      </c>
      <c r="I38" s="66" t="inlineStr">
        <is>
          <t>RED F PUYSSEGUR (CHASCOMUS)</t>
        </is>
      </c>
      <c r="J38" s="66" t="inlineStr">
        <is>
          <t>LIBRES DEL SUR 946</t>
        </is>
      </c>
      <c r="K38" s="66" t="inlineStr">
        <is>
          <t>CHASCOMUS</t>
        </is>
      </c>
      <c r="L38" s="74">
        <f>IFERROR(IF(OR(H38=$N$2,H38=$N$3,H38=$N$4),"10","02"),"")</f>
        <v/>
      </c>
      <c r="M38" s="76" t="inlineStr">
        <is>
          <t>01</t>
        </is>
      </c>
    </row>
    <row r="39">
      <c r="A39" s="66" t="inlineStr">
        <is>
          <t>021822-00</t>
        </is>
      </c>
      <c r="B39" s="67" t="n">
        <v>85424264</v>
      </c>
      <c r="C39" s="66" t="inlineStr">
        <is>
          <t>MARISA PISTAGNESI</t>
        </is>
      </c>
      <c r="D39" s="67" t="n">
        <v>30000455</v>
      </c>
      <c r="E39" s="66" t="inlineStr">
        <is>
          <t>FUNDACION COMEI</t>
        </is>
      </c>
      <c r="F39" s="68" t="inlineStr">
        <is>
          <t>DSZA</t>
        </is>
      </c>
      <c r="G39" s="68" t="inlineStr">
        <is>
          <t>MAN</t>
        </is>
      </c>
      <c r="H39" s="67" t="n">
        <v>84000289</v>
      </c>
      <c r="I39" s="66" t="inlineStr">
        <is>
          <t>RED F GOMEZ de Alejandra Cols</t>
        </is>
      </c>
      <c r="J39" s="66" t="inlineStr">
        <is>
          <t>AV PTE H. YRIGOYEN 4147</t>
        </is>
      </c>
      <c r="K39" s="66" t="inlineStr">
        <is>
          <t>LANUS</t>
        </is>
      </c>
      <c r="L39" s="74">
        <f>IFERROR(IF(OR(H39=$N$2,H39=$N$3,H39=$N$4),"10","02"),"")</f>
        <v/>
      </c>
      <c r="M39" s="76" t="inlineStr">
        <is>
          <t>01</t>
        </is>
      </c>
    </row>
    <row r="40">
      <c r="A40" s="66" t="inlineStr">
        <is>
          <t>020438-00</t>
        </is>
      </c>
      <c r="B40" s="67" t="n">
        <v>85424446</v>
      </c>
      <c r="C40" s="66" t="inlineStr">
        <is>
          <t>HAYDEE RODRIGUEZ FLORES</t>
        </is>
      </c>
      <c r="D40" s="67" t="n">
        <v>30000455</v>
      </c>
      <c r="E40" s="66" t="inlineStr">
        <is>
          <t>FUNDACION COMEI</t>
        </is>
      </c>
      <c r="F40" s="68" t="inlineStr">
        <is>
          <t>DSZA</t>
        </is>
      </c>
      <c r="G40" s="68" t="inlineStr">
        <is>
          <t>MAN</t>
        </is>
      </c>
      <c r="H40" s="67" t="n">
        <v>84000289</v>
      </c>
      <c r="I40" s="66" t="inlineStr">
        <is>
          <t>RED F GOMEZ de Alejandra Cols</t>
        </is>
      </c>
      <c r="J40" s="66" t="inlineStr">
        <is>
          <t>AV PTE H. YRIGOYEN 4147</t>
        </is>
      </c>
      <c r="K40" s="66" t="inlineStr">
        <is>
          <t>LANUS</t>
        </is>
      </c>
      <c r="L40" s="74">
        <f>IFERROR(IF(OR(H40=$N$2,H40=$N$3,H40=$N$4),"10","02"),"")</f>
        <v/>
      </c>
      <c r="M40" s="76" t="inlineStr">
        <is>
          <t>01</t>
        </is>
      </c>
    </row>
    <row r="41">
      <c r="A41" s="66" t="inlineStr">
        <is>
          <t>090328-00-4</t>
        </is>
      </c>
      <c r="B41" s="67" t="n">
        <v>85424259</v>
      </c>
      <c r="C41" s="66" t="inlineStr">
        <is>
          <t>RAUL ASEF</t>
        </is>
      </c>
      <c r="D41" s="67" t="n">
        <v>30000455</v>
      </c>
      <c r="E41" s="66" t="inlineStr">
        <is>
          <t>FUNDACION COMEI</t>
        </is>
      </c>
      <c r="F41" s="68" t="inlineStr">
        <is>
          <t>DSZA</t>
        </is>
      </c>
      <c r="G41" s="68" t="inlineStr">
        <is>
          <t>MAN</t>
        </is>
      </c>
      <c r="H41" s="67" t="n">
        <v>84000983</v>
      </c>
      <c r="I41" s="66" t="inlineStr">
        <is>
          <t>RED F MUTUAL (MDQ)</t>
        </is>
      </c>
      <c r="J41" s="66" t="inlineStr">
        <is>
          <t>AVDA INDEPENDENCIA 2249</t>
        </is>
      </c>
      <c r="K41" s="66" t="inlineStr">
        <is>
          <t>MAR DEL PLATA</t>
        </is>
      </c>
      <c r="L41" s="74">
        <f>IFERROR(IF(OR(H41=$N$2,H41=$N$3,H41=$N$4),"10","02"),"")</f>
        <v/>
      </c>
      <c r="M41" s="76" t="inlineStr">
        <is>
          <t>01</t>
        </is>
      </c>
    </row>
    <row r="42">
      <c r="A42" s="66" t="inlineStr">
        <is>
          <t>025183-00-5</t>
        </is>
      </c>
      <c r="B42" s="67" t="n">
        <v>85424265</v>
      </c>
      <c r="C42" s="66" t="inlineStr">
        <is>
          <t>MARTIN URDINEZ</t>
        </is>
      </c>
      <c r="D42" s="67" t="n">
        <v>30000455</v>
      </c>
      <c r="E42" s="66" t="inlineStr">
        <is>
          <t>FUNDACION COMEI</t>
        </is>
      </c>
      <c r="F42" s="68" t="inlineStr">
        <is>
          <t>DSZA</t>
        </is>
      </c>
      <c r="G42" s="68" t="inlineStr">
        <is>
          <t>MAN</t>
        </is>
      </c>
      <c r="H42" s="67" t="n">
        <v>84002026</v>
      </c>
      <c r="I42" s="66" t="inlineStr">
        <is>
          <t>RED F LA PROTECTORA</t>
        </is>
      </c>
      <c r="J42" s="66" t="inlineStr">
        <is>
          <t>CALLE 49 740</t>
        </is>
      </c>
      <c r="K42" s="66" t="inlineStr">
        <is>
          <t>LA PLATA</t>
        </is>
      </c>
      <c r="L42" s="74">
        <f>IFERROR(IF(OR(H42=$N$2,H42=$N$3,H42=$N$4),"10","02"),"")</f>
        <v/>
      </c>
      <c r="M42" s="76" t="inlineStr">
        <is>
          <t>01</t>
        </is>
      </c>
    </row>
    <row r="43">
      <c r="A43" s="66" t="inlineStr">
        <is>
          <t>011479004</t>
        </is>
      </c>
      <c r="B43" s="67" t="n">
        <v>85424673</v>
      </c>
      <c r="C43" s="66" t="inlineStr">
        <is>
          <t>SERGIO SLUTZKY</t>
        </is>
      </c>
      <c r="D43" s="67" t="n">
        <v>30000455</v>
      </c>
      <c r="E43" s="66" t="inlineStr">
        <is>
          <t>FUNDACION COMEI</t>
        </is>
      </c>
      <c r="F43" s="68" t="inlineStr">
        <is>
          <t>DSZA</t>
        </is>
      </c>
      <c r="G43" s="68" t="inlineStr">
        <is>
          <t>MAN</t>
        </is>
      </c>
      <c r="H43" s="67" t="n">
        <v>84001562</v>
      </c>
      <c r="I43" s="66" t="inlineStr">
        <is>
          <t>H BRITANICO</t>
        </is>
      </c>
      <c r="J43" s="66" t="inlineStr">
        <is>
          <t>PERDRIEL 74</t>
        </is>
      </c>
      <c r="K43" s="66" t="inlineStr">
        <is>
          <t>BARRACAS</t>
        </is>
      </c>
      <c r="L43" s="74">
        <f>IFERROR(IF(OR(H43=$N$2,H43=$N$3,H43=$N$4),"10","02"),"")</f>
        <v/>
      </c>
      <c r="M43" s="76" t="inlineStr">
        <is>
          <t>01</t>
        </is>
      </c>
    </row>
    <row r="44">
      <c r="A44" s="66" t="inlineStr">
        <is>
          <t>022474-00</t>
        </is>
      </c>
      <c r="B44" s="67" t="n">
        <v>85424711</v>
      </c>
      <c r="C44" s="66" t="inlineStr">
        <is>
          <t>NORMA ALTUNA</t>
        </is>
      </c>
      <c r="D44" s="67" t="n">
        <v>30000455</v>
      </c>
      <c r="E44" s="66" t="inlineStr">
        <is>
          <t>FUNDACION COMEI</t>
        </is>
      </c>
      <c r="F44" s="68" t="inlineStr">
        <is>
          <t>DSZA</t>
        </is>
      </c>
      <c r="G44" s="68" t="inlineStr">
        <is>
          <t>MAN</t>
        </is>
      </c>
      <c r="H44" s="67" t="n">
        <v>84000289</v>
      </c>
      <c r="I44" s="66" t="inlineStr">
        <is>
          <t>RED F GOMEZ de Alejandra Cols</t>
        </is>
      </c>
      <c r="J44" s="66" t="inlineStr">
        <is>
          <t>AV PTE H. YRIGOYEN 4147</t>
        </is>
      </c>
      <c r="K44" s="66" t="inlineStr">
        <is>
          <t>LANUS</t>
        </is>
      </c>
      <c r="L44" s="74">
        <f>IFERROR(IF(OR(H44=$N$2,H44=$N$3,H44=$N$4),"10","02"),"")</f>
        <v/>
      </c>
      <c r="M44" s="76" t="inlineStr">
        <is>
          <t>01</t>
        </is>
      </c>
    </row>
    <row r="45">
      <c r="A45" s="66" t="inlineStr">
        <is>
          <t>021721-00</t>
        </is>
      </c>
      <c r="B45" s="67" t="n">
        <v>85424860</v>
      </c>
      <c r="C45" s="66" t="inlineStr">
        <is>
          <t>MARIA LANNES</t>
        </is>
      </c>
      <c r="D45" s="67" t="n">
        <v>30000455</v>
      </c>
      <c r="E45" s="66" t="inlineStr">
        <is>
          <t>FUNDACION COMEI</t>
        </is>
      </c>
      <c r="F45" s="68" t="inlineStr">
        <is>
          <t>DSZA</t>
        </is>
      </c>
      <c r="G45" s="68" t="inlineStr">
        <is>
          <t>MAN</t>
        </is>
      </c>
      <c r="H45" s="67" t="n">
        <v>84000289</v>
      </c>
      <c r="I45" s="66" t="inlineStr">
        <is>
          <t>RED F GOMEZ de Alejandra Cols</t>
        </is>
      </c>
      <c r="J45" s="66" t="inlineStr">
        <is>
          <t>AV PTE H. YRIGOYEN 4147</t>
        </is>
      </c>
      <c r="K45" s="66" t="inlineStr">
        <is>
          <t>LANUS</t>
        </is>
      </c>
      <c r="L45" s="74">
        <f>IFERROR(IF(OR(H45=$N$2,H45=$N$3,H45=$N$4),"10","02"),"")</f>
        <v/>
      </c>
      <c r="M45" s="76" t="inlineStr">
        <is>
          <t>01</t>
        </is>
      </c>
    </row>
    <row r="46">
      <c r="A46" s="66" t="inlineStr">
        <is>
          <t>021184-00</t>
        </is>
      </c>
      <c r="B46" s="67" t="n">
        <v>85424719</v>
      </c>
      <c r="C46" s="66" t="inlineStr">
        <is>
          <t>PIRIS DA MOTTA</t>
        </is>
      </c>
      <c r="D46" s="67" t="n">
        <v>30000455</v>
      </c>
      <c r="E46" s="66" t="inlineStr">
        <is>
          <t>FUNDACION COMEI</t>
        </is>
      </c>
      <c r="F46" s="68" t="inlineStr">
        <is>
          <t>DSZA</t>
        </is>
      </c>
      <c r="G46" s="68" t="inlineStr">
        <is>
          <t>MAN</t>
        </is>
      </c>
      <c r="H46" s="72" t="n">
        <v>84011182</v>
      </c>
      <c r="I46" s="68" t="inlineStr">
        <is>
          <t>F. SCZA PELLEGRINI</t>
        </is>
      </c>
      <c r="J46" s="68" t="inlineStr">
        <is>
          <t>PELLEGRINI 160</t>
        </is>
      </c>
      <c r="K46" s="68" t="inlineStr">
        <is>
          <t>BUENOS AIRES</t>
        </is>
      </c>
      <c r="L46" s="74">
        <f>IFERROR(IF(OR(H46=$N$2,H46=$N$3,H46=$N$4),"10","02"),"")</f>
        <v/>
      </c>
      <c r="M46" s="76" t="inlineStr">
        <is>
          <t>01</t>
        </is>
      </c>
    </row>
    <row r="47">
      <c r="A47" s="66" t="inlineStr">
        <is>
          <t>022976-00</t>
        </is>
      </c>
      <c r="B47" s="67" t="n">
        <v>85425122</v>
      </c>
      <c r="C47" s="66" t="inlineStr">
        <is>
          <t>OSCAR MAZZELLA</t>
        </is>
      </c>
      <c r="D47" s="67" t="n">
        <v>30000455</v>
      </c>
      <c r="E47" s="66" t="inlineStr">
        <is>
          <t>FUNDACION COMEI</t>
        </is>
      </c>
      <c r="F47" s="68" t="inlineStr">
        <is>
          <t>DSZA</t>
        </is>
      </c>
      <c r="G47" s="68" t="inlineStr">
        <is>
          <t>MAN</t>
        </is>
      </c>
      <c r="H47" s="67" t="n">
        <v>84004222</v>
      </c>
      <c r="I47" s="66" t="inlineStr">
        <is>
          <t>F VIO DE MARIA CECILIA VIO</t>
        </is>
      </c>
      <c r="J47" s="66" t="inlineStr">
        <is>
          <t>MEEKS 476</t>
        </is>
      </c>
      <c r="K47" s="66" t="inlineStr">
        <is>
          <t>LOMAS DE ZAMORA</t>
        </is>
      </c>
      <c r="L47" s="74">
        <f>IFERROR(IF(OR(H47=$N$2,H47=$N$3,H47=$N$4),"10","02"),"")</f>
        <v/>
      </c>
      <c r="M47" s="76" t="inlineStr">
        <is>
          <t>01</t>
        </is>
      </c>
    </row>
    <row r="48">
      <c r="A48" s="66" t="inlineStr">
        <is>
          <t>10795-00</t>
        </is>
      </c>
      <c r="B48" s="67" t="n">
        <v>85424728</v>
      </c>
      <c r="C48" s="66" t="inlineStr">
        <is>
          <t>HECTOR KLALA DOMIAN</t>
        </is>
      </c>
      <c r="D48" s="67" t="n">
        <v>30000455</v>
      </c>
      <c r="E48" s="66" t="inlineStr">
        <is>
          <t>FUNDACION COMEI</t>
        </is>
      </c>
      <c r="F48" s="68" t="inlineStr">
        <is>
          <t>DSZA</t>
        </is>
      </c>
      <c r="G48" s="68" t="inlineStr">
        <is>
          <t>MAN</t>
        </is>
      </c>
      <c r="H48" s="67" t="n">
        <v>84000960</v>
      </c>
      <c r="I48" s="66" t="inlineStr">
        <is>
          <t>RED F MARSIGLIA</t>
        </is>
      </c>
      <c r="J48" s="66" t="inlineStr">
        <is>
          <t>AVENIDA 38 751</t>
        </is>
      </c>
      <c r="K48" s="66" t="inlineStr">
        <is>
          <t>LA PLATA</t>
        </is>
      </c>
      <c r="L48" s="74">
        <f>IFERROR(IF(OR(H48=$N$2,H48=$N$3,H48=$N$4),"10","02"),"")</f>
        <v/>
      </c>
      <c r="M48" s="76" t="inlineStr">
        <is>
          <t>01</t>
        </is>
      </c>
    </row>
    <row r="49">
      <c r="A49" s="66" t="inlineStr">
        <is>
          <t>090396-00-5</t>
        </is>
      </c>
      <c r="B49" s="67" t="n">
        <v>85425121</v>
      </c>
      <c r="C49" s="66" t="inlineStr">
        <is>
          <t>RAUL VASQUEZ</t>
        </is>
      </c>
      <c r="D49" s="67" t="n">
        <v>30000455</v>
      </c>
      <c r="E49" s="66" t="inlineStr">
        <is>
          <t>FUNDACION COMEI</t>
        </is>
      </c>
      <c r="F49" s="68" t="inlineStr">
        <is>
          <t>DSZA</t>
        </is>
      </c>
      <c r="G49" s="68" t="inlineStr">
        <is>
          <t>MAN</t>
        </is>
      </c>
      <c r="H49" s="67" t="n">
        <v>84001203</v>
      </c>
      <c r="I49" s="66" t="inlineStr">
        <is>
          <t>RED F PINOS DE ANCHORENA</t>
        </is>
      </c>
      <c r="J49" s="66" t="inlineStr">
        <is>
          <t>AVDA CONSTITUCION 6039</t>
        </is>
      </c>
      <c r="K49" s="66" t="inlineStr">
        <is>
          <t>MAR DEL PLATA</t>
        </is>
      </c>
      <c r="L49" s="74">
        <f>IFERROR(IF(OR(H49=$N$2,H49=$N$3,H49=$N$4),"10","02"),"")</f>
        <v/>
      </c>
      <c r="M49" s="76" t="inlineStr">
        <is>
          <t>01</t>
        </is>
      </c>
    </row>
    <row r="50">
      <c r="A50" s="66" t="inlineStr">
        <is>
          <t>022126-00</t>
        </is>
      </c>
      <c r="B50" s="67" t="n">
        <v>85424943</v>
      </c>
      <c r="C50" s="66" t="inlineStr">
        <is>
          <t>JUAN CARLOS MORONI</t>
        </is>
      </c>
      <c r="D50" s="67" t="n">
        <v>30000455</v>
      </c>
      <c r="E50" s="66" t="inlineStr">
        <is>
          <t>FUNDACION COMEI</t>
        </is>
      </c>
      <c r="F50" s="68" t="inlineStr">
        <is>
          <t>DSZA</t>
        </is>
      </c>
      <c r="G50" s="68" t="inlineStr">
        <is>
          <t>MAN</t>
        </is>
      </c>
      <c r="H50" s="72" t="n">
        <v>84011182</v>
      </c>
      <c r="I50" s="68" t="inlineStr">
        <is>
          <t>F. SCZA PELLEGRINI</t>
        </is>
      </c>
      <c r="J50" s="68" t="inlineStr">
        <is>
          <t>PELLEGRINI 160</t>
        </is>
      </c>
      <c r="K50" s="68" t="inlineStr">
        <is>
          <t>BUENOS AIRES</t>
        </is>
      </c>
      <c r="L50" s="74">
        <f>IFERROR(IF(OR(H50=$N$2,H50=$N$3,H50=$N$4),"10","02"),"")</f>
        <v/>
      </c>
      <c r="M50" s="76" t="inlineStr">
        <is>
          <t>01</t>
        </is>
      </c>
    </row>
    <row r="51">
      <c r="A51" s="66" t="inlineStr">
        <is>
          <t>024506-00</t>
        </is>
      </c>
      <c r="B51" s="67" t="n">
        <v>85424266</v>
      </c>
      <c r="C51" s="66" t="inlineStr">
        <is>
          <t>DELFINA BOLOQUE</t>
        </is>
      </c>
      <c r="D51" s="67" t="n">
        <v>30000455</v>
      </c>
      <c r="E51" s="66" t="inlineStr">
        <is>
          <t>FUNDACION COMEI</t>
        </is>
      </c>
      <c r="F51" s="68" t="inlineStr">
        <is>
          <t>DSZA</t>
        </is>
      </c>
      <c r="G51" s="68" t="inlineStr">
        <is>
          <t>MAN</t>
        </is>
      </c>
      <c r="H51" s="72" t="n">
        <v>84011182</v>
      </c>
      <c r="I51" s="68" t="inlineStr">
        <is>
          <t>F. SCZA PELLEGRINI</t>
        </is>
      </c>
      <c r="J51" s="68" t="inlineStr">
        <is>
          <t>PELLEGRINI 160</t>
        </is>
      </c>
      <c r="K51" s="68" t="inlineStr">
        <is>
          <t>BUENOS AIRES</t>
        </is>
      </c>
      <c r="L51" s="74">
        <f>IFERROR(IF(OR(H51=$N$2,H51=$N$3,H51=$N$4),"10","02"),"")</f>
        <v/>
      </c>
      <c r="M51" s="76" t="inlineStr">
        <is>
          <t>01</t>
        </is>
      </c>
    </row>
    <row r="52">
      <c r="A52" s="66" t="inlineStr">
        <is>
          <t>025156-00-1</t>
        </is>
      </c>
      <c r="B52" s="67" t="n">
        <v>85423571</v>
      </c>
      <c r="C52" s="66" t="inlineStr">
        <is>
          <t>DANIELA IANTORNO</t>
        </is>
      </c>
      <c r="D52" s="67" t="n">
        <v>30000455</v>
      </c>
      <c r="E52" s="66" t="inlineStr">
        <is>
          <t>FUNDACION COMEI</t>
        </is>
      </c>
      <c r="F52" s="68" t="inlineStr">
        <is>
          <t>DSZA</t>
        </is>
      </c>
      <c r="G52" s="68" t="inlineStr">
        <is>
          <t>MAN</t>
        </is>
      </c>
      <c r="H52" s="67" t="n">
        <v>84004222</v>
      </c>
      <c r="I52" s="66" t="inlineStr">
        <is>
          <t>F VIO DE MARIA CECILIA VIO</t>
        </is>
      </c>
      <c r="J52" s="66" t="inlineStr">
        <is>
          <t>MEEKS 476</t>
        </is>
      </c>
      <c r="K52" s="66" t="inlineStr">
        <is>
          <t>LOMAS DE ZAMORA</t>
        </is>
      </c>
      <c r="L52" s="74">
        <f>IFERROR(IF(OR(H52=$N$2,H52=$N$3,H52=$N$4),"10","02"),"")</f>
        <v/>
      </c>
      <c r="M52" s="76" t="inlineStr">
        <is>
          <t>01</t>
        </is>
      </c>
    </row>
    <row r="53">
      <c r="A53" s="66" t="inlineStr">
        <is>
          <t>024779-00</t>
        </is>
      </c>
      <c r="B53" s="67" t="n">
        <v>85425126</v>
      </c>
      <c r="C53" s="66" t="inlineStr">
        <is>
          <t>MMAFA MMAFA</t>
        </is>
      </c>
      <c r="D53" s="67" t="n">
        <v>30000455</v>
      </c>
      <c r="E53" s="66" t="inlineStr">
        <is>
          <t>FUNDACION COMEI</t>
        </is>
      </c>
      <c r="F53" s="68" t="inlineStr">
        <is>
          <t>DSZA</t>
        </is>
      </c>
      <c r="G53" s="68" t="inlineStr">
        <is>
          <t>MAN</t>
        </is>
      </c>
      <c r="H53" s="67" t="n">
        <v>84000289</v>
      </c>
      <c r="I53" s="66" t="inlineStr">
        <is>
          <t>RED F GOMEZ de Alejandra Cols</t>
        </is>
      </c>
      <c r="J53" s="66" t="inlineStr">
        <is>
          <t>AV PTE H. YRIGOYEN 4147</t>
        </is>
      </c>
      <c r="K53" s="66" t="inlineStr">
        <is>
          <t>LANUS</t>
        </is>
      </c>
      <c r="L53" s="74">
        <f>IFERROR(IF(OR(H53=$N$2,H53=$N$3,H53=$N$4),"10","02"),"")</f>
        <v/>
      </c>
      <c r="M53" s="76" t="inlineStr">
        <is>
          <t>01</t>
        </is>
      </c>
    </row>
    <row r="54">
      <c r="A54" s="66" t="inlineStr">
        <is>
          <t>091535-00-9</t>
        </is>
      </c>
      <c r="B54" s="67" t="n">
        <v>85425474</v>
      </c>
      <c r="C54" s="66" t="inlineStr">
        <is>
          <t>ANDREA RAGNOLI</t>
        </is>
      </c>
      <c r="D54" s="67" t="n">
        <v>30000455</v>
      </c>
      <c r="E54" s="66" t="inlineStr">
        <is>
          <t>FUNDACION COMEI</t>
        </is>
      </c>
      <c r="F54" s="68" t="inlineStr">
        <is>
          <t>DSZA</t>
        </is>
      </c>
      <c r="G54" s="68" t="inlineStr">
        <is>
          <t>MAN</t>
        </is>
      </c>
      <c r="H54" s="67" t="n">
        <v>84001202</v>
      </c>
      <c r="I54" s="66" t="inlineStr">
        <is>
          <t>RED F GANDARA</t>
        </is>
      </c>
      <c r="J54" s="66" t="inlineStr">
        <is>
          <t>AVDA DR JUAN BAUTISTA JUSTO 494</t>
        </is>
      </c>
      <c r="K54" s="66" t="inlineStr">
        <is>
          <t>MAR DEL PLATA</t>
        </is>
      </c>
      <c r="L54" s="74">
        <f>IFERROR(IF(OR(H54=$N$2,H54=$N$3,H54=$N$4),"10","02"),"")</f>
        <v/>
      </c>
      <c r="M54" s="76" t="inlineStr">
        <is>
          <t>01</t>
        </is>
      </c>
    </row>
    <row r="55">
      <c r="A55" s="66" t="inlineStr">
        <is>
          <t>010183-00-7</t>
        </is>
      </c>
      <c r="B55" s="67" t="n">
        <v>85424877</v>
      </c>
      <c r="C55" s="66" t="inlineStr">
        <is>
          <t>LIA GERTRUDIS LUNA</t>
        </is>
      </c>
      <c r="D55" s="67" t="n">
        <v>30000455</v>
      </c>
      <c r="E55" s="66" t="inlineStr">
        <is>
          <t>FUNDACION COMEI</t>
        </is>
      </c>
      <c r="F55" s="68" t="inlineStr">
        <is>
          <t>DSZA</t>
        </is>
      </c>
      <c r="G55" s="68" t="inlineStr">
        <is>
          <t>MAN</t>
        </is>
      </c>
      <c r="H55" s="67" t="n">
        <v>84007920</v>
      </c>
      <c r="I55" s="66" t="inlineStr">
        <is>
          <t>RED F FERRANDO (Las Pampas)</t>
        </is>
      </c>
      <c r="J55" s="66" t="inlineStr">
        <is>
          <t>Calle 7 52</t>
        </is>
      </c>
      <c r="K55" s="66" t="inlineStr">
        <is>
          <t>LA PLATA</t>
        </is>
      </c>
      <c r="L55" s="74">
        <f>IFERROR(IF(OR(H55=$N$2,H55=$N$3,H55=$N$4),"10","02"),"")</f>
        <v/>
      </c>
      <c r="M55" s="76" t="inlineStr">
        <is>
          <t>01</t>
        </is>
      </c>
    </row>
    <row r="56">
      <c r="A56" s="66" t="inlineStr">
        <is>
          <t>023044-00</t>
        </is>
      </c>
      <c r="B56" s="67" t="n">
        <v>85425188</v>
      </c>
      <c r="C56" s="66" t="inlineStr">
        <is>
          <t>SILVINA OTERO</t>
        </is>
      </c>
      <c r="D56" s="67" t="n">
        <v>30000455</v>
      </c>
      <c r="E56" s="66" t="inlineStr">
        <is>
          <t>FUNDACION COMEI</t>
        </is>
      </c>
      <c r="F56" s="68" t="inlineStr">
        <is>
          <t>DSZA</t>
        </is>
      </c>
      <c r="G56" s="68" t="inlineStr">
        <is>
          <t>MAN</t>
        </is>
      </c>
      <c r="H56" s="67" t="n">
        <v>84000011</v>
      </c>
      <c r="I56" s="66" t="inlineStr">
        <is>
          <t>TELEMED ARGENTINA SA</t>
        </is>
      </c>
      <c r="J56" s="66" t="inlineStr">
        <is>
          <t>AVDA CRISOLOGO LARRALDE 3711</t>
        </is>
      </c>
      <c r="K56" s="66" t="inlineStr">
        <is>
          <t>SAAVEDRA</t>
        </is>
      </c>
      <c r="L56" s="74">
        <f>IFERROR(IF(OR(H56=$N$2,H56=$N$3,H56=$N$4),"10","02"),"")</f>
        <v/>
      </c>
      <c r="M56" s="76" t="inlineStr">
        <is>
          <t>01</t>
        </is>
      </c>
    </row>
    <row r="57">
      <c r="A57" s="66" t="inlineStr">
        <is>
          <t>11379-00</t>
        </is>
      </c>
      <c r="B57" s="67" t="n">
        <v>85425949</v>
      </c>
      <c r="C57" s="66" t="inlineStr">
        <is>
          <t>MIRIAM ALICIA BRUGHETTI</t>
        </is>
      </c>
      <c r="D57" s="67" t="n">
        <v>30000455</v>
      </c>
      <c r="E57" s="66" t="inlineStr">
        <is>
          <t>FUNDACION COMEI</t>
        </is>
      </c>
      <c r="F57" s="68" t="inlineStr">
        <is>
          <t>DSZA</t>
        </is>
      </c>
      <c r="G57" s="68" t="inlineStr">
        <is>
          <t>MAN</t>
        </is>
      </c>
      <c r="H57" s="67" t="n">
        <v>84002025</v>
      </c>
      <c r="I57" s="66" t="inlineStr">
        <is>
          <t>RED F ROLLA</t>
        </is>
      </c>
      <c r="J57" s="66" t="inlineStr">
        <is>
          <t>AVENIDA 60 1144</t>
        </is>
      </c>
      <c r="K57" s="66" t="inlineStr">
        <is>
          <t>LA PLATA</t>
        </is>
      </c>
      <c r="L57" s="74">
        <f>IFERROR(IF(OR(H57=$N$2,H57=$N$3,H57=$N$4),"10","02"),"")</f>
        <v/>
      </c>
      <c r="M57" s="76" t="inlineStr">
        <is>
          <t>01</t>
        </is>
      </c>
    </row>
    <row r="58">
      <c r="A58" s="66" t="inlineStr">
        <is>
          <t>10821-00</t>
        </is>
      </c>
      <c r="B58" s="67" t="n">
        <v>85426158</v>
      </c>
      <c r="C58" s="66" t="inlineStr">
        <is>
          <t>TERESA HUALDE</t>
        </is>
      </c>
      <c r="D58" s="67" t="n">
        <v>30000455</v>
      </c>
      <c r="E58" s="66" t="inlineStr">
        <is>
          <t>FUNDACION COMEI</t>
        </is>
      </c>
      <c r="F58" s="68" t="inlineStr">
        <is>
          <t>DSZA</t>
        </is>
      </c>
      <c r="G58" s="68" t="inlineStr">
        <is>
          <t>MAN</t>
        </is>
      </c>
      <c r="H58" s="67" t="n">
        <v>84000960</v>
      </c>
      <c r="I58" s="66" t="inlineStr">
        <is>
          <t>RED F MARSIGLIA</t>
        </is>
      </c>
      <c r="J58" s="66" t="inlineStr">
        <is>
          <t>AVENIDA 38 751</t>
        </is>
      </c>
      <c r="K58" s="66" t="inlineStr">
        <is>
          <t>LA PLATA</t>
        </is>
      </c>
      <c r="L58" s="74">
        <f>IFERROR(IF(OR(H58=$N$2,H58=$N$3,H58=$N$4),"10","02"),"")</f>
        <v/>
      </c>
      <c r="M58" s="76" t="inlineStr">
        <is>
          <t>01</t>
        </is>
      </c>
    </row>
    <row r="59">
      <c r="A59" s="66" t="inlineStr">
        <is>
          <t>022749-01</t>
        </is>
      </c>
      <c r="B59" s="67" t="n">
        <v>85426133</v>
      </c>
      <c r="C59" s="66" t="inlineStr">
        <is>
          <t>MARTINA MANSILLA</t>
        </is>
      </c>
      <c r="D59" s="67" t="n">
        <v>30000455</v>
      </c>
      <c r="E59" s="66" t="inlineStr">
        <is>
          <t>FUNDACION COMEI</t>
        </is>
      </c>
      <c r="F59" s="68" t="inlineStr">
        <is>
          <t>DSZA</t>
        </is>
      </c>
      <c r="G59" s="68" t="inlineStr">
        <is>
          <t>MAN</t>
        </is>
      </c>
      <c r="H59" s="72" t="n">
        <v>84011182</v>
      </c>
      <c r="I59" s="68" t="inlineStr">
        <is>
          <t>F. SCZA PELLEGRINI</t>
        </is>
      </c>
      <c r="J59" s="68" t="inlineStr">
        <is>
          <t>PELLEGRINI 160</t>
        </is>
      </c>
      <c r="K59" s="68" t="inlineStr">
        <is>
          <t>BUENOS AIRES</t>
        </is>
      </c>
      <c r="L59" s="74">
        <f>IFERROR(IF(OR(H59=$N$2,H59=$N$3,H59=$N$4),"10","02"),"")</f>
        <v/>
      </c>
      <c r="M59" s="76" t="inlineStr">
        <is>
          <t>01</t>
        </is>
      </c>
    </row>
    <row r="60">
      <c r="A60" s="66" t="inlineStr">
        <is>
          <t>011850-01-0</t>
        </is>
      </c>
      <c r="B60" s="67" t="n">
        <v>85426425</v>
      </c>
      <c r="C60" s="66" t="inlineStr">
        <is>
          <t>MA RO</t>
        </is>
      </c>
      <c r="D60" s="67" t="n">
        <v>30000455</v>
      </c>
      <c r="E60" s="66" t="inlineStr">
        <is>
          <t>FUNDACION COMEI</t>
        </is>
      </c>
      <c r="F60" s="68" t="inlineStr">
        <is>
          <t>DSZA</t>
        </is>
      </c>
      <c r="G60" s="68" t="inlineStr">
        <is>
          <t>MAN</t>
        </is>
      </c>
      <c r="H60" s="67" t="n">
        <v>84000983</v>
      </c>
      <c r="I60" s="66" t="inlineStr">
        <is>
          <t>RED F MUTUAL (MDQ)</t>
        </is>
      </c>
      <c r="J60" s="66" t="inlineStr">
        <is>
          <t>AVDA INDEPENDENCIA 2249</t>
        </is>
      </c>
      <c r="K60" s="66" t="inlineStr">
        <is>
          <t>MAR DEL PLATA</t>
        </is>
      </c>
      <c r="L60" s="74">
        <f>IFERROR(IF(OR(H60=$N$2,H60=$N$3,H60=$N$4),"10","02"),"")</f>
        <v/>
      </c>
      <c r="M60" s="76" t="inlineStr">
        <is>
          <t>01</t>
        </is>
      </c>
    </row>
    <row r="61">
      <c r="A61" s="66" t="inlineStr">
        <is>
          <t>023508-03</t>
        </is>
      </c>
      <c r="B61" s="67" t="n">
        <v>85426683</v>
      </c>
      <c r="C61" s="66" t="inlineStr">
        <is>
          <t>MARIA CRISTINA PEREZ</t>
        </is>
      </c>
      <c r="D61" s="67" t="n">
        <v>30000455</v>
      </c>
      <c r="E61" s="66" t="inlineStr">
        <is>
          <t>FUNDACION COMEI</t>
        </is>
      </c>
      <c r="F61" s="68" t="inlineStr">
        <is>
          <t>DSZA</t>
        </is>
      </c>
      <c r="G61" s="68" t="inlineStr">
        <is>
          <t>MAN</t>
        </is>
      </c>
      <c r="H61" s="67" t="n">
        <v>84004222</v>
      </c>
      <c r="I61" s="66" t="inlineStr">
        <is>
          <t>F VIO DE MARIA CECILIA VIO</t>
        </is>
      </c>
      <c r="J61" s="66" t="inlineStr">
        <is>
          <t>MEEKS 476</t>
        </is>
      </c>
      <c r="K61" s="66" t="inlineStr">
        <is>
          <t>LOMAS DE ZAMORA</t>
        </is>
      </c>
      <c r="L61" s="74">
        <f>IFERROR(IF(OR(H61=$N$2,H61=$N$3,H61=$N$4),"10","02"),"")</f>
        <v/>
      </c>
      <c r="M61" s="76" t="inlineStr">
        <is>
          <t>01</t>
        </is>
      </c>
    </row>
    <row r="62">
      <c r="A62" s="66" t="inlineStr">
        <is>
          <t>010567-01-2</t>
        </is>
      </c>
      <c r="B62" s="67" t="n">
        <v>85421812</v>
      </c>
      <c r="C62" s="66" t="inlineStr">
        <is>
          <t>NESTOR RODOLFO URRUTIBEHEITY</t>
        </is>
      </c>
      <c r="D62" s="67" t="n">
        <v>30000455</v>
      </c>
      <c r="E62" s="66" t="inlineStr">
        <is>
          <t>FUNDACION COMEI</t>
        </is>
      </c>
      <c r="F62" s="68" t="inlineStr">
        <is>
          <t>DSZA</t>
        </is>
      </c>
      <c r="G62" s="68" t="inlineStr">
        <is>
          <t>MAN</t>
        </is>
      </c>
      <c r="H62" s="67" t="n">
        <v>84008647</v>
      </c>
      <c r="I62" s="66" t="inlineStr">
        <is>
          <t>RED F WALCZUK</t>
        </is>
      </c>
      <c r="J62" s="66" t="inlineStr">
        <is>
          <t>CNO GRAL BELGRANO 1449</t>
        </is>
      </c>
      <c r="K62" s="66" t="inlineStr">
        <is>
          <t>VILLA ELISA</t>
        </is>
      </c>
      <c r="L62" s="74">
        <f>IFERROR(IF(OR(H62=$N$2,H62=$N$3,H62=$N$4),"10","02"),"")</f>
        <v/>
      </c>
      <c r="M62" s="76" t="inlineStr">
        <is>
          <t>01</t>
        </is>
      </c>
    </row>
    <row r="63">
      <c r="A63" s="66" t="inlineStr">
        <is>
          <t>090082-00-1</t>
        </is>
      </c>
      <c r="B63" s="67" t="n">
        <v>85425178</v>
      </c>
      <c r="C63" s="66" t="inlineStr">
        <is>
          <t>DELMA GARCIA SORDELLI</t>
        </is>
      </c>
      <c r="D63" s="67" t="n">
        <v>30000455</v>
      </c>
      <c r="E63" s="66" t="inlineStr">
        <is>
          <t>FUNDACION COMEI</t>
        </is>
      </c>
      <c r="F63" s="68" t="inlineStr">
        <is>
          <t>DSZA</t>
        </is>
      </c>
      <c r="G63" s="68" t="inlineStr">
        <is>
          <t>MAN</t>
        </is>
      </c>
      <c r="H63" s="67" t="n">
        <v>84000983</v>
      </c>
      <c r="I63" s="66" t="inlineStr">
        <is>
          <t>RED F MUTUAL (MDQ)</t>
        </is>
      </c>
      <c r="J63" s="66" t="inlineStr">
        <is>
          <t>AVDA INDEPENDENCIA 2249</t>
        </is>
      </c>
      <c r="K63" s="66" t="inlineStr">
        <is>
          <t>MAR DEL PLATA</t>
        </is>
      </c>
      <c r="L63" s="74">
        <f>IFERROR(IF(OR(H63=$N$2,H63=$N$3,H63=$N$4),"10","02"),"")</f>
        <v/>
      </c>
      <c r="M63" s="76" t="inlineStr">
        <is>
          <t>01</t>
        </is>
      </c>
    </row>
    <row r="64">
      <c r="A64" s="66" t="inlineStr">
        <is>
          <t>024131-00</t>
        </is>
      </c>
      <c r="B64" s="67" t="n">
        <v>85426726</v>
      </c>
      <c r="C64" s="66" t="inlineStr">
        <is>
          <t>EUGENIA CHIOTAKIS</t>
        </is>
      </c>
      <c r="D64" s="67" t="n">
        <v>30000455</v>
      </c>
      <c r="E64" s="66" t="inlineStr">
        <is>
          <t>FUNDACION COMEI</t>
        </is>
      </c>
      <c r="F64" s="68" t="inlineStr">
        <is>
          <t>DSZA</t>
        </is>
      </c>
      <c r="G64" s="68" t="inlineStr">
        <is>
          <t>MAN</t>
        </is>
      </c>
      <c r="H64" s="67" t="n">
        <v>84000289</v>
      </c>
      <c r="I64" s="66" t="inlineStr">
        <is>
          <t>RED F GOMEZ de Alejandra Cols</t>
        </is>
      </c>
      <c r="J64" s="66" t="inlineStr">
        <is>
          <t>AV PTE H. YRIGOYEN 4147</t>
        </is>
      </c>
      <c r="K64" s="66" t="inlineStr">
        <is>
          <t>LANUS</t>
        </is>
      </c>
      <c r="L64" s="74">
        <f>IFERROR(IF(OR(H64=$N$2,H64=$N$3,H64=$N$4),"10","02"),"")</f>
        <v/>
      </c>
      <c r="M64" s="76" t="inlineStr">
        <is>
          <t>01</t>
        </is>
      </c>
    </row>
    <row r="65">
      <c r="A65" s="66" t="inlineStr">
        <is>
          <t>11483-007</t>
        </is>
      </c>
      <c r="B65" s="67" t="n">
        <v>85423058</v>
      </c>
      <c r="C65" s="66" t="inlineStr">
        <is>
          <t>MARIA OSADCHUCK</t>
        </is>
      </c>
      <c r="D65" s="67" t="n">
        <v>30000455</v>
      </c>
      <c r="E65" s="66" t="inlineStr">
        <is>
          <t>FUNDACION COMEI</t>
        </is>
      </c>
      <c r="F65" s="68" t="inlineStr">
        <is>
          <t>DSZA</t>
        </is>
      </c>
      <c r="G65" s="68" t="inlineStr">
        <is>
          <t>MAN</t>
        </is>
      </c>
      <c r="H65" s="67" t="n">
        <v>84007920</v>
      </c>
      <c r="I65" s="66" t="inlineStr">
        <is>
          <t>RED F FERRANDO (Las Pampas)</t>
        </is>
      </c>
      <c r="J65" s="66" t="inlineStr">
        <is>
          <t>Calle 7 52</t>
        </is>
      </c>
      <c r="K65" s="66" t="inlineStr">
        <is>
          <t>LA PLATA</t>
        </is>
      </c>
      <c r="L65" s="74">
        <f>IFERROR(IF(OR(H65=$N$2,H65=$N$3,H65=$N$4),"10","02"),"")</f>
        <v/>
      </c>
      <c r="M65" s="76" t="inlineStr">
        <is>
          <t>01</t>
        </is>
      </c>
    </row>
    <row r="66">
      <c r="A66" s="66" t="inlineStr">
        <is>
          <t>021881-00</t>
        </is>
      </c>
      <c r="B66" s="67" t="n">
        <v>85426802</v>
      </c>
      <c r="C66" s="66" t="inlineStr">
        <is>
          <t>NORBERTO SLEIMAN</t>
        </is>
      </c>
      <c r="D66" s="67" t="n">
        <v>30000455</v>
      </c>
      <c r="E66" s="66" t="inlineStr">
        <is>
          <t>FUNDACION COMEI</t>
        </is>
      </c>
      <c r="F66" s="68" t="inlineStr">
        <is>
          <t>DSZA</t>
        </is>
      </c>
      <c r="G66" s="68" t="inlineStr">
        <is>
          <t>MAN</t>
        </is>
      </c>
      <c r="H66" s="67" t="n">
        <v>84000289</v>
      </c>
      <c r="I66" s="66" t="inlineStr">
        <is>
          <t>RED F GOMEZ de Alejandra Cols</t>
        </is>
      </c>
      <c r="J66" s="66" t="inlineStr">
        <is>
          <t>AV PTE H. YRIGOYEN 4147</t>
        </is>
      </c>
      <c r="K66" s="66" t="inlineStr">
        <is>
          <t>LANUS</t>
        </is>
      </c>
      <c r="L66" s="74">
        <f>IFERROR(IF(OR(H66=$N$2,H66=$N$3,H66=$N$4),"10","02"),"")</f>
        <v/>
      </c>
      <c r="M66" s="76" t="inlineStr">
        <is>
          <t>01</t>
        </is>
      </c>
    </row>
    <row r="67">
      <c r="A67" s="66" t="inlineStr">
        <is>
          <t>620302-1</t>
        </is>
      </c>
      <c r="B67" s="67" t="n">
        <v>85425233</v>
      </c>
      <c r="C67" s="66" t="inlineStr">
        <is>
          <t>MARIO HORACIO FLORES PALENZONA</t>
        </is>
      </c>
      <c r="D67" s="67" t="n">
        <v>30000455</v>
      </c>
      <c r="E67" s="66" t="inlineStr">
        <is>
          <t>FUNDACION COMEI</t>
        </is>
      </c>
      <c r="F67" s="68" t="inlineStr">
        <is>
          <t>DSZA</t>
        </is>
      </c>
      <c r="G67" s="68" t="inlineStr">
        <is>
          <t>MAN</t>
        </is>
      </c>
      <c r="H67" s="67" t="n">
        <v>84008647</v>
      </c>
      <c r="I67" s="66" t="inlineStr">
        <is>
          <t>RED F WALCZUK</t>
        </is>
      </c>
      <c r="J67" s="66" t="inlineStr">
        <is>
          <t>CNO GRAL BELGRANO 1449</t>
        </is>
      </c>
      <c r="K67" s="66" t="inlineStr">
        <is>
          <t>VILLA ELISA</t>
        </is>
      </c>
      <c r="L67" s="74">
        <f>IFERROR(IF(OR(H67=$N$2,H67=$N$3,H67=$N$4),"10","02"),"")</f>
        <v/>
      </c>
      <c r="M67" s="76" t="inlineStr">
        <is>
          <t>01</t>
        </is>
      </c>
    </row>
    <row r="68">
      <c r="A68" s="66" t="inlineStr">
        <is>
          <t>022519-00</t>
        </is>
      </c>
      <c r="B68" s="67" t="n">
        <v>85426419</v>
      </c>
      <c r="C68" s="66" t="inlineStr">
        <is>
          <t>MARCELA OTEGUI</t>
        </is>
      </c>
      <c r="D68" s="67" t="n">
        <v>30000455</v>
      </c>
      <c r="E68" s="66" t="inlineStr">
        <is>
          <t>FUNDACION COMEI</t>
        </is>
      </c>
      <c r="F68" s="68" t="inlineStr">
        <is>
          <t>DSZA</t>
        </is>
      </c>
      <c r="G68" s="68" t="inlineStr">
        <is>
          <t>MAN</t>
        </is>
      </c>
      <c r="H68" s="72" t="n">
        <v>84011182</v>
      </c>
      <c r="I68" s="68" t="inlineStr">
        <is>
          <t>F. SCZA PELLEGRINI</t>
        </is>
      </c>
      <c r="J68" s="68" t="inlineStr">
        <is>
          <t>PELLEGRINI 160</t>
        </is>
      </c>
      <c r="K68" s="68" t="inlineStr">
        <is>
          <t>BUENOS AIRES</t>
        </is>
      </c>
      <c r="L68" s="74">
        <f>IFERROR(IF(OR(H68=$N$2,H68=$N$3,H68=$N$4),"10","02"),"")</f>
        <v/>
      </c>
      <c r="M68" s="76" t="inlineStr">
        <is>
          <t>01</t>
        </is>
      </c>
    </row>
    <row r="69">
      <c r="A69" s="66" t="inlineStr">
        <is>
          <t>15354-00</t>
        </is>
      </c>
      <c r="B69" s="67" t="n">
        <v>85427036</v>
      </c>
      <c r="C69" s="66" t="inlineStr">
        <is>
          <t>ANA ZEGARRA TOLEDO</t>
        </is>
      </c>
      <c r="D69" s="67" t="n">
        <v>30000455</v>
      </c>
      <c r="E69" s="66" t="inlineStr">
        <is>
          <t>FUNDACION COMEI</t>
        </is>
      </c>
      <c r="F69" s="68" t="inlineStr">
        <is>
          <t>DSZA</t>
        </is>
      </c>
      <c r="G69" s="68" t="inlineStr">
        <is>
          <t>MAN</t>
        </is>
      </c>
      <c r="H69" s="67" t="n">
        <v>84007920</v>
      </c>
      <c r="I69" s="66" t="inlineStr">
        <is>
          <t>RED F FERRANDO (Las Pampas)</t>
        </is>
      </c>
      <c r="J69" s="66" t="inlineStr">
        <is>
          <t>Calle 7 52</t>
        </is>
      </c>
      <c r="K69" s="66" t="inlineStr">
        <is>
          <t>LA PLATA</t>
        </is>
      </c>
      <c r="L69" s="74">
        <f>IFERROR(IF(OR(H69=$N$2,H69=$N$3,H69=$N$4),"10","02"),"")</f>
        <v/>
      </c>
      <c r="M69" s="76" t="inlineStr">
        <is>
          <t>01</t>
        </is>
      </c>
    </row>
    <row r="70">
      <c r="A70" s="66" t="inlineStr">
        <is>
          <t>022715-00</t>
        </is>
      </c>
      <c r="B70" s="67" t="n">
        <v>85425669</v>
      </c>
      <c r="C70" s="66" t="inlineStr">
        <is>
          <t>LILIANA KOULINKA</t>
        </is>
      </c>
      <c r="D70" s="67" t="n">
        <v>30000455</v>
      </c>
      <c r="E70" s="66" t="inlineStr">
        <is>
          <t>FUNDACION COMEI</t>
        </is>
      </c>
      <c r="F70" s="68" t="inlineStr">
        <is>
          <t>DSZA</t>
        </is>
      </c>
      <c r="G70" s="68" t="inlineStr">
        <is>
          <t>MAN</t>
        </is>
      </c>
      <c r="H70" s="67" t="n">
        <v>84000289</v>
      </c>
      <c r="I70" s="66" t="inlineStr">
        <is>
          <t>RED F GOMEZ de Alejandra Cols</t>
        </is>
      </c>
      <c r="J70" s="66" t="inlineStr">
        <is>
          <t>AV PTE H. YRIGOYEN 4147</t>
        </is>
      </c>
      <c r="K70" s="66" t="inlineStr">
        <is>
          <t>LANUS</t>
        </is>
      </c>
      <c r="L70" s="74">
        <f>IFERROR(IF(OR(H70=$N$2,H70=$N$3,H70=$N$4),"10","02"),"")</f>
        <v/>
      </c>
      <c r="M70" s="76" t="inlineStr">
        <is>
          <t>01</t>
        </is>
      </c>
    </row>
    <row r="71">
      <c r="A71" s="66" t="inlineStr">
        <is>
          <t>042052-00-1</t>
        </is>
      </c>
      <c r="B71" s="67" t="n">
        <v>85427284</v>
      </c>
      <c r="C71" s="66" t="inlineStr">
        <is>
          <t>DANIEL HORACIO CARRILLO</t>
        </is>
      </c>
      <c r="D71" s="67" t="n">
        <v>30000455</v>
      </c>
      <c r="E71" s="66" t="inlineStr">
        <is>
          <t>FUNDACION COMEI</t>
        </is>
      </c>
      <c r="F71" s="68" t="inlineStr">
        <is>
          <t>DSZA</t>
        </is>
      </c>
      <c r="G71" s="68" t="inlineStr">
        <is>
          <t>MAN</t>
        </is>
      </c>
      <c r="H71" s="72" t="n">
        <v>84011182</v>
      </c>
      <c r="I71" s="68" t="inlineStr">
        <is>
          <t>F. SCZA PELLEGRINI</t>
        </is>
      </c>
      <c r="J71" s="68" t="inlineStr">
        <is>
          <t>PELLEGRINI 160</t>
        </is>
      </c>
      <c r="K71" s="68" t="inlineStr">
        <is>
          <t>BUENOS AIRES</t>
        </is>
      </c>
      <c r="L71" s="74">
        <f>IFERROR(IF(OR(H71=$N$2,H71=$N$3,H71=$N$4),"10","02"),"")</f>
        <v/>
      </c>
      <c r="M71" s="76" t="inlineStr">
        <is>
          <t>01</t>
        </is>
      </c>
    </row>
    <row r="72">
      <c r="A72" s="66" t="inlineStr">
        <is>
          <t>10138-00</t>
        </is>
      </c>
      <c r="B72" s="67" t="n">
        <v>85426799</v>
      </c>
      <c r="C72" s="66" t="inlineStr">
        <is>
          <t>NORMA MARCHHISONE</t>
        </is>
      </c>
      <c r="D72" s="67" t="n">
        <v>30000455</v>
      </c>
      <c r="E72" s="66" t="inlineStr">
        <is>
          <t>FUNDACION COMEI</t>
        </is>
      </c>
      <c r="F72" s="68" t="inlineStr">
        <is>
          <t>DSZA</t>
        </is>
      </c>
      <c r="G72" s="68" t="inlineStr">
        <is>
          <t>MAN</t>
        </is>
      </c>
      <c r="H72" s="67" t="n">
        <v>84007920</v>
      </c>
      <c r="I72" s="66" t="inlineStr">
        <is>
          <t>RED F FERRANDO (Las Pampas)</t>
        </is>
      </c>
      <c r="J72" s="66" t="inlineStr">
        <is>
          <t>Calle 7 52</t>
        </is>
      </c>
      <c r="K72" s="66" t="inlineStr">
        <is>
          <t>LA PLATA</t>
        </is>
      </c>
      <c r="L72" s="74">
        <f>IFERROR(IF(OR(H72=$N$2,H72=$N$3,H72=$N$4),"10","02"),"")</f>
        <v/>
      </c>
      <c r="M72" s="76" t="inlineStr">
        <is>
          <t>01</t>
        </is>
      </c>
    </row>
    <row r="73">
      <c r="A73" s="66" t="inlineStr">
        <is>
          <t>021942-00-8</t>
        </is>
      </c>
      <c r="B73" s="67" t="n">
        <v>85426518</v>
      </c>
      <c r="C73" s="66" t="inlineStr">
        <is>
          <t>JOSE BRUNO</t>
        </is>
      </c>
      <c r="D73" s="67" t="n">
        <v>30000455</v>
      </c>
      <c r="E73" s="66" t="inlineStr">
        <is>
          <t>FUNDACION COMEI</t>
        </is>
      </c>
      <c r="F73" s="68" t="inlineStr">
        <is>
          <t>DSZA</t>
        </is>
      </c>
      <c r="G73" s="68" t="inlineStr">
        <is>
          <t>MAN</t>
        </is>
      </c>
      <c r="H73" s="72" t="n">
        <v>84011182</v>
      </c>
      <c r="I73" s="68" t="inlineStr">
        <is>
          <t>F. SCZA PELLEGRINI</t>
        </is>
      </c>
      <c r="J73" s="68" t="inlineStr">
        <is>
          <t>PELLEGRINI 160</t>
        </is>
      </c>
      <c r="K73" s="68" t="inlineStr">
        <is>
          <t>BUENOS AIRES</t>
        </is>
      </c>
      <c r="L73" s="74">
        <f>IFERROR(IF(OR(H73=$N$2,H73=$N$3,H73=$N$4),"10","02"),"")</f>
        <v/>
      </c>
      <c r="M73" s="76" t="inlineStr">
        <is>
          <t>01</t>
        </is>
      </c>
    </row>
    <row r="74">
      <c r="A74" s="66" t="inlineStr">
        <is>
          <t>013521-00-0</t>
        </is>
      </c>
      <c r="B74" s="67" t="n">
        <v>85427627</v>
      </c>
      <c r="C74" s="66" t="inlineStr">
        <is>
          <t>MARIANGELES IACOI</t>
        </is>
      </c>
      <c r="D74" s="67" t="n">
        <v>30000455</v>
      </c>
      <c r="E74" s="66" t="inlineStr">
        <is>
          <t>FUNDACION COMEI</t>
        </is>
      </c>
      <c r="F74" s="68" t="inlineStr">
        <is>
          <t>DSZA</t>
        </is>
      </c>
      <c r="G74" s="68" t="inlineStr">
        <is>
          <t>MAN</t>
        </is>
      </c>
      <c r="H74" s="67" t="n">
        <v>84001202</v>
      </c>
      <c r="I74" s="66" t="inlineStr">
        <is>
          <t>RED F GANDARA</t>
        </is>
      </c>
      <c r="J74" s="66" t="inlineStr">
        <is>
          <t>AVDA DR JUAN BAUTISTA JUSTO 494</t>
        </is>
      </c>
      <c r="K74" s="66" t="inlineStr">
        <is>
          <t>MAR DEL PLATA</t>
        </is>
      </c>
      <c r="L74" s="74">
        <f>IFERROR(IF(OR(H74=$N$2,H74=$N$3,H74=$N$4),"10","02"),"")</f>
        <v/>
      </c>
      <c r="M74" s="76" t="inlineStr">
        <is>
          <t>01</t>
        </is>
      </c>
    </row>
    <row r="75">
      <c r="A75" s="66" t="inlineStr">
        <is>
          <t>10699-00</t>
        </is>
      </c>
      <c r="B75" s="67" t="n">
        <v>85427613</v>
      </c>
      <c r="C75" s="66" t="inlineStr">
        <is>
          <t>PAULA ALIVERTI</t>
        </is>
      </c>
      <c r="D75" s="67" t="n">
        <v>30000455</v>
      </c>
      <c r="E75" s="66" t="inlineStr">
        <is>
          <t>FUNDACION COMEI</t>
        </is>
      </c>
      <c r="F75" s="68" t="inlineStr">
        <is>
          <t>DSZA</t>
        </is>
      </c>
      <c r="G75" s="68" t="inlineStr">
        <is>
          <t>MAN</t>
        </is>
      </c>
      <c r="H75" s="67" t="n">
        <v>84002026</v>
      </c>
      <c r="I75" s="66" t="inlineStr">
        <is>
          <t>RED F LA PROTECTORA</t>
        </is>
      </c>
      <c r="J75" s="66" t="inlineStr">
        <is>
          <t>CALLE 49 740</t>
        </is>
      </c>
      <c r="K75" s="66" t="inlineStr">
        <is>
          <t>LA PLATA</t>
        </is>
      </c>
      <c r="L75" s="74">
        <f>IFERROR(IF(OR(H75=$N$2,H75=$N$3,H75=$N$4),"10","02"),"")</f>
        <v/>
      </c>
      <c r="M75" s="76" t="inlineStr">
        <is>
          <t>01</t>
        </is>
      </c>
    </row>
    <row r="76">
      <c r="A76" s="66" t="inlineStr">
        <is>
          <t>44984018</t>
        </is>
      </c>
      <c r="B76" s="67" t="n">
        <v>85427053</v>
      </c>
      <c r="C76" s="66" t="inlineStr">
        <is>
          <t>BAUTISTA GREGORI</t>
        </is>
      </c>
      <c r="D76" s="67" t="n">
        <v>30000455</v>
      </c>
      <c r="E76" s="66" t="inlineStr">
        <is>
          <t>FUNDACION COMEI</t>
        </is>
      </c>
      <c r="F76" s="68" t="inlineStr">
        <is>
          <t>DSZA</t>
        </is>
      </c>
      <c r="G76" s="68" t="inlineStr">
        <is>
          <t>MAN</t>
        </is>
      </c>
      <c r="H76" s="67" t="n">
        <v>84001364</v>
      </c>
      <c r="I76" s="66" t="inlineStr">
        <is>
          <t>RED F METALURGICA LOBOS SCS</t>
        </is>
      </c>
      <c r="J76" s="66" t="inlineStr">
        <is>
          <t>9 DE JULIO 31</t>
        </is>
      </c>
      <c r="K76" s="66" t="inlineStr">
        <is>
          <t>LOBOS</t>
        </is>
      </c>
      <c r="L76" s="74">
        <f>IFERROR(IF(OR(H76=$N$2,H76=$N$3,H76=$N$4),"10","02"),"")</f>
        <v/>
      </c>
      <c r="M76" s="76" t="inlineStr">
        <is>
          <t>01</t>
        </is>
      </c>
    </row>
    <row r="77">
      <c r="A77" s="66" t="inlineStr">
        <is>
          <t>010669-00-8</t>
        </is>
      </c>
      <c r="B77" s="67" t="n">
        <v>85428273</v>
      </c>
      <c r="C77" s="66" t="inlineStr">
        <is>
          <t>RICARDO HECTOR PEREZ</t>
        </is>
      </c>
      <c r="D77" s="67" t="n">
        <v>30000455</v>
      </c>
      <c r="E77" s="66" t="inlineStr">
        <is>
          <t>FUNDACION COMEI</t>
        </is>
      </c>
      <c r="F77" s="68" t="inlineStr">
        <is>
          <t>DSZA</t>
        </is>
      </c>
      <c r="G77" s="68" t="inlineStr">
        <is>
          <t>MAN</t>
        </is>
      </c>
      <c r="H77" s="67" t="n">
        <v>84000960</v>
      </c>
      <c r="I77" s="66" t="inlineStr">
        <is>
          <t>RED F MARSIGLIA</t>
        </is>
      </c>
      <c r="J77" s="66" t="inlineStr">
        <is>
          <t>AVENIDA 38 751</t>
        </is>
      </c>
      <c r="K77" s="66" t="inlineStr">
        <is>
          <t>LA PLATA</t>
        </is>
      </c>
      <c r="L77" s="74">
        <f>IFERROR(IF(OR(H77=$N$2,H77=$N$3,H77=$N$4),"10","02"),"")</f>
        <v/>
      </c>
      <c r="M77" s="76" t="inlineStr">
        <is>
          <t>01</t>
        </is>
      </c>
    </row>
    <row r="78">
      <c r="A78" s="66" t="inlineStr">
        <is>
          <t>024044-00</t>
        </is>
      </c>
      <c r="B78" s="67" t="n">
        <v>85428236</v>
      </c>
      <c r="C78" s="66" t="inlineStr">
        <is>
          <t>NINA TRIPODI</t>
        </is>
      </c>
      <c r="D78" s="67" t="n">
        <v>30000455</v>
      </c>
      <c r="E78" s="66" t="inlineStr">
        <is>
          <t>FUNDACION COMEI</t>
        </is>
      </c>
      <c r="F78" s="68" t="inlineStr">
        <is>
          <t>DSZA</t>
        </is>
      </c>
      <c r="G78" s="68" t="inlineStr">
        <is>
          <t>MAN</t>
        </is>
      </c>
      <c r="H78" s="72" t="n">
        <v>84011182</v>
      </c>
      <c r="I78" s="68" t="inlineStr">
        <is>
          <t>F. SCZA PELLEGRINI</t>
        </is>
      </c>
      <c r="J78" s="68" t="inlineStr">
        <is>
          <t>PELLEGRINI 160</t>
        </is>
      </c>
      <c r="K78" s="68" t="inlineStr">
        <is>
          <t>BUENOS AIRES</t>
        </is>
      </c>
      <c r="L78" s="74">
        <f>IFERROR(IF(OR(H78=$N$2,H78=$N$3,H78=$N$4),"10","02"),"")</f>
        <v/>
      </c>
      <c r="M78" s="76" t="inlineStr">
        <is>
          <t>01</t>
        </is>
      </c>
    </row>
    <row r="79">
      <c r="A79" s="66" t="inlineStr">
        <is>
          <t>022174-00-0</t>
        </is>
      </c>
      <c r="B79" s="67" t="n">
        <v>85428269</v>
      </c>
      <c r="C79" s="66" t="inlineStr">
        <is>
          <t>NELIDA LIDIA BORTOLUSSI</t>
        </is>
      </c>
      <c r="D79" s="67" t="n">
        <v>30000455</v>
      </c>
      <c r="E79" s="66" t="inlineStr">
        <is>
          <t>FUNDACION COMEI</t>
        </is>
      </c>
      <c r="F79" s="68" t="inlineStr">
        <is>
          <t>DSZA</t>
        </is>
      </c>
      <c r="G79" s="68" t="inlineStr">
        <is>
          <t>MAN</t>
        </is>
      </c>
      <c r="H79" s="72" t="n">
        <v>84011182</v>
      </c>
      <c r="I79" s="68" t="inlineStr">
        <is>
          <t>F. SCZA PELLEGRINI</t>
        </is>
      </c>
      <c r="J79" s="68" t="inlineStr">
        <is>
          <t>PELLEGRINI 160</t>
        </is>
      </c>
      <c r="K79" s="68" t="inlineStr">
        <is>
          <t>BUENOS AIRES</t>
        </is>
      </c>
      <c r="L79" s="74">
        <f>IFERROR(IF(OR(H79=$N$2,H79=$N$3,H79=$N$4),"10","02"),"")</f>
        <v/>
      </c>
      <c r="M79" s="76" t="inlineStr">
        <is>
          <t>01</t>
        </is>
      </c>
    </row>
    <row r="80">
      <c r="A80" s="66" t="inlineStr">
        <is>
          <t>042550-00-0</t>
        </is>
      </c>
      <c r="B80" s="67" t="n">
        <v>85427990</v>
      </c>
      <c r="C80" s="66" t="inlineStr">
        <is>
          <t>SILVIA MARIEL BARQUILLA</t>
        </is>
      </c>
      <c r="D80" s="67" t="n">
        <v>30000455</v>
      </c>
      <c r="E80" s="66" t="inlineStr">
        <is>
          <t>FUNDACION COMEI</t>
        </is>
      </c>
      <c r="F80" s="68" t="inlineStr">
        <is>
          <t>DSZA</t>
        </is>
      </c>
      <c r="G80" s="68" t="inlineStr">
        <is>
          <t>MAN</t>
        </is>
      </c>
      <c r="H80" s="67" t="n">
        <v>84000820</v>
      </c>
      <c r="I80" s="66" t="inlineStr">
        <is>
          <t>RED F IARA SCS</t>
        </is>
      </c>
      <c r="J80" s="66" t="inlineStr">
        <is>
          <t>AV GDOR M. UGARTE 3311</t>
        </is>
      </c>
      <c r="K80" s="66" t="inlineStr">
        <is>
          <t>OLIVOS</t>
        </is>
      </c>
      <c r="L80" s="74">
        <f>IFERROR(IF(OR(H80=$N$2,H80=$N$3,H80=$N$4),"10","02"),"")</f>
        <v/>
      </c>
      <c r="M80" s="76" t="inlineStr">
        <is>
          <t>01</t>
        </is>
      </c>
    </row>
    <row r="81">
      <c r="A81" s="66" t="inlineStr">
        <is>
          <t>011571-00-7</t>
        </is>
      </c>
      <c r="B81" s="67" t="n">
        <v>85428502</v>
      </c>
      <c r="C81" s="66" t="inlineStr">
        <is>
          <t>NESTOR PARADELA</t>
        </is>
      </c>
      <c r="D81" s="67" t="n">
        <v>30000455</v>
      </c>
      <c r="E81" s="66" t="inlineStr">
        <is>
          <t>FUNDACION COMEI</t>
        </is>
      </c>
      <c r="F81" s="68" t="inlineStr">
        <is>
          <t>DSZA</t>
        </is>
      </c>
      <c r="G81" s="68" t="inlineStr">
        <is>
          <t>MAN</t>
        </is>
      </c>
      <c r="H81" s="67" t="n">
        <v>84001272</v>
      </c>
      <c r="I81" s="66" t="inlineStr">
        <is>
          <t>RED F DEL CENTRO (LA FALDA)</t>
        </is>
      </c>
      <c r="J81" s="66" t="inlineStr">
        <is>
          <t>SARMIENTO 436</t>
        </is>
      </c>
      <c r="K81" s="66" t="inlineStr">
        <is>
          <t>LA FALDA</t>
        </is>
      </c>
      <c r="L81" s="74">
        <f>IFERROR(IF(OR(H81=$N$2,H81=$N$3,H81=$N$4),"10","02"),"")</f>
        <v/>
      </c>
      <c r="M81" s="76" t="inlineStr">
        <is>
          <t>01</t>
        </is>
      </c>
    </row>
    <row r="82">
      <c r="A82" s="66" t="inlineStr">
        <is>
          <t>12469-01</t>
        </is>
      </c>
      <c r="B82" s="67" t="n">
        <v>85418570</v>
      </c>
      <c r="C82" s="66" t="inlineStr">
        <is>
          <t>TOMAS IBARGUREN</t>
        </is>
      </c>
      <c r="D82" s="67" t="n">
        <v>30000455</v>
      </c>
      <c r="E82" s="66" t="inlineStr">
        <is>
          <t>FUNDACION COMEI</t>
        </is>
      </c>
      <c r="F82" s="68" t="inlineStr">
        <is>
          <t>DSZA</t>
        </is>
      </c>
      <c r="G82" s="68" t="inlineStr">
        <is>
          <t>MAN</t>
        </is>
      </c>
      <c r="H82" s="67" t="n">
        <v>84002025</v>
      </c>
      <c r="I82" s="66" t="inlineStr">
        <is>
          <t>RED F ROLLA</t>
        </is>
      </c>
      <c r="J82" s="66" t="inlineStr">
        <is>
          <t>AVENIDA 60 1144</t>
        </is>
      </c>
      <c r="K82" s="66" t="inlineStr">
        <is>
          <t>LA PLATA</t>
        </is>
      </c>
      <c r="L82" s="74">
        <f>IFERROR(IF(OR(H82=$N$2,H82=$N$3,H82=$N$4),"10","02"),"")</f>
        <v/>
      </c>
      <c r="M82" s="76" t="inlineStr">
        <is>
          <t>01</t>
        </is>
      </c>
    </row>
    <row r="83">
      <c r="A83" s="66" t="inlineStr">
        <is>
          <t>050171-00-2</t>
        </is>
      </c>
      <c r="B83" s="67" t="n">
        <v>85428352</v>
      </c>
      <c r="C83" s="66" t="inlineStr">
        <is>
          <t>CARLOS ZUGASTI</t>
        </is>
      </c>
      <c r="D83" s="67" t="n">
        <v>30000455</v>
      </c>
      <c r="E83" s="66" t="inlineStr">
        <is>
          <t>FUNDACION COMEI</t>
        </is>
      </c>
      <c r="F83" s="68" t="inlineStr">
        <is>
          <t>DSZA</t>
        </is>
      </c>
      <c r="G83" s="68" t="inlineStr">
        <is>
          <t>MAN</t>
        </is>
      </c>
      <c r="H83" s="67" t="n">
        <v>84008190</v>
      </c>
      <c r="I83" s="66" t="inlineStr">
        <is>
          <t>RED F DAVIES</t>
        </is>
      </c>
      <c r="J83" s="66" t="inlineStr">
        <is>
          <t>AVDA ANTA 51</t>
        </is>
      </c>
      <c r="K83" s="66" t="inlineStr">
        <is>
          <t>ZARATE</t>
        </is>
      </c>
      <c r="L83" s="74">
        <f>IFERROR(IF(OR(H83=$N$2,H83=$N$3,H83=$N$4),"10","02"),"")</f>
        <v/>
      </c>
      <c r="M83" s="76" t="inlineStr">
        <is>
          <t>01</t>
        </is>
      </c>
    </row>
    <row r="84">
      <c r="A84" s="66" t="inlineStr">
        <is>
          <t>050297-01-6</t>
        </is>
      </c>
      <c r="B84" s="67" t="n">
        <v>85428800</v>
      </c>
      <c r="C84" s="66" t="inlineStr">
        <is>
          <t>MARIA CRISTINA SCHNEIDER</t>
        </is>
      </c>
      <c r="D84" s="67" t="n">
        <v>30000455</v>
      </c>
      <c r="E84" s="66" t="inlineStr">
        <is>
          <t>FUNDACION COMEI</t>
        </is>
      </c>
      <c r="F84" s="68" t="inlineStr">
        <is>
          <t>DSZA</t>
        </is>
      </c>
      <c r="G84" s="68" t="inlineStr">
        <is>
          <t>MAN</t>
        </is>
      </c>
      <c r="H84" s="67" t="n">
        <v>84004867</v>
      </c>
      <c r="I84" s="66" t="inlineStr">
        <is>
          <t>RED F FERNANDEZ III</t>
        </is>
      </c>
      <c r="J84" s="66" t="inlineStr">
        <is>
          <t>AV ING AGUSTIN ROCCA 200</t>
        </is>
      </c>
      <c r="K84" s="66" t="inlineStr">
        <is>
          <t>CAMPANA</t>
        </is>
      </c>
      <c r="L84" s="74">
        <f>IFERROR(IF(OR(H84=$N$2,H84=$N$3,H84=$N$4),"10","02"),"")</f>
        <v/>
      </c>
      <c r="M84" s="76" t="inlineStr">
        <is>
          <t>01</t>
        </is>
      </c>
    </row>
    <row r="85">
      <c r="A85" s="66" t="inlineStr">
        <is>
          <t>023946-00-8</t>
        </is>
      </c>
      <c r="B85" s="67" t="n">
        <v>85429058</v>
      </c>
      <c r="C85" s="66" t="inlineStr">
        <is>
          <t>MARIA LAURA PEREIRA</t>
        </is>
      </c>
      <c r="D85" s="67" t="n">
        <v>30000455</v>
      </c>
      <c r="E85" s="66" t="inlineStr">
        <is>
          <t>FUNDACION COMEI</t>
        </is>
      </c>
      <c r="F85" s="68" t="inlineStr">
        <is>
          <t>DSZA</t>
        </is>
      </c>
      <c r="G85" s="68" t="inlineStr">
        <is>
          <t>MAN</t>
        </is>
      </c>
      <c r="H85" s="67" t="n">
        <v>84004222</v>
      </c>
      <c r="I85" s="66" t="inlineStr">
        <is>
          <t>F VIO DE MARIA CECILIA VIO</t>
        </is>
      </c>
      <c r="J85" s="66" t="inlineStr">
        <is>
          <t>MEEKS 476</t>
        </is>
      </c>
      <c r="K85" s="66" t="inlineStr">
        <is>
          <t>LOMAS DE ZAMORA</t>
        </is>
      </c>
      <c r="L85" s="74">
        <f>IFERROR(IF(OR(H85=$N$2,H85=$N$3,H85=$N$4),"10","02"),"")</f>
        <v/>
      </c>
      <c r="M85" s="76" t="inlineStr">
        <is>
          <t>01</t>
        </is>
      </c>
    </row>
    <row r="86">
      <c r="A86" s="66" t="inlineStr">
        <is>
          <t>023259-02-3</t>
        </is>
      </c>
      <c r="B86" s="67" t="n">
        <v>85429114</v>
      </c>
      <c r="C86" s="66" t="inlineStr">
        <is>
          <t>TERESITA SCAGNETTI</t>
        </is>
      </c>
      <c r="D86" s="67" t="n">
        <v>30000455</v>
      </c>
      <c r="E86" s="66" t="inlineStr">
        <is>
          <t>FUNDACION COMEI</t>
        </is>
      </c>
      <c r="F86" s="68" t="inlineStr">
        <is>
          <t>DSZA</t>
        </is>
      </c>
      <c r="G86" s="68" t="inlineStr">
        <is>
          <t>MAN</t>
        </is>
      </c>
      <c r="H86" s="72" t="n">
        <v>84011182</v>
      </c>
      <c r="I86" s="68" t="inlineStr">
        <is>
          <t>F. SCZA PELLEGRINI</t>
        </is>
      </c>
      <c r="J86" s="68" t="inlineStr">
        <is>
          <t>PELLEGRINI 160</t>
        </is>
      </c>
      <c r="K86" s="68" t="inlineStr">
        <is>
          <t>BUENOS AIRES</t>
        </is>
      </c>
      <c r="L86" s="74">
        <f>IFERROR(IF(OR(H86=$N$2,H86=$N$3,H86=$N$4),"10","02"),"")</f>
        <v/>
      </c>
      <c r="M86" s="76" t="inlineStr">
        <is>
          <t>01</t>
        </is>
      </c>
    </row>
    <row r="87">
      <c r="A87" s="66" t="inlineStr">
        <is>
          <t>080203-01-4</t>
        </is>
      </c>
      <c r="B87" s="67" t="n">
        <v>85428268</v>
      </c>
      <c r="C87" s="66" t="inlineStr">
        <is>
          <t>MARTA CASTILLA DE MASSARO</t>
        </is>
      </c>
      <c r="D87" s="67" t="n">
        <v>30000455</v>
      </c>
      <c r="E87" s="66" t="inlineStr">
        <is>
          <t>FUNDACION COMEI</t>
        </is>
      </c>
      <c r="F87" s="68" t="inlineStr">
        <is>
          <t>DSZA</t>
        </is>
      </c>
      <c r="G87" s="68" t="inlineStr">
        <is>
          <t>MAN</t>
        </is>
      </c>
      <c r="H87" s="67" t="n">
        <v>84006161</v>
      </c>
      <c r="I87" s="66" t="inlineStr">
        <is>
          <t>RED F DEL LAGO DE TANDIL</t>
        </is>
      </c>
      <c r="J87" s="66" t="inlineStr">
        <is>
          <t>AVDA FALUCHO 1182</t>
        </is>
      </c>
      <c r="K87" s="66" t="inlineStr">
        <is>
          <t>TANDIL</t>
        </is>
      </c>
      <c r="L87" s="74">
        <f>IFERROR(IF(OR(H87=$N$2,H87=$N$3,H87=$N$4),"10","02"),"")</f>
        <v/>
      </c>
      <c r="M87" s="76" t="inlineStr">
        <is>
          <t>01</t>
        </is>
      </c>
    </row>
    <row r="88">
      <c r="A88" s="66" t="inlineStr">
        <is>
          <t>620082-01-3</t>
        </is>
      </c>
      <c r="B88" s="67" t="n">
        <v>85429053</v>
      </c>
      <c r="C88" s="66" t="inlineStr">
        <is>
          <t>OSCAR BOVINA</t>
        </is>
      </c>
      <c r="D88" s="67" t="n">
        <v>30000455</v>
      </c>
      <c r="E88" s="66" t="inlineStr">
        <is>
          <t>FUNDACION COMEI</t>
        </is>
      </c>
      <c r="F88" s="68" t="inlineStr">
        <is>
          <t>DSZA</t>
        </is>
      </c>
      <c r="G88" s="68" t="inlineStr">
        <is>
          <t>MAN</t>
        </is>
      </c>
      <c r="H88" s="67" t="n">
        <v>84000325</v>
      </c>
      <c r="I88" s="66" t="inlineStr">
        <is>
          <t>RED F DANERI DE DANERI SA</t>
        </is>
      </c>
      <c r="J88" s="66" t="inlineStr">
        <is>
          <t>CAMPANA 2502</t>
        </is>
      </c>
      <c r="K88" s="66" t="inlineStr">
        <is>
          <t>VILLA DEL PARQUE</t>
        </is>
      </c>
      <c r="L88" s="74">
        <f>IFERROR(IF(OR(H88=$N$2,H88=$N$3,H88=$N$4),"10","02"),"")</f>
        <v/>
      </c>
      <c r="M88" s="76" t="inlineStr">
        <is>
          <t>01</t>
        </is>
      </c>
    </row>
    <row r="89">
      <c r="A89" s="66" t="inlineStr">
        <is>
          <t>011253-00-0</t>
        </is>
      </c>
      <c r="B89" s="67" t="n">
        <v>85429042</v>
      </c>
      <c r="C89" s="66" t="inlineStr">
        <is>
          <t>MARIA ANGELES BORRONE</t>
        </is>
      </c>
      <c r="D89" s="67" t="n">
        <v>30000455</v>
      </c>
      <c r="E89" s="66" t="inlineStr">
        <is>
          <t>FUNDACION COMEI</t>
        </is>
      </c>
      <c r="F89" s="68" t="inlineStr">
        <is>
          <t>DSZA</t>
        </is>
      </c>
      <c r="G89" s="68" t="inlineStr">
        <is>
          <t>MAN</t>
        </is>
      </c>
      <c r="H89" s="67" t="n">
        <v>84007920</v>
      </c>
      <c r="I89" s="66" t="inlineStr">
        <is>
          <t>RED F FERRANDO (Las Pampas)</t>
        </is>
      </c>
      <c r="J89" s="66" t="inlineStr">
        <is>
          <t>Calle 7 52</t>
        </is>
      </c>
      <c r="K89" s="66" t="inlineStr">
        <is>
          <t>LA PLATA</t>
        </is>
      </c>
      <c r="L89" s="74">
        <f>IFERROR(IF(OR(H89=$N$2,H89=$N$3,H89=$N$4),"10","02"),"")</f>
        <v/>
      </c>
      <c r="M89" s="76" t="inlineStr">
        <is>
          <t>01</t>
        </is>
      </c>
    </row>
    <row r="90">
      <c r="A90" s="66" t="inlineStr">
        <is>
          <t>011603-00-3</t>
        </is>
      </c>
      <c r="B90" s="67" t="n">
        <v>85428498</v>
      </c>
      <c r="C90" s="66" t="inlineStr">
        <is>
          <t>MERCEDES PEZZANI</t>
        </is>
      </c>
      <c r="D90" s="67" t="n">
        <v>30000455</v>
      </c>
      <c r="E90" s="66" t="inlineStr">
        <is>
          <t>FUNDACION COMEI</t>
        </is>
      </c>
      <c r="F90" s="68" t="inlineStr">
        <is>
          <t>DSZA</t>
        </is>
      </c>
      <c r="G90" s="68" t="inlineStr">
        <is>
          <t>MAN</t>
        </is>
      </c>
      <c r="H90" s="67" t="n">
        <v>84001203</v>
      </c>
      <c r="I90" s="66" t="inlineStr">
        <is>
          <t>RED F PINOS DE ANCHORENA</t>
        </is>
      </c>
      <c r="J90" s="66" t="inlineStr">
        <is>
          <t>AVDA CONSTITUCION 6039</t>
        </is>
      </c>
      <c r="K90" s="66" t="inlineStr">
        <is>
          <t>MAR DEL PLATA</t>
        </is>
      </c>
      <c r="L90" s="74">
        <f>IFERROR(IF(OR(H90=$N$2,H90=$N$3,H90=$N$4),"10","02"),"")</f>
        <v/>
      </c>
      <c r="M90" s="76" t="inlineStr">
        <is>
          <t>01</t>
        </is>
      </c>
    </row>
    <row r="91">
      <c r="A91" s="66" t="inlineStr">
        <is>
          <t>50188-02-8</t>
        </is>
      </c>
      <c r="B91" s="67" t="n">
        <v>85428776</v>
      </c>
      <c r="C91" s="66" t="inlineStr">
        <is>
          <t>JORGE LUTEMBERG</t>
        </is>
      </c>
      <c r="D91" s="67" t="n">
        <v>30000455</v>
      </c>
      <c r="E91" s="66" t="inlineStr">
        <is>
          <t>FUNDACION COMEI</t>
        </is>
      </c>
      <c r="F91" s="68" t="inlineStr">
        <is>
          <t>DSZA</t>
        </is>
      </c>
      <c r="G91" s="68" t="inlineStr">
        <is>
          <t>MAN</t>
        </is>
      </c>
      <c r="H91" s="72" t="n">
        <v>84011182</v>
      </c>
      <c r="I91" s="68" t="inlineStr">
        <is>
          <t>F. SCZA PELLEGRINI</t>
        </is>
      </c>
      <c r="J91" s="68" t="inlineStr">
        <is>
          <t>PELLEGRINI 160</t>
        </is>
      </c>
      <c r="K91" s="68" t="inlineStr">
        <is>
          <t>BUENOS AIRES</t>
        </is>
      </c>
      <c r="L91" s="74">
        <f>IFERROR(IF(OR(H91=$N$2,H91=$N$3,H91=$N$4),"10","02"),"")</f>
        <v/>
      </c>
      <c r="M91" s="76" t="inlineStr">
        <is>
          <t>01</t>
        </is>
      </c>
    </row>
    <row r="92">
      <c r="A92" s="66" t="inlineStr">
        <is>
          <t>050363-00-1</t>
        </is>
      </c>
      <c r="B92" s="67" t="n">
        <v>85428780</v>
      </c>
      <c r="C92" s="66" t="inlineStr">
        <is>
          <t>NO RI</t>
        </is>
      </c>
      <c r="D92" s="67" t="n">
        <v>30000455</v>
      </c>
      <c r="E92" s="66" t="inlineStr">
        <is>
          <t>FUNDACION COMEI</t>
        </is>
      </c>
      <c r="F92" s="68" t="inlineStr">
        <is>
          <t>DSZA</t>
        </is>
      </c>
      <c r="G92" s="68" t="inlineStr">
        <is>
          <t>MAN</t>
        </is>
      </c>
      <c r="H92" s="67" t="n">
        <v>84001502</v>
      </c>
      <c r="I92" s="66" t="inlineStr">
        <is>
          <t>RED F SEGURA</t>
        </is>
      </c>
      <c r="J92" s="66" t="inlineStr">
        <is>
          <t>DR M. MORENO 1293</t>
        </is>
      </c>
      <c r="K92" s="66" t="inlineStr">
        <is>
          <t>LUJAN</t>
        </is>
      </c>
      <c r="L92" s="74">
        <f>IFERROR(IF(OR(H92=$N$2,H92=$N$3,H92=$N$4),"10","02"),"")</f>
        <v/>
      </c>
      <c r="M92" s="76" t="inlineStr">
        <is>
          <t>01</t>
        </is>
      </c>
    </row>
    <row r="93">
      <c r="A93" s="66" t="inlineStr">
        <is>
          <t>024495-00</t>
        </is>
      </c>
      <c r="B93" s="67" t="n">
        <v>85428232</v>
      </c>
      <c r="C93" s="66" t="inlineStr">
        <is>
          <t>VALERIA VENA</t>
        </is>
      </c>
      <c r="D93" s="67" t="n">
        <v>30000455</v>
      </c>
      <c r="E93" s="66" t="inlineStr">
        <is>
          <t>FUNDACION COMEI</t>
        </is>
      </c>
      <c r="F93" s="68" t="inlineStr">
        <is>
          <t>DSZA</t>
        </is>
      </c>
      <c r="G93" s="68" t="inlineStr">
        <is>
          <t>MAN</t>
        </is>
      </c>
      <c r="H93" s="67" t="n">
        <v>84000289</v>
      </c>
      <c r="I93" s="66" t="inlineStr">
        <is>
          <t>RED F GOMEZ de Alejandra Cols</t>
        </is>
      </c>
      <c r="J93" s="66" t="inlineStr">
        <is>
          <t>AV PTE H. YRIGOYEN 4147</t>
        </is>
      </c>
      <c r="K93" s="66" t="inlineStr">
        <is>
          <t>LANUS</t>
        </is>
      </c>
      <c r="L93" s="74">
        <f>IFERROR(IF(OR(H93=$N$2,H93=$N$3,H93=$N$4),"10","02"),"")</f>
        <v/>
      </c>
      <c r="M93" s="76" t="inlineStr">
        <is>
          <t>01</t>
        </is>
      </c>
    </row>
    <row r="94">
      <c r="A94" s="66" t="inlineStr">
        <is>
          <t>050246-00-1</t>
        </is>
      </c>
      <c r="B94" s="67" t="n">
        <v>85429075</v>
      </c>
      <c r="C94" s="66" t="inlineStr">
        <is>
          <t>ALDO HECTOR MERCIADRI</t>
        </is>
      </c>
      <c r="D94" s="67" t="n">
        <v>30000455</v>
      </c>
      <c r="E94" s="66" t="inlineStr">
        <is>
          <t>FUNDACION COMEI</t>
        </is>
      </c>
      <c r="F94" s="68" t="inlineStr">
        <is>
          <t>DSZA</t>
        </is>
      </c>
      <c r="G94" s="68" t="inlineStr">
        <is>
          <t>MAN</t>
        </is>
      </c>
      <c r="H94" s="72" t="n">
        <v>84011182</v>
      </c>
      <c r="I94" s="68" t="inlineStr">
        <is>
          <t>F. SCZA PELLEGRINI</t>
        </is>
      </c>
      <c r="J94" s="68" t="inlineStr">
        <is>
          <t>PELLEGRINI 160</t>
        </is>
      </c>
      <c r="K94" s="68" t="inlineStr">
        <is>
          <t>BUENOS AIRES</t>
        </is>
      </c>
      <c r="L94" s="74">
        <f>IFERROR(IF(OR(H94=$N$2,H94=$N$3,H94=$N$4),"10","02"),"")</f>
        <v/>
      </c>
      <c r="M94" s="76" t="inlineStr">
        <is>
          <t>01</t>
        </is>
      </c>
    </row>
    <row r="95">
      <c r="A95" s="66" t="inlineStr">
        <is>
          <t>20415-00-0</t>
        </is>
      </c>
      <c r="B95" s="67" t="n">
        <v>85429034</v>
      </c>
      <c r="C95" s="66" t="inlineStr">
        <is>
          <t>ROBERTO PEREZ FARINA</t>
        </is>
      </c>
      <c r="D95" s="67" t="n">
        <v>30000455</v>
      </c>
      <c r="E95" s="66" t="inlineStr">
        <is>
          <t>FUNDACION COMEI</t>
        </is>
      </c>
      <c r="F95" s="68" t="inlineStr">
        <is>
          <t>DSZA</t>
        </is>
      </c>
      <c r="G95" s="68" t="inlineStr">
        <is>
          <t>MAN</t>
        </is>
      </c>
      <c r="H95" s="67" t="n">
        <v>84000983</v>
      </c>
      <c r="I95" s="66" t="inlineStr">
        <is>
          <t>RED F MUTUAL (MDQ)</t>
        </is>
      </c>
      <c r="J95" s="66" t="inlineStr">
        <is>
          <t>AVDA INDEPENDENCIA 2249</t>
        </is>
      </c>
      <c r="K95" s="66" t="inlineStr">
        <is>
          <t>MAR DEL PLATA</t>
        </is>
      </c>
      <c r="L95" s="74">
        <f>IFERROR(IF(OR(H95=$N$2,H95=$N$3,H95=$N$4),"10","02"),"")</f>
        <v/>
      </c>
      <c r="M95" s="76" t="inlineStr">
        <is>
          <t>01</t>
        </is>
      </c>
    </row>
    <row r="96">
      <c r="A96" s="66" t="inlineStr">
        <is>
          <t>090387-00-7</t>
        </is>
      </c>
      <c r="B96" s="67" t="n">
        <v>85428567</v>
      </c>
      <c r="C96" s="66" t="inlineStr">
        <is>
          <t>ANA VULCANO</t>
        </is>
      </c>
      <c r="D96" s="67" t="n">
        <v>30000455</v>
      </c>
      <c r="E96" s="66" t="inlineStr">
        <is>
          <t>FUNDACION COMEI</t>
        </is>
      </c>
      <c r="F96" s="68" t="inlineStr">
        <is>
          <t>DSZA</t>
        </is>
      </c>
      <c r="G96" s="68" t="inlineStr">
        <is>
          <t>MAN</t>
        </is>
      </c>
      <c r="H96" s="67" t="n">
        <v>84001203</v>
      </c>
      <c r="I96" s="66" t="inlineStr">
        <is>
          <t>RED F PINOS DE ANCHORENA</t>
        </is>
      </c>
      <c r="J96" s="66" t="inlineStr">
        <is>
          <t>AVDA CONSTITUCION 6039</t>
        </is>
      </c>
      <c r="K96" s="66" t="inlineStr">
        <is>
          <t>MAR DEL PLATA</t>
        </is>
      </c>
      <c r="L96" s="74">
        <f>IFERROR(IF(OR(H96=$N$2,H96=$N$3,H96=$N$4),"10","02"),"")</f>
        <v/>
      </c>
      <c r="M96" s="76" t="inlineStr">
        <is>
          <t>01</t>
        </is>
      </c>
    </row>
    <row r="97">
      <c r="A97" s="66" t="inlineStr">
        <is>
          <t>011648-00-2</t>
        </is>
      </c>
      <c r="B97" s="67" t="n">
        <v>85428289</v>
      </c>
      <c r="C97" s="66" t="inlineStr">
        <is>
          <t>MARIA DEL CARMEN MINERVINI</t>
        </is>
      </c>
      <c r="D97" s="67" t="n">
        <v>30000455</v>
      </c>
      <c r="E97" s="66" t="inlineStr">
        <is>
          <t>FUNDACION COMEI</t>
        </is>
      </c>
      <c r="F97" s="68" t="inlineStr">
        <is>
          <t>DSZA</t>
        </is>
      </c>
      <c r="G97" s="68" t="inlineStr">
        <is>
          <t>MAN</t>
        </is>
      </c>
      <c r="H97" s="67" t="n">
        <v>84008647</v>
      </c>
      <c r="I97" s="66" t="inlineStr">
        <is>
          <t>RED F WALCZUK</t>
        </is>
      </c>
      <c r="J97" s="66" t="inlineStr">
        <is>
          <t>CNO GRAL BELGRANO 1449</t>
        </is>
      </c>
      <c r="K97" s="66" t="inlineStr">
        <is>
          <t>VILLA ELISA</t>
        </is>
      </c>
      <c r="L97" s="74">
        <f>IFERROR(IF(OR(H97=$N$2,H97=$N$3,H97=$N$4),"10","02"),"")</f>
        <v/>
      </c>
      <c r="M97" s="76" t="inlineStr">
        <is>
          <t>01</t>
        </is>
      </c>
    </row>
    <row r="98">
      <c r="A98" s="66" t="inlineStr">
        <is>
          <t>021943-00</t>
        </is>
      </c>
      <c r="B98" s="67" t="n">
        <v>85428589</v>
      </c>
      <c r="C98" s="66" t="inlineStr">
        <is>
          <t>HORACIO TABOADA</t>
        </is>
      </c>
      <c r="D98" s="67" t="n">
        <v>30000455</v>
      </c>
      <c r="E98" s="66" t="inlineStr">
        <is>
          <t>FUNDACION COMEI</t>
        </is>
      </c>
      <c r="F98" s="68" t="inlineStr">
        <is>
          <t>DSZA</t>
        </is>
      </c>
      <c r="G98" s="68" t="inlineStr">
        <is>
          <t>MAN</t>
        </is>
      </c>
      <c r="H98" s="67" t="n">
        <v>84000289</v>
      </c>
      <c r="I98" s="66" t="inlineStr">
        <is>
          <t>RED F GOMEZ de Alejandra Cols</t>
        </is>
      </c>
      <c r="J98" s="66" t="inlineStr">
        <is>
          <t>AV PTE H. YRIGOYEN 4147</t>
        </is>
      </c>
      <c r="K98" s="66" t="inlineStr">
        <is>
          <t>LANUS</t>
        </is>
      </c>
      <c r="L98" s="74">
        <f>IFERROR(IF(OR(H98=$N$2,H98=$N$3,H98=$N$4),"10","02"),"")</f>
        <v/>
      </c>
      <c r="M98" s="76" t="inlineStr">
        <is>
          <t>01</t>
        </is>
      </c>
    </row>
    <row r="99">
      <c r="A99" s="66" t="inlineStr">
        <is>
          <t>023936-00</t>
        </is>
      </c>
      <c r="B99" s="67" t="n">
        <v>85428327</v>
      </c>
      <c r="C99" s="66" t="inlineStr">
        <is>
          <t>CLAUDIA PIFFARETTI</t>
        </is>
      </c>
      <c r="D99" s="67" t="n">
        <v>30000455</v>
      </c>
      <c r="E99" s="66" t="inlineStr">
        <is>
          <t>FUNDACION COMEI</t>
        </is>
      </c>
      <c r="F99" s="68" t="inlineStr">
        <is>
          <t>DSZA</t>
        </is>
      </c>
      <c r="G99" s="68" t="inlineStr">
        <is>
          <t>MAN</t>
        </is>
      </c>
      <c r="H99" s="67" t="n">
        <v>84000289</v>
      </c>
      <c r="I99" s="66" t="inlineStr">
        <is>
          <t>RED F GOMEZ de Alejandra Cols</t>
        </is>
      </c>
      <c r="J99" s="66" t="inlineStr">
        <is>
          <t>AV PTE H. YRIGOYEN 4147</t>
        </is>
      </c>
      <c r="K99" s="66" t="inlineStr">
        <is>
          <t>LANUS</t>
        </is>
      </c>
      <c r="L99" s="74">
        <f>IFERROR(IF(OR(H99=$N$2,H99=$N$3,H99=$N$4),"10","02"),"")</f>
        <v/>
      </c>
      <c r="M99" s="76" t="inlineStr">
        <is>
          <t>01</t>
        </is>
      </c>
    </row>
    <row r="100">
      <c r="A100" s="66" t="inlineStr">
        <is>
          <t>022869-00-3</t>
        </is>
      </c>
      <c r="B100" s="67" t="n">
        <v>85427607</v>
      </c>
      <c r="C100" s="66" t="inlineStr">
        <is>
          <t>AN CA</t>
        </is>
      </c>
      <c r="D100" s="67" t="n">
        <v>30000455</v>
      </c>
      <c r="E100" s="66" t="inlineStr">
        <is>
          <t>FUNDACION COMEI</t>
        </is>
      </c>
      <c r="F100" s="68" t="inlineStr">
        <is>
          <t>DSZA</t>
        </is>
      </c>
      <c r="G100" s="68" t="inlineStr">
        <is>
          <t>MAN</t>
        </is>
      </c>
      <c r="H100" s="67" t="n">
        <v>84001203</v>
      </c>
      <c r="I100" s="66" t="inlineStr">
        <is>
          <t>RED F PINOS DE ANCHORENA</t>
        </is>
      </c>
      <c r="J100" s="66" t="inlineStr">
        <is>
          <t>AVDA CONSTITUCION 6039</t>
        </is>
      </c>
      <c r="K100" s="66" t="inlineStr">
        <is>
          <t>MAR DEL PLATA</t>
        </is>
      </c>
      <c r="L100" s="74">
        <f>IFERROR(IF(OR(H100=$N$2,H100=$N$3,H100=$N$4),"10","02"),"")</f>
        <v/>
      </c>
      <c r="M100" s="76" t="inlineStr">
        <is>
          <t>01</t>
        </is>
      </c>
    </row>
    <row r="101">
      <c r="A101" s="66" t="inlineStr">
        <is>
          <t>50311-01-7</t>
        </is>
      </c>
      <c r="B101" s="67" t="n">
        <v>85429408</v>
      </c>
      <c r="C101" s="66" t="inlineStr">
        <is>
          <t>MARIA CONSUELO TAFURA</t>
        </is>
      </c>
      <c r="D101" s="67" t="n">
        <v>30000455</v>
      </c>
      <c r="E101" s="66" t="inlineStr">
        <is>
          <t>FUNDACION COMEI</t>
        </is>
      </c>
      <c r="F101" s="68" t="inlineStr">
        <is>
          <t>DSZA</t>
        </is>
      </c>
      <c r="G101" s="68" t="inlineStr">
        <is>
          <t>MAN</t>
        </is>
      </c>
      <c r="H101" s="67" t="n">
        <v>84004312</v>
      </c>
      <c r="I101" s="66" t="inlineStr">
        <is>
          <t>HOSPITAL UNIV AUSTRAL</t>
        </is>
      </c>
      <c r="J101" s="66" t="inlineStr">
        <is>
          <t>AV J. DOMINGO PERON 1500</t>
        </is>
      </c>
      <c r="K101" s="66" t="inlineStr">
        <is>
          <t>PILAR</t>
        </is>
      </c>
      <c r="L101" s="74">
        <f>IFERROR(IF(OR(H101=$N$2,H101=$N$3,H101=$N$4),"10","02"),"")</f>
        <v/>
      </c>
      <c r="M101" s="76" t="inlineStr">
        <is>
          <t>01</t>
        </is>
      </c>
    </row>
    <row r="102">
      <c r="A102" s="66" t="inlineStr">
        <is>
          <t>100556-00-9</t>
        </is>
      </c>
      <c r="B102" s="67" t="n">
        <v>85429401</v>
      </c>
      <c r="C102" s="66" t="inlineStr">
        <is>
          <t>PABLO HUGO PARTARRIE</t>
        </is>
      </c>
      <c r="D102" s="67" t="n">
        <v>30000455</v>
      </c>
      <c r="E102" s="66" t="inlineStr">
        <is>
          <t>FUNDACION COMEI</t>
        </is>
      </c>
      <c r="F102" s="68" t="inlineStr">
        <is>
          <t>DSZA</t>
        </is>
      </c>
      <c r="G102" s="68" t="inlineStr">
        <is>
          <t>MAN</t>
        </is>
      </c>
      <c r="H102" s="72" t="n">
        <v>84011182</v>
      </c>
      <c r="I102" s="68" t="inlineStr">
        <is>
          <t>F. SCZA PELLEGRINI</t>
        </is>
      </c>
      <c r="J102" s="68" t="inlineStr">
        <is>
          <t>PELLEGRINI 160</t>
        </is>
      </c>
      <c r="K102" s="68" t="inlineStr">
        <is>
          <t>BUENOS AIRES</t>
        </is>
      </c>
      <c r="L102" s="74">
        <f>IFERROR(IF(OR(H102=$N$2,H102=$N$3,H102=$N$4),"10","02"),"")</f>
        <v/>
      </c>
      <c r="M102" s="76" t="inlineStr">
        <is>
          <t>01</t>
        </is>
      </c>
    </row>
    <row r="103">
      <c r="A103" s="66" t="inlineStr">
        <is>
          <t>021302-00-2</t>
        </is>
      </c>
      <c r="B103" s="67" t="n">
        <v>85428534</v>
      </c>
      <c r="C103" s="66" t="inlineStr">
        <is>
          <t>JUAN SANTIAGO AVILA</t>
        </is>
      </c>
      <c r="D103" s="67" t="n">
        <v>30000455</v>
      </c>
      <c r="E103" s="66" t="inlineStr">
        <is>
          <t>FUNDACION COMEI</t>
        </is>
      </c>
      <c r="F103" s="68" t="inlineStr">
        <is>
          <t>DSZA</t>
        </is>
      </c>
      <c r="G103" s="68" t="inlineStr">
        <is>
          <t>MAN</t>
        </is>
      </c>
      <c r="H103" s="67" t="n">
        <v>84004222</v>
      </c>
      <c r="I103" s="66" t="inlineStr">
        <is>
          <t>F VIO DE MARIA CECILIA VIO</t>
        </is>
      </c>
      <c r="J103" s="66" t="inlineStr">
        <is>
          <t>MEEKS 476</t>
        </is>
      </c>
      <c r="K103" s="66" t="inlineStr">
        <is>
          <t>LOMAS DE ZAMORA</t>
        </is>
      </c>
      <c r="L103" s="74">
        <f>IFERROR(IF(OR(H103=$N$2,H103=$N$3,H103=$N$4),"10","02"),"")</f>
        <v/>
      </c>
      <c r="M103" s="76" t="inlineStr">
        <is>
          <t>01</t>
        </is>
      </c>
    </row>
    <row r="104">
      <c r="A104" s="66" t="inlineStr">
        <is>
          <t>032062-00-9</t>
        </is>
      </c>
      <c r="B104" s="67" t="n">
        <v>85428613</v>
      </c>
      <c r="C104" s="66" t="inlineStr">
        <is>
          <t>ROSA DALLA LIBERA</t>
        </is>
      </c>
      <c r="D104" s="67" t="n">
        <v>30000455</v>
      </c>
      <c r="E104" s="66" t="inlineStr">
        <is>
          <t>FUNDACION COMEI</t>
        </is>
      </c>
      <c r="F104" s="68" t="inlineStr">
        <is>
          <t>DSZA</t>
        </is>
      </c>
      <c r="G104" s="68" t="inlineStr">
        <is>
          <t>MAN</t>
        </is>
      </c>
      <c r="H104" s="67" t="n">
        <v>84000266</v>
      </c>
      <c r="I104" s="66" t="inlineStr">
        <is>
          <t>RED F SAID DE MONKOWSKI A MARI</t>
        </is>
      </c>
      <c r="J104" s="66" t="inlineStr">
        <is>
          <t>AV PTE J. D. PERON 1874</t>
        </is>
      </c>
      <c r="K104" s="66" t="inlineStr">
        <is>
          <t>SAN MIGUEL</t>
        </is>
      </c>
      <c r="L104" s="74">
        <f>IFERROR(IF(OR(H104=$N$2,H104=$N$3,H104=$N$4),"10","02"),"")</f>
        <v/>
      </c>
      <c r="M104" s="76" t="inlineStr">
        <is>
          <t>01</t>
        </is>
      </c>
    </row>
    <row r="105">
      <c r="A105" s="66" t="inlineStr">
        <is>
          <t>042039-00-0</t>
        </is>
      </c>
      <c r="B105" s="67" t="n">
        <v>85426497</v>
      </c>
      <c r="C105" s="66" t="inlineStr">
        <is>
          <t>LILIANA CEJAS</t>
        </is>
      </c>
      <c r="D105" s="67" t="n">
        <v>30000455</v>
      </c>
      <c r="E105" s="66" t="inlineStr">
        <is>
          <t>FUNDACION COMEI</t>
        </is>
      </c>
      <c r="F105" s="68" t="inlineStr">
        <is>
          <t>DSZA</t>
        </is>
      </c>
      <c r="G105" s="68" t="inlineStr">
        <is>
          <t>MAN</t>
        </is>
      </c>
      <c r="H105" s="72" t="n">
        <v>84011182</v>
      </c>
      <c r="I105" s="68" t="inlineStr">
        <is>
          <t>F. SCZA PELLEGRINI</t>
        </is>
      </c>
      <c r="J105" s="68" t="inlineStr">
        <is>
          <t>PELLEGRINI 160</t>
        </is>
      </c>
      <c r="K105" s="68" t="inlineStr">
        <is>
          <t>BUENOS AIRES</t>
        </is>
      </c>
      <c r="L105" s="74">
        <f>IFERROR(IF(OR(H105=$N$2,H105=$N$3,H105=$N$4),"10","02"),"")</f>
        <v/>
      </c>
      <c r="M105" s="76" t="inlineStr">
        <is>
          <t>01</t>
        </is>
      </c>
    </row>
    <row r="106">
      <c r="A106" s="66" t="inlineStr">
        <is>
          <t>012638-00-0</t>
        </is>
      </c>
      <c r="B106" s="67" t="n">
        <v>85428504</v>
      </c>
      <c r="C106" s="66" t="inlineStr">
        <is>
          <t>MARCELO VICTOR AVILA</t>
        </is>
      </c>
      <c r="D106" s="67" t="n">
        <v>30000455</v>
      </c>
      <c r="E106" s="66" t="inlineStr">
        <is>
          <t>FUNDACION COMEI</t>
        </is>
      </c>
      <c r="F106" s="68" t="inlineStr">
        <is>
          <t>DSZA</t>
        </is>
      </c>
      <c r="G106" s="68" t="inlineStr">
        <is>
          <t>MAN</t>
        </is>
      </c>
      <c r="H106" s="67" t="n">
        <v>84002025</v>
      </c>
      <c r="I106" s="66" t="inlineStr">
        <is>
          <t>RED F ROLLA</t>
        </is>
      </c>
      <c r="J106" s="66" t="inlineStr">
        <is>
          <t>AVENIDA 60 1144</t>
        </is>
      </c>
      <c r="K106" s="66" t="inlineStr">
        <is>
          <t>LA PLATA</t>
        </is>
      </c>
      <c r="L106" s="74">
        <f>IFERROR(IF(OR(H106=$N$2,H106=$N$3,H106=$N$4),"10","02"),"")</f>
        <v/>
      </c>
      <c r="M106" s="76" t="inlineStr">
        <is>
          <t>01</t>
        </is>
      </c>
    </row>
    <row r="107">
      <c r="A107" s="66" t="inlineStr">
        <is>
          <t>091103-00-2</t>
        </is>
      </c>
      <c r="B107" s="67" t="n">
        <v>85427945</v>
      </c>
      <c r="C107" s="66" t="inlineStr">
        <is>
          <t>TANIA SCIUTTO</t>
        </is>
      </c>
      <c r="D107" s="67" t="n">
        <v>30000455</v>
      </c>
      <c r="E107" s="66" t="inlineStr">
        <is>
          <t>FUNDACION COMEI</t>
        </is>
      </c>
      <c r="F107" s="68" t="inlineStr">
        <is>
          <t>DSZA</t>
        </is>
      </c>
      <c r="G107" s="68" t="inlineStr">
        <is>
          <t>MAN</t>
        </is>
      </c>
      <c r="H107" s="67" t="n">
        <v>84001202</v>
      </c>
      <c r="I107" s="66" t="inlineStr">
        <is>
          <t>RED F GANDARA</t>
        </is>
      </c>
      <c r="J107" s="66" t="inlineStr">
        <is>
          <t>AVDA DR JUAN BAUTISTA JUSTO 494</t>
        </is>
      </c>
      <c r="K107" s="66" t="inlineStr">
        <is>
          <t>MAR DEL PLATA</t>
        </is>
      </c>
      <c r="L107" s="74">
        <f>IFERROR(IF(OR(H107=$N$2,H107=$N$3,H107=$N$4),"10","02"),"")</f>
        <v/>
      </c>
      <c r="M107" s="76" t="inlineStr">
        <is>
          <t>01</t>
        </is>
      </c>
    </row>
    <row r="108">
      <c r="A108" s="66" t="inlineStr">
        <is>
          <t>051115-00-7</t>
        </is>
      </c>
      <c r="B108" s="67" t="n">
        <v>85429072</v>
      </c>
      <c r="C108" s="66" t="inlineStr">
        <is>
          <t>GABRIELA COSENTINO</t>
        </is>
      </c>
      <c r="D108" s="67" t="n">
        <v>30000455</v>
      </c>
      <c r="E108" s="66" t="inlineStr">
        <is>
          <t>FUNDACION COMEI</t>
        </is>
      </c>
      <c r="F108" s="68" t="inlineStr">
        <is>
          <t>DSZA</t>
        </is>
      </c>
      <c r="G108" s="68" t="inlineStr">
        <is>
          <t>MAN</t>
        </is>
      </c>
      <c r="H108" s="72" t="n">
        <v>84011182</v>
      </c>
      <c r="I108" s="68" t="inlineStr">
        <is>
          <t>F. SCZA PELLEGRINI</t>
        </is>
      </c>
      <c r="J108" s="68" t="inlineStr">
        <is>
          <t>PELLEGRINI 160</t>
        </is>
      </c>
      <c r="K108" s="68" t="inlineStr">
        <is>
          <t>BUENOS AIRES</t>
        </is>
      </c>
      <c r="L108" s="74">
        <f>IFERROR(IF(OR(H108=$N$2,H108=$N$3,H108=$N$4),"10","02"),"")</f>
        <v/>
      </c>
      <c r="M108" s="76" t="inlineStr">
        <is>
          <t>01</t>
        </is>
      </c>
    </row>
    <row r="109">
      <c r="A109" s="66" t="inlineStr">
        <is>
          <t>620341-00-0</t>
        </is>
      </c>
      <c r="B109" s="67" t="n">
        <v>85429716</v>
      </c>
      <c r="C109" s="66" t="inlineStr">
        <is>
          <t>CRISTIAN EDROSA</t>
        </is>
      </c>
      <c r="D109" s="67" t="n">
        <v>30000455</v>
      </c>
      <c r="E109" s="66" t="inlineStr">
        <is>
          <t>FUNDACION COMEI</t>
        </is>
      </c>
      <c r="F109" s="68" t="inlineStr">
        <is>
          <t>DSZA</t>
        </is>
      </c>
      <c r="G109" s="68" t="inlineStr">
        <is>
          <t>MAN</t>
        </is>
      </c>
      <c r="H109" s="67" t="n">
        <v>84000289</v>
      </c>
      <c r="I109" s="66" t="inlineStr">
        <is>
          <t>RED F GOMEZ de Alejandra Cols</t>
        </is>
      </c>
      <c r="J109" s="66" t="inlineStr">
        <is>
          <t>AV PTE H. YRIGOYEN 4147</t>
        </is>
      </c>
      <c r="K109" s="66" t="inlineStr">
        <is>
          <t>LANUS</t>
        </is>
      </c>
      <c r="L109" s="74">
        <f>IFERROR(IF(OR(H109=$N$2,H109=$N$3,H109=$N$4),"10","02"),"")</f>
        <v/>
      </c>
      <c r="M109" s="76" t="inlineStr">
        <is>
          <t>01</t>
        </is>
      </c>
    </row>
    <row r="110">
      <c r="A110" s="66" t="inlineStr">
        <is>
          <t>021251-00-7</t>
        </is>
      </c>
      <c r="B110" s="67" t="n">
        <v>85429719</v>
      </c>
      <c r="C110" s="66" t="inlineStr">
        <is>
          <t>EDGARDO EDROSA</t>
        </is>
      </c>
      <c r="D110" s="67" t="n">
        <v>30000455</v>
      </c>
      <c r="E110" s="66" t="inlineStr">
        <is>
          <t>FUNDACION COMEI</t>
        </is>
      </c>
      <c r="F110" s="68" t="inlineStr">
        <is>
          <t>DSZA</t>
        </is>
      </c>
      <c r="G110" s="68" t="inlineStr">
        <is>
          <t>MAN</t>
        </is>
      </c>
      <c r="H110" s="67" t="n">
        <v>84000289</v>
      </c>
      <c r="I110" s="66" t="inlineStr">
        <is>
          <t>RED F GOMEZ de Alejandra Cols</t>
        </is>
      </c>
      <c r="J110" s="66" t="inlineStr">
        <is>
          <t>AV PTE H. YRIGOYEN 4147</t>
        </is>
      </c>
      <c r="K110" s="66" t="inlineStr">
        <is>
          <t>LANUS</t>
        </is>
      </c>
      <c r="L110" s="74">
        <f>IFERROR(IF(OR(H110=$N$2,H110=$N$3,H110=$N$4),"10","02"),"")</f>
        <v/>
      </c>
      <c r="M110" s="76" t="inlineStr">
        <is>
          <t>01</t>
        </is>
      </c>
    </row>
    <row r="111">
      <c r="A111" s="66" t="inlineStr">
        <is>
          <t>010051-00-1</t>
        </is>
      </c>
      <c r="B111" s="67" t="n">
        <v>85428524</v>
      </c>
      <c r="C111" s="66" t="inlineStr">
        <is>
          <t>LUIS ROSSI</t>
        </is>
      </c>
      <c r="D111" s="67" t="n">
        <v>30000455</v>
      </c>
      <c r="E111" s="66" t="inlineStr">
        <is>
          <t>FUNDACION COMEI</t>
        </is>
      </c>
      <c r="F111" s="68" t="inlineStr">
        <is>
          <t>DSZA</t>
        </is>
      </c>
      <c r="G111" s="68" t="inlineStr">
        <is>
          <t>MAN</t>
        </is>
      </c>
      <c r="H111" s="67" t="n">
        <v>84000960</v>
      </c>
      <c r="I111" s="66" t="inlineStr">
        <is>
          <t>RED F MARSIGLIA</t>
        </is>
      </c>
      <c r="J111" s="66" t="inlineStr">
        <is>
          <t>AVENIDA 38 751</t>
        </is>
      </c>
      <c r="K111" s="66" t="inlineStr">
        <is>
          <t>LA PLATA</t>
        </is>
      </c>
      <c r="L111" s="74">
        <f>IFERROR(IF(OR(H111=$N$2,H111=$N$3,H111=$N$4),"10","02"),"")</f>
        <v/>
      </c>
      <c r="M111" s="76" t="inlineStr">
        <is>
          <t>01</t>
        </is>
      </c>
    </row>
    <row r="112">
      <c r="A112" s="66" t="inlineStr">
        <is>
          <t>021529-00</t>
        </is>
      </c>
      <c r="B112" s="67" t="n">
        <v>85427617</v>
      </c>
      <c r="C112" s="66" t="inlineStr">
        <is>
          <t>JORGE BENITES RIVAS</t>
        </is>
      </c>
      <c r="D112" s="67" t="n">
        <v>30000455</v>
      </c>
      <c r="E112" s="66" t="inlineStr">
        <is>
          <t>FUNDACION COMEI</t>
        </is>
      </c>
      <c r="F112" s="68" t="inlineStr">
        <is>
          <t>DSZA</t>
        </is>
      </c>
      <c r="G112" s="68" t="inlineStr">
        <is>
          <t>MAN</t>
        </is>
      </c>
      <c r="H112" s="67" t="n">
        <v>84000289</v>
      </c>
      <c r="I112" s="66" t="inlineStr">
        <is>
          <t>RED F GOMEZ de Alejandra Cols</t>
        </is>
      </c>
      <c r="J112" s="66" t="inlineStr">
        <is>
          <t>AV PTE H. YRIGOYEN 4147</t>
        </is>
      </c>
      <c r="K112" s="66" t="inlineStr">
        <is>
          <t>LANUS</t>
        </is>
      </c>
      <c r="L112" s="74">
        <f>IFERROR(IF(OR(H112=$N$2,H112=$N$3,H112=$N$4),"10","02"),"")</f>
        <v/>
      </c>
      <c r="M112" s="76" t="inlineStr">
        <is>
          <t>01</t>
        </is>
      </c>
    </row>
    <row r="113">
      <c r="A113" s="66" t="inlineStr">
        <is>
          <t>091631-00-4</t>
        </is>
      </c>
      <c r="B113" s="67" t="n">
        <v>85429066</v>
      </c>
      <c r="C113" s="66" t="inlineStr">
        <is>
          <t>CECILIA GARCIA</t>
        </is>
      </c>
      <c r="D113" s="67" t="n">
        <v>30000455</v>
      </c>
      <c r="E113" s="66" t="inlineStr">
        <is>
          <t>FUNDACION COMEI</t>
        </is>
      </c>
      <c r="F113" s="68" t="inlineStr">
        <is>
          <t>DSZA</t>
        </is>
      </c>
      <c r="G113" s="68" t="inlineStr">
        <is>
          <t>MAN</t>
        </is>
      </c>
      <c r="H113" s="67" t="n">
        <v>84000983</v>
      </c>
      <c r="I113" s="66" t="inlineStr">
        <is>
          <t>RED F MUTUAL (MDQ)</t>
        </is>
      </c>
      <c r="J113" s="66" t="inlineStr">
        <is>
          <t>AVDA INDEPENDENCIA 2249</t>
        </is>
      </c>
      <c r="K113" s="66" t="inlineStr">
        <is>
          <t>MAR DEL PLATA</t>
        </is>
      </c>
      <c r="L113" s="74">
        <f>IFERROR(IF(OR(H113=$N$2,H113=$N$3,H113=$N$4),"10","02"),"")</f>
        <v/>
      </c>
      <c r="M113" s="76" t="inlineStr">
        <is>
          <t>01</t>
        </is>
      </c>
    </row>
    <row r="114">
      <c r="A114" s="66" t="inlineStr">
        <is>
          <t>043029-00-8</t>
        </is>
      </c>
      <c r="B114" s="67" t="n">
        <v>85429691</v>
      </c>
      <c r="C114" s="66" t="inlineStr">
        <is>
          <t>RITA ZLATKIN</t>
        </is>
      </c>
      <c r="D114" s="67" t="n">
        <v>30000455</v>
      </c>
      <c r="E114" s="66" t="inlineStr">
        <is>
          <t>FUNDACION COMEI</t>
        </is>
      </c>
      <c r="F114" s="68" t="inlineStr">
        <is>
          <t>DSZA</t>
        </is>
      </c>
      <c r="G114" s="68" t="inlineStr">
        <is>
          <t>MAN</t>
        </is>
      </c>
      <c r="H114" s="67" t="n">
        <v>84000011</v>
      </c>
      <c r="I114" s="66" t="inlineStr">
        <is>
          <t>TELEMED ARGENTINA SA</t>
        </is>
      </c>
      <c r="J114" s="66" t="inlineStr">
        <is>
          <t>AVDA CRISOLOGO LARRALDE 3711</t>
        </is>
      </c>
      <c r="K114" s="66" t="inlineStr">
        <is>
          <t>SAAVEDRA</t>
        </is>
      </c>
      <c r="L114" s="74">
        <f>IFERROR(IF(OR(H114=$N$2,H114=$N$3,H114=$N$4),"10","02"),"")</f>
        <v/>
      </c>
      <c r="M114" s="76" t="inlineStr">
        <is>
          <t>01</t>
        </is>
      </c>
    </row>
    <row r="115">
      <c r="A115" s="66" t="inlineStr">
        <is>
          <t>030644-00-7</t>
        </is>
      </c>
      <c r="B115" s="67" t="n">
        <v>85429457</v>
      </c>
      <c r="C115" s="66" t="inlineStr">
        <is>
          <t>JOSE DO CAMPO</t>
        </is>
      </c>
      <c r="D115" s="67" t="n">
        <v>30000455</v>
      </c>
      <c r="E115" s="66" t="inlineStr">
        <is>
          <t>FUNDACION COMEI</t>
        </is>
      </c>
      <c r="F115" s="68" t="inlineStr">
        <is>
          <t>DSZA</t>
        </is>
      </c>
      <c r="G115" s="68" t="inlineStr">
        <is>
          <t>MAN</t>
        </is>
      </c>
      <c r="H115" s="72" t="n">
        <v>84011182</v>
      </c>
      <c r="I115" s="68" t="inlineStr">
        <is>
          <t>F. SCZA PELLEGRINI</t>
        </is>
      </c>
      <c r="J115" s="68" t="inlineStr">
        <is>
          <t>PELLEGRINI 160</t>
        </is>
      </c>
      <c r="K115" s="68" t="inlineStr">
        <is>
          <t>BUENOS AIRES</t>
        </is>
      </c>
      <c r="L115" s="74">
        <f>IFERROR(IF(OR(H115=$N$2,H115=$N$3,H115=$N$4),"10","02"),"")</f>
        <v/>
      </c>
      <c r="M115" s="76" t="inlineStr">
        <is>
          <t>01</t>
        </is>
      </c>
    </row>
    <row r="116">
      <c r="A116" s="66" t="inlineStr">
        <is>
          <t>100385-01-2</t>
        </is>
      </c>
      <c r="B116" s="67" t="n">
        <v>85429505</v>
      </c>
      <c r="C116" s="66" t="inlineStr">
        <is>
          <t>GUILLERMO CARLOS EIBAR</t>
        </is>
      </c>
      <c r="D116" s="67" t="n">
        <v>30000455</v>
      </c>
      <c r="E116" s="66" t="inlineStr">
        <is>
          <t>FUNDACION COMEI</t>
        </is>
      </c>
      <c r="F116" s="68" t="inlineStr">
        <is>
          <t>DSZA</t>
        </is>
      </c>
      <c r="G116" s="68" t="inlineStr">
        <is>
          <t>MAN</t>
        </is>
      </c>
      <c r="H116" s="67" t="n">
        <v>84002444</v>
      </c>
      <c r="I116" s="66" t="inlineStr">
        <is>
          <t>RED F DI NUCCI</t>
        </is>
      </c>
      <c r="J116" s="66" t="inlineStr">
        <is>
          <t>SALTA 405</t>
        </is>
      </c>
      <c r="K116" s="66" t="inlineStr">
        <is>
          <t>BAHIA BLANCA</t>
        </is>
      </c>
      <c r="L116" s="74">
        <f>IFERROR(IF(OR(H116=$N$2,H116=$N$3,H116=$N$4),"10","02"),"")</f>
        <v/>
      </c>
      <c r="M116" s="76" t="inlineStr">
        <is>
          <t>01</t>
        </is>
      </c>
    </row>
    <row r="117">
      <c r="A117" s="66" t="inlineStr">
        <is>
          <t>023259-00-9</t>
        </is>
      </c>
      <c r="B117" s="67" t="n">
        <v>85429055</v>
      </c>
      <c r="C117" s="66" t="inlineStr">
        <is>
          <t>LAURA PIÑERO</t>
        </is>
      </c>
      <c r="D117" s="67" t="n">
        <v>30000455</v>
      </c>
      <c r="E117" s="66" t="inlineStr">
        <is>
          <t>FUNDACION COMEI</t>
        </is>
      </c>
      <c r="F117" s="68" t="inlineStr">
        <is>
          <t>DSZA</t>
        </is>
      </c>
      <c r="G117" s="68" t="inlineStr">
        <is>
          <t>MAN</t>
        </is>
      </c>
      <c r="H117" s="67" t="n">
        <v>84000011</v>
      </c>
      <c r="I117" s="66" t="inlineStr">
        <is>
          <t>TELEMED ARGENTINA SA</t>
        </is>
      </c>
      <c r="J117" s="66" t="inlineStr">
        <is>
          <t>AVDA CRISOLOGO LARRALDE 3711</t>
        </is>
      </c>
      <c r="K117" s="66" t="inlineStr">
        <is>
          <t>SAAVEDRA</t>
        </is>
      </c>
      <c r="L117" s="74">
        <f>IFERROR(IF(OR(H117=$N$2,H117=$N$3,H117=$N$4),"10","02"),"")</f>
        <v/>
      </c>
      <c r="M117" s="76" t="inlineStr">
        <is>
          <t>01</t>
        </is>
      </c>
    </row>
    <row r="118">
      <c r="A118" s="66" t="inlineStr">
        <is>
          <t>620471-00-0</t>
        </is>
      </c>
      <c r="B118" s="67" t="n">
        <v>85429898</v>
      </c>
      <c r="C118" s="66" t="inlineStr">
        <is>
          <t>SANTIAGO SOBRERO</t>
        </is>
      </c>
      <c r="D118" s="67" t="n">
        <v>30000455</v>
      </c>
      <c r="E118" s="66" t="inlineStr">
        <is>
          <t>FUNDACION COMEI</t>
        </is>
      </c>
      <c r="F118" s="68" t="inlineStr">
        <is>
          <t>DSZA</t>
        </is>
      </c>
      <c r="G118" s="68" t="inlineStr">
        <is>
          <t>MAN</t>
        </is>
      </c>
      <c r="H118" s="67" t="n">
        <v>84001171</v>
      </c>
      <c r="I118" s="66" t="inlineStr">
        <is>
          <t>RED F GASPARIN</t>
        </is>
      </c>
      <c r="J118" s="66" t="inlineStr">
        <is>
          <t>RN HIPOLITO YRIGOYEN 786</t>
        </is>
      </c>
      <c r="K118" s="66" t="inlineStr">
        <is>
          <t>GENERAL PACHECO</t>
        </is>
      </c>
      <c r="L118" s="74">
        <f>IFERROR(IF(OR(H118=$N$2,H118=$N$3,H118=$N$4),"10","02"),"")</f>
        <v/>
      </c>
      <c r="M118" s="76" t="inlineStr">
        <is>
          <t>01</t>
        </is>
      </c>
    </row>
    <row r="119">
      <c r="A119" s="66" t="inlineStr">
        <is>
          <t>021358-00-5</t>
        </is>
      </c>
      <c r="B119" s="67" t="n">
        <v>85429070</v>
      </c>
      <c r="C119" s="66" t="inlineStr">
        <is>
          <t>DINA BEATRIZ RADIMINSKI</t>
        </is>
      </c>
      <c r="D119" s="67" t="n">
        <v>30000455</v>
      </c>
      <c r="E119" s="66" t="inlineStr">
        <is>
          <t>FUNDACION COMEI</t>
        </is>
      </c>
      <c r="F119" s="68" t="inlineStr">
        <is>
          <t>DSZA</t>
        </is>
      </c>
      <c r="G119" s="68" t="inlineStr">
        <is>
          <t>MAN</t>
        </is>
      </c>
      <c r="H119" s="67" t="n">
        <v>84000165</v>
      </c>
      <c r="I119" s="66" t="inlineStr">
        <is>
          <t>RED BARCALA Patricia</t>
        </is>
      </c>
      <c r="J119" s="66" t="inlineStr">
        <is>
          <t>L. N. ALEM 1004</t>
        </is>
      </c>
      <c r="K119" s="66" t="inlineStr">
        <is>
          <t>BANFIELD</t>
        </is>
      </c>
      <c r="L119" s="74">
        <f>IFERROR(IF(OR(H119=$N$2,H119=$N$3,H119=$N$4),"10","02"),"")</f>
        <v/>
      </c>
      <c r="M119" s="76" t="inlineStr">
        <is>
          <t>01</t>
        </is>
      </c>
    </row>
    <row r="120">
      <c r="A120" s="66" t="inlineStr">
        <is>
          <t>30962-00-4</t>
        </is>
      </c>
      <c r="B120" s="67" t="n">
        <v>85429748</v>
      </c>
      <c r="C120" s="66" t="inlineStr">
        <is>
          <t>CLAUDIA SUSANA ROSE</t>
        </is>
      </c>
      <c r="D120" s="67" t="n">
        <v>30000455</v>
      </c>
      <c r="E120" s="66" t="inlineStr">
        <is>
          <t>FUNDACION COMEI</t>
        </is>
      </c>
      <c r="F120" s="68" t="inlineStr">
        <is>
          <t>DSZA</t>
        </is>
      </c>
      <c r="G120" s="68" t="inlineStr">
        <is>
          <t>MAN</t>
        </is>
      </c>
      <c r="H120" s="72" t="n">
        <v>84011182</v>
      </c>
      <c r="I120" s="68" t="inlineStr">
        <is>
          <t>F. SCZA PELLEGRINI</t>
        </is>
      </c>
      <c r="J120" s="68" t="inlineStr">
        <is>
          <t>PELLEGRINI 160</t>
        </is>
      </c>
      <c r="K120" s="68" t="inlineStr">
        <is>
          <t>BUENOS AIRES</t>
        </is>
      </c>
      <c r="L120" s="74">
        <f>IFERROR(IF(OR(H120=$N$2,H120=$N$3,H120=$N$4),"10","02"),"")</f>
        <v/>
      </c>
      <c r="M120" s="76" t="inlineStr">
        <is>
          <t>01</t>
        </is>
      </c>
    </row>
    <row r="121">
      <c r="A121" s="66" t="inlineStr">
        <is>
          <t>810029-00-0</t>
        </is>
      </c>
      <c r="B121" s="67" t="n">
        <v>85429447</v>
      </c>
      <c r="C121" s="66" t="inlineStr">
        <is>
          <t>NORBERTO PISONI</t>
        </is>
      </c>
      <c r="D121" s="67" t="n">
        <v>30000455</v>
      </c>
      <c r="E121" s="66" t="inlineStr">
        <is>
          <t>FUNDACION COMEI</t>
        </is>
      </c>
      <c r="F121" s="68" t="inlineStr">
        <is>
          <t>DSZA</t>
        </is>
      </c>
      <c r="G121" s="68" t="inlineStr">
        <is>
          <t>MAN</t>
        </is>
      </c>
      <c r="H121" s="72" t="n">
        <v>84011182</v>
      </c>
      <c r="I121" s="68" t="inlineStr">
        <is>
          <t>F. SCZA PELLEGRINI</t>
        </is>
      </c>
      <c r="J121" s="68" t="inlineStr">
        <is>
          <t>PELLEGRINI 160</t>
        </is>
      </c>
      <c r="K121" s="68" t="inlineStr">
        <is>
          <t>BUENOS AIRES</t>
        </is>
      </c>
      <c r="L121" s="74">
        <f>IFERROR(IF(OR(H121=$N$2,H121=$N$3,H121=$N$4),"10","02"),"")</f>
        <v/>
      </c>
      <c r="M121" s="76" t="inlineStr">
        <is>
          <t>01</t>
        </is>
      </c>
    </row>
    <row r="122">
      <c r="A122" s="66" t="inlineStr">
        <is>
          <t>31960-00</t>
        </is>
      </c>
      <c r="B122" s="67" t="n">
        <v>85429750</v>
      </c>
      <c r="C122" s="66" t="inlineStr">
        <is>
          <t>MARIELA GARDELLA</t>
        </is>
      </c>
      <c r="D122" s="67" t="n">
        <v>30000455</v>
      </c>
      <c r="E122" s="66" t="inlineStr">
        <is>
          <t>FUNDACION COMEI</t>
        </is>
      </c>
      <c r="F122" s="68" t="inlineStr">
        <is>
          <t>DSZA</t>
        </is>
      </c>
      <c r="G122" s="68" t="inlineStr">
        <is>
          <t>MAN</t>
        </is>
      </c>
      <c r="H122" s="72" t="n">
        <v>84011182</v>
      </c>
      <c r="I122" s="68" t="inlineStr">
        <is>
          <t>F. SCZA PELLEGRINI</t>
        </is>
      </c>
      <c r="J122" s="68" t="inlineStr">
        <is>
          <t>PELLEGRINI 160</t>
        </is>
      </c>
      <c r="K122" s="68" t="inlineStr">
        <is>
          <t>BUENOS AIRES</t>
        </is>
      </c>
      <c r="L122" s="74">
        <f>IFERROR(IF(OR(H122=$N$2,H122=$N$3,H122=$N$4),"10","02"),"")</f>
        <v/>
      </c>
      <c r="M122" s="76" t="inlineStr">
        <is>
          <t>01</t>
        </is>
      </c>
    </row>
    <row r="123">
      <c r="A123" s="66" t="inlineStr">
        <is>
          <t>021577-00-8</t>
        </is>
      </c>
      <c r="B123" s="67" t="n">
        <v>85430354</v>
      </c>
      <c r="C123" s="66" t="inlineStr">
        <is>
          <t>CARMEN LILIANA KLIKS</t>
        </is>
      </c>
      <c r="D123" s="67" t="n">
        <v>30000455</v>
      </c>
      <c r="E123" s="66" t="inlineStr">
        <is>
          <t>FUNDACION COMEI</t>
        </is>
      </c>
      <c r="F123" s="68" t="inlineStr">
        <is>
          <t>DSZA</t>
        </is>
      </c>
      <c r="G123" s="68" t="inlineStr">
        <is>
          <t>MAN</t>
        </is>
      </c>
      <c r="H123" s="72" t="n">
        <v>84011182</v>
      </c>
      <c r="I123" s="68" t="inlineStr">
        <is>
          <t>F. SCZA PELLEGRINI</t>
        </is>
      </c>
      <c r="J123" s="68" t="inlineStr">
        <is>
          <t>PELLEGRINI 160</t>
        </is>
      </c>
      <c r="K123" s="68" t="inlineStr">
        <is>
          <t>BUENOS AIRES</t>
        </is>
      </c>
      <c r="L123" s="74">
        <f>IFERROR(IF(OR(H123=$N$2,H123=$N$3,H123=$N$4),"10","02"),"")</f>
        <v/>
      </c>
      <c r="M123" s="76" t="inlineStr">
        <is>
          <t>01</t>
        </is>
      </c>
    </row>
    <row r="124">
      <c r="A124" s="66" t="inlineStr">
        <is>
          <t>041886-00-3</t>
        </is>
      </c>
      <c r="B124" s="67" t="n">
        <v>85430137</v>
      </c>
      <c r="C124" s="66" t="inlineStr">
        <is>
          <t>MARIA MARIANELA FORTUNE</t>
        </is>
      </c>
      <c r="D124" s="67" t="n">
        <v>30000455</v>
      </c>
      <c r="E124" s="66" t="inlineStr">
        <is>
          <t>FUNDACION COMEI</t>
        </is>
      </c>
      <c r="F124" s="68" t="inlineStr">
        <is>
          <t>DSZA</t>
        </is>
      </c>
      <c r="G124" s="68" t="inlineStr">
        <is>
          <t>MAN</t>
        </is>
      </c>
      <c r="H124" s="72" t="n">
        <v>84011182</v>
      </c>
      <c r="I124" s="68" t="inlineStr">
        <is>
          <t>F. SCZA PELLEGRINI</t>
        </is>
      </c>
      <c r="J124" s="68" t="inlineStr">
        <is>
          <t>PELLEGRINI 160</t>
        </is>
      </c>
      <c r="K124" s="68" t="inlineStr">
        <is>
          <t>BUENOS AIRES</t>
        </is>
      </c>
      <c r="L124" s="74">
        <f>IFERROR(IF(OR(H124=$N$2,H124=$N$3,H124=$N$4),"10","02"),"")</f>
        <v/>
      </c>
      <c r="M124" s="76" t="inlineStr">
        <is>
          <t>01</t>
        </is>
      </c>
    </row>
    <row r="125">
      <c r="A125" s="66" t="inlineStr">
        <is>
          <t>023752-00</t>
        </is>
      </c>
      <c r="B125" s="67" t="n">
        <v>85423079</v>
      </c>
      <c r="C125" s="66" t="inlineStr">
        <is>
          <t>MARIA ALEJANDRA TROCHE</t>
        </is>
      </c>
      <c r="D125" s="67" t="n">
        <v>30000455</v>
      </c>
      <c r="E125" s="66" t="inlineStr">
        <is>
          <t>FUNDACION COMEI</t>
        </is>
      </c>
      <c r="F125" s="68" t="inlineStr">
        <is>
          <t>DSZA</t>
        </is>
      </c>
      <c r="G125" s="68" t="inlineStr">
        <is>
          <t>MAN</t>
        </is>
      </c>
      <c r="H125" s="72" t="n">
        <v>84011182</v>
      </c>
      <c r="I125" s="68" t="inlineStr">
        <is>
          <t>F. SCZA PELLEGRINI</t>
        </is>
      </c>
      <c r="J125" s="68" t="inlineStr">
        <is>
          <t>PELLEGRINI 160</t>
        </is>
      </c>
      <c r="K125" s="68" t="inlineStr">
        <is>
          <t>BUENOS AIRES</t>
        </is>
      </c>
      <c r="L125" s="74">
        <f>IFERROR(IF(OR(H125=$N$2,H125=$N$3,H125=$N$4),"10","02"),"")</f>
        <v/>
      </c>
      <c r="M125" s="76" t="inlineStr">
        <is>
          <t>01</t>
        </is>
      </c>
    </row>
    <row r="126">
      <c r="A126" s="66" t="inlineStr">
        <is>
          <t>020439-00-4</t>
        </is>
      </c>
      <c r="B126" s="67" t="n">
        <v>85430203</v>
      </c>
      <c r="C126" s="66" t="inlineStr">
        <is>
          <t>LUISA DE LOURDES VISCONTI</t>
        </is>
      </c>
      <c r="D126" s="67" t="n">
        <v>30000455</v>
      </c>
      <c r="E126" s="66" t="inlineStr">
        <is>
          <t>FUNDACION COMEI</t>
        </is>
      </c>
      <c r="F126" s="68" t="inlineStr">
        <is>
          <t>DSZA</t>
        </is>
      </c>
      <c r="G126" s="68" t="inlineStr">
        <is>
          <t>MAN</t>
        </is>
      </c>
      <c r="H126" s="72" t="n">
        <v>84011182</v>
      </c>
      <c r="I126" s="68" t="inlineStr">
        <is>
          <t>F. SCZA PELLEGRINI</t>
        </is>
      </c>
      <c r="J126" s="68" t="inlineStr">
        <is>
          <t>PELLEGRINI 160</t>
        </is>
      </c>
      <c r="K126" s="68" t="inlineStr">
        <is>
          <t>BUENOS AIRES</t>
        </is>
      </c>
      <c r="L126" s="74">
        <f>IFERROR(IF(OR(H126=$N$2,H126=$N$3,H126=$N$4),"10","02"),"")</f>
        <v/>
      </c>
      <c r="M126" s="76" t="inlineStr">
        <is>
          <t>01</t>
        </is>
      </c>
    </row>
    <row r="127">
      <c r="A127" s="66" t="inlineStr">
        <is>
          <t>90016-01-3</t>
        </is>
      </c>
      <c r="B127" s="67" t="n">
        <v>85429936</v>
      </c>
      <c r="C127" s="66" t="inlineStr">
        <is>
          <t>LUISA SURIJON</t>
        </is>
      </c>
      <c r="D127" s="67" t="n">
        <v>30000455</v>
      </c>
      <c r="E127" s="66" t="inlineStr">
        <is>
          <t>FUNDACION COMEI</t>
        </is>
      </c>
      <c r="F127" s="68" t="inlineStr">
        <is>
          <t>DSZA</t>
        </is>
      </c>
      <c r="G127" s="68" t="inlineStr">
        <is>
          <t>MAN</t>
        </is>
      </c>
      <c r="H127" s="72" t="n">
        <v>84011182</v>
      </c>
      <c r="I127" s="68" t="inlineStr">
        <is>
          <t>F. SCZA PELLEGRINI</t>
        </is>
      </c>
      <c r="J127" s="68" t="inlineStr">
        <is>
          <t>PELLEGRINI 160</t>
        </is>
      </c>
      <c r="K127" s="68" t="inlineStr">
        <is>
          <t>BUENOS AIRES</t>
        </is>
      </c>
      <c r="L127" s="74">
        <f>IFERROR(IF(OR(H127=$N$2,H127=$N$3,H127=$N$4),"10","02"),"")</f>
        <v/>
      </c>
      <c r="M127" s="76" t="inlineStr">
        <is>
          <t>01</t>
        </is>
      </c>
    </row>
    <row r="128">
      <c r="A128" s="66" t="inlineStr">
        <is>
          <t>013677-00</t>
        </is>
      </c>
      <c r="B128" s="67" t="n">
        <v>85430159</v>
      </c>
      <c r="C128" s="66" t="inlineStr">
        <is>
          <t>MARTINA ARGUELLES</t>
        </is>
      </c>
      <c r="D128" s="67" t="n">
        <v>30000455</v>
      </c>
      <c r="E128" s="66" t="inlineStr">
        <is>
          <t>FUNDACION COMEI</t>
        </is>
      </c>
      <c r="F128" s="68" t="inlineStr">
        <is>
          <t>DSZA</t>
        </is>
      </c>
      <c r="G128" s="68" t="inlineStr">
        <is>
          <t>MAN</t>
        </is>
      </c>
      <c r="H128" s="67" t="n">
        <v>84000718</v>
      </c>
      <c r="I128" s="66" t="inlineStr">
        <is>
          <t>RED F ESPAÑOLA</t>
        </is>
      </c>
      <c r="J128" s="66" t="inlineStr">
        <is>
          <t>SAN MARTIN 301</t>
        </is>
      </c>
      <c r="K128" s="66" t="inlineStr">
        <is>
          <t>BAHIA BLANCA</t>
        </is>
      </c>
      <c r="L128" s="74">
        <f>IFERROR(IF(OR(H128=$N$2,H128=$N$3,H128=$N$4),"10","02"),"")</f>
        <v/>
      </c>
      <c r="M128" s="76" t="inlineStr">
        <is>
          <t>01</t>
        </is>
      </c>
    </row>
    <row r="129">
      <c r="A129" s="66" t="inlineStr">
        <is>
          <t>042283-03-2</t>
        </is>
      </c>
      <c r="B129" s="67" t="n">
        <v>85429882</v>
      </c>
      <c r="C129" s="66" t="inlineStr">
        <is>
          <t>MJUAR MJUAR</t>
        </is>
      </c>
      <c r="D129" s="67" t="n">
        <v>30000455</v>
      </c>
      <c r="E129" s="66" t="inlineStr">
        <is>
          <t>FUNDACION COMEI</t>
        </is>
      </c>
      <c r="F129" s="68" t="inlineStr">
        <is>
          <t>DSZA</t>
        </is>
      </c>
      <c r="G129" s="68" t="inlineStr">
        <is>
          <t>MAN</t>
        </is>
      </c>
      <c r="H129" s="67" t="n">
        <v>84000820</v>
      </c>
      <c r="I129" s="66" t="inlineStr">
        <is>
          <t>RED F IARA SCS</t>
        </is>
      </c>
      <c r="J129" s="66" t="inlineStr">
        <is>
          <t>AV GDOR M. UGARTE 3311</t>
        </is>
      </c>
      <c r="K129" s="66" t="inlineStr">
        <is>
          <t>OLIVOS</t>
        </is>
      </c>
      <c r="L129" s="74">
        <f>IFERROR(IF(OR(H129=$N$2,H129=$N$3,H129=$N$4),"10","02"),"")</f>
        <v/>
      </c>
      <c r="M129" s="76" t="inlineStr">
        <is>
          <t>01</t>
        </is>
      </c>
    </row>
    <row r="130">
      <c r="A130" s="66" t="inlineStr">
        <is>
          <t>090342-01-5</t>
        </is>
      </c>
      <c r="B130" s="67" t="n">
        <v>85429676</v>
      </c>
      <c r="C130" s="66" t="inlineStr">
        <is>
          <t>CECILIA CAROLINA GAMBA DE CALCAGNO</t>
        </is>
      </c>
      <c r="D130" s="67" t="n">
        <v>30000455</v>
      </c>
      <c r="E130" s="66" t="inlineStr">
        <is>
          <t>FUNDACION COMEI</t>
        </is>
      </c>
      <c r="F130" s="68" t="inlineStr">
        <is>
          <t>DSZA</t>
        </is>
      </c>
      <c r="G130" s="68" t="inlineStr">
        <is>
          <t>MAN</t>
        </is>
      </c>
      <c r="H130" s="67" t="n">
        <v>84000983</v>
      </c>
      <c r="I130" s="66" t="inlineStr">
        <is>
          <t>RED F MUTUAL (MDQ)</t>
        </is>
      </c>
      <c r="J130" s="66" t="inlineStr">
        <is>
          <t>AVDA INDEPENDENCIA 2249</t>
        </is>
      </c>
      <c r="K130" s="66" t="inlineStr">
        <is>
          <t>MAR DEL PLATA</t>
        </is>
      </c>
      <c r="L130" s="74">
        <f>IFERROR(IF(OR(H130=$N$2,H130=$N$3,H130=$N$4),"10","02"),"")</f>
        <v/>
      </c>
      <c r="M130" s="76" t="inlineStr">
        <is>
          <t>01</t>
        </is>
      </c>
    </row>
    <row r="131">
      <c r="A131" s="66" t="inlineStr">
        <is>
          <t>50413-01</t>
        </is>
      </c>
      <c r="B131" s="67" t="n">
        <v>85429946</v>
      </c>
      <c r="C131" s="66" t="inlineStr">
        <is>
          <t>DANIEL CARBONELL</t>
        </is>
      </c>
      <c r="D131" s="67" t="n">
        <v>30000455</v>
      </c>
      <c r="E131" s="66" t="inlineStr">
        <is>
          <t>FUNDACION COMEI</t>
        </is>
      </c>
      <c r="F131" s="68" t="inlineStr">
        <is>
          <t>DSZA</t>
        </is>
      </c>
      <c r="G131" s="68" t="inlineStr">
        <is>
          <t>MAN</t>
        </is>
      </c>
      <c r="H131" s="72" t="n">
        <v>84011182</v>
      </c>
      <c r="I131" s="68" t="inlineStr">
        <is>
          <t>F. SCZA PELLEGRINI</t>
        </is>
      </c>
      <c r="J131" s="68" t="inlineStr">
        <is>
          <t>PELLEGRINI 160</t>
        </is>
      </c>
      <c r="K131" s="68" t="inlineStr">
        <is>
          <t>BUENOS AIRES</t>
        </is>
      </c>
      <c r="L131" s="74">
        <f>IFERROR(IF(OR(H131=$N$2,H131=$N$3,H131=$N$4),"10","02"),"")</f>
        <v/>
      </c>
      <c r="M131" s="76" t="inlineStr">
        <is>
          <t>01</t>
        </is>
      </c>
    </row>
    <row r="132">
      <c r="A132" s="66" t="inlineStr">
        <is>
          <t>030742-00-8</t>
        </is>
      </c>
      <c r="B132" s="67" t="n">
        <v>85429203</v>
      </c>
      <c r="C132" s="66" t="inlineStr">
        <is>
          <t>MAURICIO WAINBERG</t>
        </is>
      </c>
      <c r="D132" s="67" t="n">
        <v>30000455</v>
      </c>
      <c r="E132" s="66" t="inlineStr">
        <is>
          <t>FUNDACION COMEI</t>
        </is>
      </c>
      <c r="F132" s="68" t="inlineStr">
        <is>
          <t>DSZA</t>
        </is>
      </c>
      <c r="G132" s="68" t="inlineStr">
        <is>
          <t>MAN</t>
        </is>
      </c>
      <c r="H132" s="72" t="n">
        <v>84011182</v>
      </c>
      <c r="I132" s="68" t="inlineStr">
        <is>
          <t>F. SCZA PELLEGRINI</t>
        </is>
      </c>
      <c r="J132" s="68" t="inlineStr">
        <is>
          <t>PELLEGRINI 160</t>
        </is>
      </c>
      <c r="K132" s="68" t="inlineStr">
        <is>
          <t>BUENOS AIRES</t>
        </is>
      </c>
      <c r="L132" s="74">
        <f>IFERROR(IF(OR(H132=$N$2,H132=$N$3,H132=$N$4),"10","02"),"")</f>
        <v/>
      </c>
      <c r="M132" s="76" t="inlineStr">
        <is>
          <t>01</t>
        </is>
      </c>
    </row>
    <row r="133">
      <c r="A133" s="66" t="inlineStr">
        <is>
          <t>022662-00</t>
        </is>
      </c>
      <c r="B133" s="67" t="n">
        <v>85428006</v>
      </c>
      <c r="C133" s="66" t="inlineStr">
        <is>
          <t>MIRIAM ZOTRZOLI</t>
        </is>
      </c>
      <c r="D133" s="67" t="n">
        <v>30000455</v>
      </c>
      <c r="E133" s="66" t="inlineStr">
        <is>
          <t>FUNDACION COMEI</t>
        </is>
      </c>
      <c r="F133" s="68" t="inlineStr">
        <is>
          <t>DSZA</t>
        </is>
      </c>
      <c r="G133" s="68" t="inlineStr">
        <is>
          <t>MAN</t>
        </is>
      </c>
      <c r="H133" s="67" t="n">
        <v>84000289</v>
      </c>
      <c r="I133" s="66" t="inlineStr">
        <is>
          <t>RED F GOMEZ de Alejandra Cols</t>
        </is>
      </c>
      <c r="J133" s="66" t="inlineStr">
        <is>
          <t>AV PTE H. YRIGOYEN 4147</t>
        </is>
      </c>
      <c r="K133" s="66" t="inlineStr">
        <is>
          <t>LANUS</t>
        </is>
      </c>
      <c r="L133" s="74">
        <f>IFERROR(IF(OR(H133=$N$2,H133=$N$3,H133=$N$4),"10","02"),"")</f>
        <v/>
      </c>
      <c r="M133" s="76" t="inlineStr">
        <is>
          <t>01</t>
        </is>
      </c>
    </row>
    <row r="134">
      <c r="A134" s="66" t="inlineStr">
        <is>
          <t>091063-00-1</t>
        </is>
      </c>
      <c r="B134" s="67" t="n">
        <v>85430411</v>
      </c>
      <c r="C134" s="66" t="inlineStr">
        <is>
          <t>MARIANO NUÑEZ</t>
        </is>
      </c>
      <c r="D134" s="67" t="n">
        <v>30000455</v>
      </c>
      <c r="E134" s="66" t="inlineStr">
        <is>
          <t>FUNDACION COMEI</t>
        </is>
      </c>
      <c r="F134" s="68" t="inlineStr">
        <is>
          <t>DSZA</t>
        </is>
      </c>
      <c r="G134" s="68" t="inlineStr">
        <is>
          <t>MAN</t>
        </is>
      </c>
      <c r="H134" s="67" t="n">
        <v>84001203</v>
      </c>
      <c r="I134" s="66" t="inlineStr">
        <is>
          <t>RED F PINOS DE ANCHORENA</t>
        </is>
      </c>
      <c r="J134" s="66" t="inlineStr">
        <is>
          <t>AVDA CONSTITUCION 6039</t>
        </is>
      </c>
      <c r="K134" s="66" t="inlineStr">
        <is>
          <t>MAR DEL PLATA</t>
        </is>
      </c>
      <c r="L134" s="74">
        <f>IFERROR(IF(OR(H134=$N$2,H134=$N$3,H134=$N$4),"10","02"),"")</f>
        <v/>
      </c>
      <c r="M134" s="76" t="inlineStr">
        <is>
          <t>01</t>
        </is>
      </c>
    </row>
    <row r="135">
      <c r="A135" s="66" t="inlineStr">
        <is>
          <t>030033-01-8</t>
        </is>
      </c>
      <c r="B135" s="67" t="n">
        <v>85429911</v>
      </c>
      <c r="C135" s="66" t="inlineStr">
        <is>
          <t>GRACIELA CAPURRO</t>
        </is>
      </c>
      <c r="D135" s="67" t="n">
        <v>30000455</v>
      </c>
      <c r="E135" s="66" t="inlineStr">
        <is>
          <t>FUNDACION COMEI</t>
        </is>
      </c>
      <c r="F135" s="68" t="inlineStr">
        <is>
          <t>DSZA</t>
        </is>
      </c>
      <c r="G135" s="68" t="inlineStr">
        <is>
          <t>MAN</t>
        </is>
      </c>
      <c r="H135" s="72" t="n">
        <v>84011182</v>
      </c>
      <c r="I135" s="68" t="inlineStr">
        <is>
          <t>F. SCZA PELLEGRINI</t>
        </is>
      </c>
      <c r="J135" s="68" t="inlineStr">
        <is>
          <t>PELLEGRINI 160</t>
        </is>
      </c>
      <c r="K135" s="68" t="inlineStr">
        <is>
          <t>BUENOS AIRES</t>
        </is>
      </c>
      <c r="L135" s="74">
        <f>IFERROR(IF(OR(H135=$N$2,H135=$N$3,H135=$N$4),"10","02"),"")</f>
        <v/>
      </c>
      <c r="M135" s="76" t="inlineStr">
        <is>
          <t>01</t>
        </is>
      </c>
    </row>
    <row r="136">
      <c r="A136" s="66" t="inlineStr">
        <is>
          <t>33022-00-4</t>
        </is>
      </c>
      <c r="B136" s="67" t="n">
        <v>85430218</v>
      </c>
      <c r="C136" s="66" t="inlineStr">
        <is>
          <t>RU GO</t>
        </is>
      </c>
      <c r="D136" s="67" t="n">
        <v>30000455</v>
      </c>
      <c r="E136" s="66" t="inlineStr">
        <is>
          <t>FUNDACION COMEI</t>
        </is>
      </c>
      <c r="F136" s="68" t="inlineStr">
        <is>
          <t>DSZA</t>
        </is>
      </c>
      <c r="G136" s="68" t="inlineStr">
        <is>
          <t>MAN</t>
        </is>
      </c>
      <c r="H136" s="72" t="n">
        <v>84011182</v>
      </c>
      <c r="I136" s="68" t="inlineStr">
        <is>
          <t>F. SCZA PELLEGRINI</t>
        </is>
      </c>
      <c r="J136" s="68" t="inlineStr">
        <is>
          <t>PELLEGRINI 160</t>
        </is>
      </c>
      <c r="K136" s="68" t="inlineStr">
        <is>
          <t>BUENOS AIRES</t>
        </is>
      </c>
      <c r="L136" s="74">
        <f>IFERROR(IF(OR(H136=$N$2,H136=$N$3,H136=$N$4),"10","02"),"")</f>
        <v/>
      </c>
      <c r="M136" s="76" t="inlineStr">
        <is>
          <t>01</t>
        </is>
      </c>
    </row>
    <row r="137">
      <c r="A137" s="66" t="inlineStr">
        <is>
          <t>040995-00-9</t>
        </is>
      </c>
      <c r="B137" s="67" t="n">
        <v>85430351</v>
      </c>
      <c r="C137" s="66" t="inlineStr">
        <is>
          <t>RICARDO EUGENIO MENENDEZ</t>
        </is>
      </c>
      <c r="D137" s="67" t="n">
        <v>30000455</v>
      </c>
      <c r="E137" s="66" t="inlineStr">
        <is>
          <t>FUNDACION COMEI</t>
        </is>
      </c>
      <c r="F137" s="68" t="inlineStr">
        <is>
          <t>DSZA</t>
        </is>
      </c>
      <c r="G137" s="68" t="inlineStr">
        <is>
          <t>MAN</t>
        </is>
      </c>
      <c r="H137" s="67" t="n">
        <v>84000011</v>
      </c>
      <c r="I137" s="66" t="inlineStr">
        <is>
          <t>TELEMED ARGENTINA SA</t>
        </is>
      </c>
      <c r="J137" s="66" t="inlineStr">
        <is>
          <t>AVDA CRISOLOGO LARRALDE 3711</t>
        </is>
      </c>
      <c r="K137" s="66" t="inlineStr">
        <is>
          <t>SAAVEDRA</t>
        </is>
      </c>
      <c r="L137" s="74">
        <f>IFERROR(IF(OR(H137=$N$2,H137=$N$3,H137=$N$4),"10","02"),"")</f>
        <v/>
      </c>
      <c r="M137" s="76" t="inlineStr">
        <is>
          <t>01</t>
        </is>
      </c>
    </row>
    <row r="138">
      <c r="A138" s="66" t="inlineStr">
        <is>
          <t>31112-00</t>
        </is>
      </c>
      <c r="B138" s="67" t="n">
        <v>85430671</v>
      </c>
      <c r="C138" s="66" t="inlineStr">
        <is>
          <t>JOSE MAGNANI</t>
        </is>
      </c>
      <c r="D138" s="67" t="n">
        <v>30000455</v>
      </c>
      <c r="E138" s="66" t="inlineStr">
        <is>
          <t>FUNDACION COMEI</t>
        </is>
      </c>
      <c r="F138" s="68" t="inlineStr">
        <is>
          <t>DSZA</t>
        </is>
      </c>
      <c r="G138" s="68" t="inlineStr">
        <is>
          <t>MAN</t>
        </is>
      </c>
      <c r="H138" s="67" t="n">
        <v>84002587</v>
      </c>
      <c r="I138" s="66" t="inlineStr">
        <is>
          <t>RED F IENNI</t>
        </is>
      </c>
      <c r="J138" s="66" t="inlineStr">
        <is>
          <t>25 DE MAYO 5200</t>
        </is>
      </c>
      <c r="K138" s="66" t="inlineStr">
        <is>
          <t>MERLO</t>
        </is>
      </c>
      <c r="L138" s="74">
        <f>IFERROR(IF(OR(H138=$N$2,H138=$N$3,H138=$N$4),"10","02"),"")</f>
        <v/>
      </c>
      <c r="M138" s="76" t="inlineStr">
        <is>
          <t>01</t>
        </is>
      </c>
    </row>
    <row r="139">
      <c r="A139" s="66" t="inlineStr">
        <is>
          <t>091424-00-8</t>
        </is>
      </c>
      <c r="B139" s="67" t="n">
        <v>85430675</v>
      </c>
      <c r="C139" s="66" t="inlineStr">
        <is>
          <t>MILVIA DANISA ANTONIOL</t>
        </is>
      </c>
      <c r="D139" s="67" t="n">
        <v>30000455</v>
      </c>
      <c r="E139" s="66" t="inlineStr">
        <is>
          <t>FUNDACION COMEI</t>
        </is>
      </c>
      <c r="F139" s="68" t="inlineStr">
        <is>
          <t>DSZA</t>
        </is>
      </c>
      <c r="G139" s="68" t="inlineStr">
        <is>
          <t>MAN</t>
        </is>
      </c>
      <c r="H139" s="67" t="n">
        <v>84000983</v>
      </c>
      <c r="I139" s="66" t="inlineStr">
        <is>
          <t>RED F MUTUAL (MDQ)</t>
        </is>
      </c>
      <c r="J139" s="66" t="inlineStr">
        <is>
          <t>AVDA INDEPENDENCIA 2249</t>
        </is>
      </c>
      <c r="K139" s="66" t="inlineStr">
        <is>
          <t>MAR DEL PLATA</t>
        </is>
      </c>
      <c r="L139" s="74">
        <f>IFERROR(IF(OR(H139=$N$2,H139=$N$3,H139=$N$4),"10","02"),"")</f>
        <v/>
      </c>
      <c r="M139" s="76" t="inlineStr">
        <is>
          <t>01</t>
        </is>
      </c>
    </row>
    <row r="140">
      <c r="A140" s="66" t="inlineStr">
        <is>
          <t>091341-00-4</t>
        </is>
      </c>
      <c r="B140" s="67" t="n">
        <v>85425723</v>
      </c>
      <c r="C140" s="66" t="inlineStr">
        <is>
          <t>RAUL TOGNI</t>
        </is>
      </c>
      <c r="D140" s="67" t="n">
        <v>30000455</v>
      </c>
      <c r="E140" s="66" t="inlineStr">
        <is>
          <t>FUNDACION COMEI</t>
        </is>
      </c>
      <c r="F140" s="68" t="inlineStr">
        <is>
          <t>DSZA</t>
        </is>
      </c>
      <c r="G140" s="68" t="inlineStr">
        <is>
          <t>MAN</t>
        </is>
      </c>
      <c r="H140" s="67" t="n">
        <v>84000983</v>
      </c>
      <c r="I140" s="66" t="inlineStr">
        <is>
          <t>RED F MUTUAL (MDQ)</t>
        </is>
      </c>
      <c r="J140" s="66" t="inlineStr">
        <is>
          <t>AVDA INDEPENDENCIA 2249</t>
        </is>
      </c>
      <c r="K140" s="66" t="inlineStr">
        <is>
          <t>MAR DEL PLATA</t>
        </is>
      </c>
      <c r="L140" s="74">
        <f>IFERROR(IF(OR(H140=$N$2,H140=$N$3,H140=$N$4),"10","02"),"")</f>
        <v/>
      </c>
      <c r="M140" s="76" t="inlineStr">
        <is>
          <t>01</t>
        </is>
      </c>
    </row>
    <row r="141">
      <c r="A141" s="66" t="inlineStr">
        <is>
          <t>043800-01-2</t>
        </is>
      </c>
      <c r="B141" s="67" t="n">
        <v>85430494</v>
      </c>
      <c r="C141" s="66" t="inlineStr">
        <is>
          <t>AYLEN LAGOSTENA DOVAL</t>
        </is>
      </c>
      <c r="D141" s="67" t="n">
        <v>30000455</v>
      </c>
      <c r="E141" s="66" t="inlineStr">
        <is>
          <t>FUNDACION COMEI</t>
        </is>
      </c>
      <c r="F141" s="68" t="inlineStr">
        <is>
          <t>DSZA</t>
        </is>
      </c>
      <c r="G141" s="68" t="inlineStr">
        <is>
          <t>MAN</t>
        </is>
      </c>
      <c r="H141" s="72" t="n">
        <v>84011182</v>
      </c>
      <c r="I141" s="68" t="inlineStr">
        <is>
          <t>F. SCZA PELLEGRINI</t>
        </is>
      </c>
      <c r="J141" s="68" t="inlineStr">
        <is>
          <t>PELLEGRINI 160</t>
        </is>
      </c>
      <c r="K141" s="68" t="inlineStr">
        <is>
          <t>BUENOS AIRES</t>
        </is>
      </c>
      <c r="L141" s="74">
        <f>IFERROR(IF(OR(H141=$N$2,H141=$N$3,H141=$N$4),"10","02"),"")</f>
        <v/>
      </c>
      <c r="M141" s="76" t="inlineStr">
        <is>
          <t>01</t>
        </is>
      </c>
    </row>
    <row r="142">
      <c r="A142" s="66" t="inlineStr">
        <is>
          <t>060345-00-8</t>
        </is>
      </c>
      <c r="B142" s="67" t="n">
        <v>85430585</v>
      </c>
      <c r="C142" s="66" t="inlineStr">
        <is>
          <t>NORMA BEATRIZ FERNANDEZ</t>
        </is>
      </c>
      <c r="D142" s="67" t="n">
        <v>30000455</v>
      </c>
      <c r="E142" s="66" t="inlineStr">
        <is>
          <t>FUNDACION COMEI</t>
        </is>
      </c>
      <c r="F142" s="68" t="inlineStr">
        <is>
          <t>DSZA</t>
        </is>
      </c>
      <c r="G142" s="68" t="inlineStr">
        <is>
          <t>MAN</t>
        </is>
      </c>
      <c r="H142" s="67" t="n">
        <v>84002854</v>
      </c>
      <c r="I142" s="66" t="inlineStr">
        <is>
          <t>RED F ROJAS</t>
        </is>
      </c>
      <c r="J142" s="66" t="inlineStr">
        <is>
          <t>AVDA 25 DE MAYO 699</t>
        </is>
      </c>
      <c r="K142" s="66" t="inlineStr">
        <is>
          <t>ROJAS</t>
        </is>
      </c>
      <c r="L142" s="74">
        <f>IFERROR(IF(OR(H142=$N$2,H142=$N$3,H142=$N$4),"10","02"),"")</f>
        <v/>
      </c>
      <c r="M142" s="76" t="inlineStr">
        <is>
          <t>01</t>
        </is>
      </c>
    </row>
    <row r="143">
      <c r="A143" s="66" t="inlineStr">
        <is>
          <t>620337-00-7</t>
        </is>
      </c>
      <c r="B143" s="67" t="n">
        <v>85430187</v>
      </c>
      <c r="C143" s="66" t="inlineStr">
        <is>
          <t>MARTIN URRUTIBEHEITY</t>
        </is>
      </c>
      <c r="D143" s="67" t="n">
        <v>30000455</v>
      </c>
      <c r="E143" s="66" t="inlineStr">
        <is>
          <t>FUNDACION COMEI</t>
        </is>
      </c>
      <c r="F143" s="68" t="inlineStr">
        <is>
          <t>DSZA</t>
        </is>
      </c>
      <c r="G143" s="68" t="inlineStr">
        <is>
          <t>MAN</t>
        </is>
      </c>
      <c r="H143" s="67" t="n">
        <v>84007920</v>
      </c>
      <c r="I143" s="66" t="inlineStr">
        <is>
          <t>RED F FERRANDO (Las Pampas)</t>
        </is>
      </c>
      <c r="J143" s="66" t="inlineStr">
        <is>
          <t>Calle 7 52</t>
        </is>
      </c>
      <c r="K143" s="66" t="inlineStr">
        <is>
          <t>LA PLATA</t>
        </is>
      </c>
      <c r="L143" s="74">
        <f>IFERROR(IF(OR(H143=$N$2,H143=$N$3,H143=$N$4),"10","02"),"")</f>
        <v/>
      </c>
      <c r="M143" s="76" t="inlineStr">
        <is>
          <t>01</t>
        </is>
      </c>
    </row>
    <row r="144">
      <c r="A144" s="66" t="inlineStr">
        <is>
          <t>10621-00</t>
        </is>
      </c>
      <c r="B144" s="67" t="n">
        <v>85429135</v>
      </c>
      <c r="C144" s="66" t="inlineStr">
        <is>
          <t>MIRTA PETRINA</t>
        </is>
      </c>
      <c r="D144" s="67" t="n">
        <v>30000455</v>
      </c>
      <c r="E144" s="66" t="inlineStr">
        <is>
          <t>FUNDACION COMEI</t>
        </is>
      </c>
      <c r="F144" s="68" t="inlineStr">
        <is>
          <t>DSZA</t>
        </is>
      </c>
      <c r="G144" s="68" t="inlineStr">
        <is>
          <t>MAN</t>
        </is>
      </c>
      <c r="H144" s="67" t="n">
        <v>84007920</v>
      </c>
      <c r="I144" s="66" t="inlineStr">
        <is>
          <t>RED F FERRANDO (Las Pampas)</t>
        </is>
      </c>
      <c r="J144" s="66" t="inlineStr">
        <is>
          <t>Calle 7 52</t>
        </is>
      </c>
      <c r="K144" s="66" t="inlineStr">
        <is>
          <t>LA PLATA</t>
        </is>
      </c>
      <c r="L144" s="74">
        <f>IFERROR(IF(OR(H144=$N$2,H144=$N$3,H144=$N$4),"10","02"),"")</f>
        <v/>
      </c>
      <c r="M144" s="76" t="inlineStr">
        <is>
          <t>01</t>
        </is>
      </c>
    </row>
    <row r="145">
      <c r="A145" s="66" t="inlineStr">
        <is>
          <t>021475-00-5</t>
        </is>
      </c>
      <c r="B145" s="67" t="n">
        <v>85429718</v>
      </c>
      <c r="C145" s="66" t="inlineStr">
        <is>
          <t>MJUMA MJUMA</t>
        </is>
      </c>
      <c r="D145" s="67" t="n">
        <v>30000455</v>
      </c>
      <c r="E145" s="66" t="inlineStr">
        <is>
          <t>FUNDACION COMEI</t>
        </is>
      </c>
      <c r="F145" s="68" t="inlineStr">
        <is>
          <t>DSZA</t>
        </is>
      </c>
      <c r="G145" s="68" t="inlineStr">
        <is>
          <t>MAN</t>
        </is>
      </c>
      <c r="H145" s="67" t="n">
        <v>84000289</v>
      </c>
      <c r="I145" s="66" t="inlineStr">
        <is>
          <t>RED F GOMEZ de Alejandra Cols</t>
        </is>
      </c>
      <c r="J145" s="66" t="inlineStr">
        <is>
          <t>AV PTE H. YRIGOYEN 4147</t>
        </is>
      </c>
      <c r="K145" s="66" t="inlineStr">
        <is>
          <t>LANUS</t>
        </is>
      </c>
      <c r="L145" s="74">
        <f>IFERROR(IF(OR(H145=$N$2,H145=$N$3,H145=$N$4),"10","02"),"")</f>
        <v/>
      </c>
      <c r="M145" s="76" t="inlineStr">
        <is>
          <t>01</t>
        </is>
      </c>
    </row>
    <row r="146">
      <c r="A146" s="66" t="inlineStr">
        <is>
          <t>015098-00-1</t>
        </is>
      </c>
      <c r="B146" s="67" t="n">
        <v>85430668</v>
      </c>
      <c r="C146" s="66" t="inlineStr">
        <is>
          <t>SOLEDAD LOPEZ BASAVILBASO VERA</t>
        </is>
      </c>
      <c r="D146" s="67" t="n">
        <v>30000455</v>
      </c>
      <c r="E146" s="66" t="inlineStr">
        <is>
          <t>FUNDACION COMEI</t>
        </is>
      </c>
      <c r="F146" s="68" t="inlineStr">
        <is>
          <t>DSZA</t>
        </is>
      </c>
      <c r="G146" s="68" t="inlineStr">
        <is>
          <t>MAN</t>
        </is>
      </c>
      <c r="H146" s="72" t="n">
        <v>84011182</v>
      </c>
      <c r="I146" s="68" t="inlineStr">
        <is>
          <t>F. SCZA PELLEGRINI</t>
        </is>
      </c>
      <c r="J146" s="68" t="inlineStr">
        <is>
          <t>PELLEGRINI 160</t>
        </is>
      </c>
      <c r="K146" s="68" t="inlineStr">
        <is>
          <t>BUENOS AIRES</t>
        </is>
      </c>
      <c r="L146" s="74">
        <f>IFERROR(IF(OR(H146=$N$2,H146=$N$3,H146=$N$4),"10","02"),"")</f>
        <v/>
      </c>
      <c r="M146" s="76" t="inlineStr">
        <is>
          <t>01</t>
        </is>
      </c>
    </row>
    <row r="147">
      <c r="A147" s="66" t="inlineStr">
        <is>
          <t>023094-02</t>
        </is>
      </c>
      <c r="B147" s="67" t="n">
        <v>85428039</v>
      </c>
      <c r="C147" s="66" t="inlineStr">
        <is>
          <t>FRANCISCO BALDA</t>
        </is>
      </c>
      <c r="D147" s="67" t="n">
        <v>30000455</v>
      </c>
      <c r="E147" s="66" t="inlineStr">
        <is>
          <t>FUNDACION COMEI</t>
        </is>
      </c>
      <c r="F147" s="68" t="inlineStr">
        <is>
          <t>DSZA</t>
        </is>
      </c>
      <c r="G147" s="68" t="inlineStr">
        <is>
          <t>MAN</t>
        </is>
      </c>
      <c r="H147" s="67" t="n">
        <v>84000289</v>
      </c>
      <c r="I147" s="66" t="inlineStr">
        <is>
          <t>RED F GOMEZ de Alejandra Cols</t>
        </is>
      </c>
      <c r="J147" s="66" t="inlineStr">
        <is>
          <t>AV PTE H. YRIGOYEN 4147</t>
        </is>
      </c>
      <c r="K147" s="66" t="inlineStr">
        <is>
          <t>LANUS</t>
        </is>
      </c>
      <c r="L147" s="74">
        <f>IFERROR(IF(OR(H147=$N$2,H147=$N$3,H147=$N$4),"10","02"),"")</f>
        <v/>
      </c>
      <c r="M147" s="76" t="inlineStr">
        <is>
          <t>01</t>
        </is>
      </c>
    </row>
    <row r="148">
      <c r="A148" s="66" t="inlineStr">
        <is>
          <t>020503-01-7</t>
        </is>
      </c>
      <c r="B148" s="67" t="n">
        <v>85429130</v>
      </c>
      <c r="C148" s="66" t="inlineStr">
        <is>
          <t>HECTOR LOZANO</t>
        </is>
      </c>
      <c r="D148" s="67" t="n">
        <v>30000455</v>
      </c>
      <c r="E148" s="66" t="inlineStr">
        <is>
          <t>FUNDACION COMEI</t>
        </is>
      </c>
      <c r="F148" s="68" t="inlineStr">
        <is>
          <t>DSZA</t>
        </is>
      </c>
      <c r="G148" s="68" t="inlineStr">
        <is>
          <t>MAN</t>
        </is>
      </c>
      <c r="H148" s="67" t="n">
        <v>84001338</v>
      </c>
      <c r="I148" s="66" t="inlineStr">
        <is>
          <t>RED F CENTRAL (AVELL.)</t>
        </is>
      </c>
      <c r="J148" s="66" t="inlineStr">
        <is>
          <t>AV PRES BARTOLOME MITRE 401</t>
        </is>
      </c>
      <c r="K148" s="66" t="inlineStr">
        <is>
          <t>AVELLANEDA</t>
        </is>
      </c>
      <c r="L148" s="74">
        <f>IFERROR(IF(OR(H148=$N$2,H148=$N$3,H148=$N$4),"10","02"),"")</f>
        <v/>
      </c>
      <c r="M148" s="76" t="inlineStr">
        <is>
          <t>01</t>
        </is>
      </c>
    </row>
    <row r="149">
      <c r="A149" s="66" t="inlineStr">
        <is>
          <t>021683-00</t>
        </is>
      </c>
      <c r="B149" s="67" t="n">
        <v>85429459</v>
      </c>
      <c r="C149" s="66" t="inlineStr">
        <is>
          <t>LILIANA AMOROS</t>
        </is>
      </c>
      <c r="D149" s="67" t="n">
        <v>30000455</v>
      </c>
      <c r="E149" s="66" t="inlineStr">
        <is>
          <t>FUNDACION COMEI</t>
        </is>
      </c>
      <c r="F149" s="68" t="inlineStr">
        <is>
          <t>DSZA</t>
        </is>
      </c>
      <c r="G149" s="68" t="inlineStr">
        <is>
          <t>MAN</t>
        </is>
      </c>
      <c r="H149" s="67" t="n">
        <v>84000289</v>
      </c>
      <c r="I149" s="66" t="inlineStr">
        <is>
          <t>RED F GOMEZ de Alejandra Cols</t>
        </is>
      </c>
      <c r="J149" s="66" t="inlineStr">
        <is>
          <t>AV PTE H. YRIGOYEN 4147</t>
        </is>
      </c>
      <c r="K149" s="66" t="inlineStr">
        <is>
          <t>LANUS</t>
        </is>
      </c>
      <c r="L149" s="74">
        <f>IFERROR(IF(OR(H149=$N$2,H149=$N$3,H149=$N$4),"10","02"),"")</f>
        <v/>
      </c>
      <c r="M149" s="76" t="inlineStr">
        <is>
          <t>01</t>
        </is>
      </c>
    </row>
    <row r="150">
      <c r="A150" s="66" t="inlineStr">
        <is>
          <t>100413-03</t>
        </is>
      </c>
      <c r="B150" s="67" t="n">
        <v>85429976</v>
      </c>
      <c r="C150" s="66" t="inlineStr">
        <is>
          <t>MARIANA ETCHEBER</t>
        </is>
      </c>
      <c r="D150" s="67" t="n">
        <v>30000455</v>
      </c>
      <c r="E150" s="66" t="inlineStr">
        <is>
          <t>FUNDACION COMEI</t>
        </is>
      </c>
      <c r="F150" s="68" t="inlineStr">
        <is>
          <t>DSZA</t>
        </is>
      </c>
      <c r="G150" s="68" t="inlineStr">
        <is>
          <t>MAN</t>
        </is>
      </c>
      <c r="H150" s="67" t="n">
        <v>84000718</v>
      </c>
      <c r="I150" s="66" t="inlineStr">
        <is>
          <t>RED F ESPAÑOLA</t>
        </is>
      </c>
      <c r="J150" s="66" t="inlineStr">
        <is>
          <t>SAN MARTIN 301</t>
        </is>
      </c>
      <c r="K150" s="66" t="inlineStr">
        <is>
          <t>BAHIA BLANCA</t>
        </is>
      </c>
      <c r="L150" s="74">
        <f>IFERROR(IF(OR(H150=$N$2,H150=$N$3,H150=$N$4),"10","02"),"")</f>
        <v/>
      </c>
      <c r="M150" s="76" t="inlineStr">
        <is>
          <t>01</t>
        </is>
      </c>
    </row>
    <row r="151">
      <c r="A151" s="66" t="inlineStr">
        <is>
          <t>043346-00-2</t>
        </is>
      </c>
      <c r="B151" s="67" t="n">
        <v>85429973</v>
      </c>
      <c r="C151" s="66" t="inlineStr">
        <is>
          <t>JAVIER GADEA</t>
        </is>
      </c>
      <c r="D151" s="67" t="n">
        <v>30000455</v>
      </c>
      <c r="E151" s="66" t="inlineStr">
        <is>
          <t>FUNDACION COMEI</t>
        </is>
      </c>
      <c r="F151" s="68" t="inlineStr">
        <is>
          <t>DSZA</t>
        </is>
      </c>
      <c r="G151" s="68" t="inlineStr">
        <is>
          <t>MAN</t>
        </is>
      </c>
      <c r="H151" s="67" t="n">
        <v>84004312</v>
      </c>
      <c r="I151" s="66" t="inlineStr">
        <is>
          <t>HOSPITAL UNIV AUSTRAL</t>
        </is>
      </c>
      <c r="J151" s="66" t="inlineStr">
        <is>
          <t>AV J. DOMINGO PERON 1500</t>
        </is>
      </c>
      <c r="K151" s="66" t="inlineStr">
        <is>
          <t>PILAR</t>
        </is>
      </c>
      <c r="L151" s="74">
        <f>IFERROR(IF(OR(H151=$N$2,H151=$N$3,H151=$N$4),"10","02"),"")</f>
        <v/>
      </c>
      <c r="M151" s="76" t="inlineStr">
        <is>
          <t>01</t>
        </is>
      </c>
    </row>
    <row r="152">
      <c r="A152" s="66" t="inlineStr">
        <is>
          <t>31270-00</t>
        </is>
      </c>
      <c r="B152" s="67" t="n">
        <v>85431228</v>
      </c>
      <c r="C152" s="66" t="inlineStr">
        <is>
          <t>OSVALDO VARELA</t>
        </is>
      </c>
      <c r="D152" s="67" t="n">
        <v>30000455</v>
      </c>
      <c r="E152" s="66" t="inlineStr">
        <is>
          <t>FUNDACION COMEI</t>
        </is>
      </c>
      <c r="F152" s="68" t="inlineStr">
        <is>
          <t>DSZA</t>
        </is>
      </c>
      <c r="G152" s="68" t="inlineStr">
        <is>
          <t>MAN</t>
        </is>
      </c>
      <c r="H152" s="67" t="n">
        <v>84001402</v>
      </c>
      <c r="I152" s="66" t="inlineStr">
        <is>
          <t>C DE LA HEMOFILIA</t>
        </is>
      </c>
      <c r="J152" s="66" t="inlineStr">
        <is>
          <t>GRAL MIGUEL ESTANISLAO SOLER 3485</t>
        </is>
      </c>
      <c r="K152" s="66" t="inlineStr">
        <is>
          <t>RECOLETA</t>
        </is>
      </c>
      <c r="L152" s="74">
        <f>IFERROR(IF(OR(H152=$N$2,H152=$N$3,H152=$N$4),"10","02"),"")</f>
        <v/>
      </c>
      <c r="M152" s="76" t="inlineStr">
        <is>
          <t>01</t>
        </is>
      </c>
    </row>
    <row r="153">
      <c r="A153" s="66" t="inlineStr">
        <is>
          <t>090720-00-8</t>
        </is>
      </c>
      <c r="B153" s="67" t="n">
        <v>85430911</v>
      </c>
      <c r="C153" s="66" t="inlineStr">
        <is>
          <t>NORA GIACCHINO</t>
        </is>
      </c>
      <c r="D153" s="67" t="n">
        <v>30000455</v>
      </c>
      <c r="E153" s="66" t="inlineStr">
        <is>
          <t>FUNDACION COMEI</t>
        </is>
      </c>
      <c r="F153" s="68" t="inlineStr">
        <is>
          <t>DSZA</t>
        </is>
      </c>
      <c r="G153" s="68" t="inlineStr">
        <is>
          <t>MAN</t>
        </is>
      </c>
      <c r="H153" s="67" t="n">
        <v>84000983</v>
      </c>
      <c r="I153" s="66" t="inlineStr">
        <is>
          <t>RED F MUTUAL (MDQ)</t>
        </is>
      </c>
      <c r="J153" s="66" t="inlineStr">
        <is>
          <t>AVDA INDEPENDENCIA 2249</t>
        </is>
      </c>
      <c r="K153" s="66" t="inlineStr">
        <is>
          <t>MAR DEL PLATA</t>
        </is>
      </c>
      <c r="L153" s="74">
        <f>IFERROR(IF(OR(H153=$N$2,H153=$N$3,H153=$N$4),"10","02"),"")</f>
        <v/>
      </c>
      <c r="M153" s="76" t="inlineStr">
        <is>
          <t>01</t>
        </is>
      </c>
    </row>
    <row r="154">
      <c r="A154" s="66" t="inlineStr">
        <is>
          <t>045068-00-7</t>
        </is>
      </c>
      <c r="B154" s="67" t="n">
        <v>85430954</v>
      </c>
      <c r="C154" s="66" t="inlineStr">
        <is>
          <t>GU OR</t>
        </is>
      </c>
      <c r="D154" s="67" t="n">
        <v>30000455</v>
      </c>
      <c r="E154" s="66" t="inlineStr">
        <is>
          <t>FUNDACION COMEI</t>
        </is>
      </c>
      <c r="F154" s="68" t="inlineStr">
        <is>
          <t>DSZA</t>
        </is>
      </c>
      <c r="G154" s="68" t="inlineStr">
        <is>
          <t>MAN</t>
        </is>
      </c>
      <c r="H154" s="67" t="n">
        <v>84000011</v>
      </c>
      <c r="I154" s="66" t="inlineStr">
        <is>
          <t>TELEMED ARGENTINA SA</t>
        </is>
      </c>
      <c r="J154" s="66" t="inlineStr">
        <is>
          <t>AVDA CRISOLOGO LARRALDE 3711</t>
        </is>
      </c>
      <c r="K154" s="66" t="inlineStr">
        <is>
          <t>SAAVEDRA</t>
        </is>
      </c>
      <c r="L154" s="74">
        <f>IFERROR(IF(OR(H154=$N$2,H154=$N$3,H154=$N$4),"10","02"),"")</f>
        <v/>
      </c>
      <c r="M154" s="76" t="inlineStr">
        <is>
          <t>01</t>
        </is>
      </c>
    </row>
    <row r="155">
      <c r="A155" s="66" t="inlineStr">
        <is>
          <t>100883-00-4</t>
        </is>
      </c>
      <c r="B155" s="67" t="n">
        <v>85430380</v>
      </c>
      <c r="C155" s="66" t="inlineStr">
        <is>
          <t>MARIA SOFIA SOSA</t>
        </is>
      </c>
      <c r="D155" s="67" t="n">
        <v>30000455</v>
      </c>
      <c r="E155" s="66" t="inlineStr">
        <is>
          <t>FUNDACION COMEI</t>
        </is>
      </c>
      <c r="F155" s="68" t="inlineStr">
        <is>
          <t>DSZA</t>
        </is>
      </c>
      <c r="G155" s="68" t="inlineStr">
        <is>
          <t>MAN</t>
        </is>
      </c>
      <c r="H155" s="67" t="n">
        <v>84002444</v>
      </c>
      <c r="I155" s="66" t="inlineStr">
        <is>
          <t>RED F DI NUCCI</t>
        </is>
      </c>
      <c r="J155" s="66" t="inlineStr">
        <is>
          <t>SALTA 405</t>
        </is>
      </c>
      <c r="K155" s="66" t="inlineStr">
        <is>
          <t>BAHIA BLANCA</t>
        </is>
      </c>
      <c r="L155" s="74">
        <f>IFERROR(IF(OR(H155=$N$2,H155=$N$3,H155=$N$4),"10","02"),"")</f>
        <v/>
      </c>
      <c r="M155" s="76" t="inlineStr">
        <is>
          <t>01</t>
        </is>
      </c>
    </row>
    <row r="156">
      <c r="A156" s="66" t="inlineStr">
        <is>
          <t>051377-00-3</t>
        </is>
      </c>
      <c r="B156" s="67" t="n">
        <v>85429912</v>
      </c>
      <c r="C156" s="66" t="inlineStr">
        <is>
          <t>SEBASTIAN UNDERNER</t>
        </is>
      </c>
      <c r="D156" s="67" t="n">
        <v>30000455</v>
      </c>
      <c r="E156" s="66" t="inlineStr">
        <is>
          <t>FUNDACION COMEI</t>
        </is>
      </c>
      <c r="F156" s="68" t="inlineStr">
        <is>
          <t>DSZA</t>
        </is>
      </c>
      <c r="G156" s="68" t="inlineStr">
        <is>
          <t>MAN</t>
        </is>
      </c>
      <c r="H156" s="72" t="n">
        <v>84011182</v>
      </c>
      <c r="I156" s="68" t="inlineStr">
        <is>
          <t>F. SCZA PELLEGRINI</t>
        </is>
      </c>
      <c r="J156" s="68" t="inlineStr">
        <is>
          <t>PELLEGRINI 160</t>
        </is>
      </c>
      <c r="K156" s="68" t="inlineStr">
        <is>
          <t>BUENOS AIRES</t>
        </is>
      </c>
      <c r="L156" s="74">
        <f>IFERROR(IF(OR(H156=$N$2,H156=$N$3,H156=$N$4),"10","02"),"")</f>
        <v/>
      </c>
      <c r="M156" s="76" t="inlineStr">
        <is>
          <t>01</t>
        </is>
      </c>
    </row>
    <row r="157">
      <c r="A157" s="66" t="inlineStr">
        <is>
          <t>042793-00-7</t>
        </is>
      </c>
      <c r="B157" s="67" t="n">
        <v>85430697</v>
      </c>
      <c r="C157" s="66" t="inlineStr">
        <is>
          <t>JESUS ALICIA PALACIOS</t>
        </is>
      </c>
      <c r="D157" s="67" t="n">
        <v>30000455</v>
      </c>
      <c r="E157" s="66" t="inlineStr">
        <is>
          <t>FUNDACION COMEI</t>
        </is>
      </c>
      <c r="F157" s="68" t="inlineStr">
        <is>
          <t>DSZA</t>
        </is>
      </c>
      <c r="G157" s="68" t="inlineStr">
        <is>
          <t>MAN</t>
        </is>
      </c>
      <c r="H157" s="67" t="n">
        <v>84000011</v>
      </c>
      <c r="I157" s="66" t="inlineStr">
        <is>
          <t>TELEMED ARGENTINA SA</t>
        </is>
      </c>
      <c r="J157" s="66" t="inlineStr">
        <is>
          <t>AVDA CRISOLOGO LARRALDE 3711</t>
        </is>
      </c>
      <c r="K157" s="66" t="inlineStr">
        <is>
          <t>SAAVEDRA</t>
        </is>
      </c>
      <c r="L157" s="74">
        <f>IFERROR(IF(OR(H157=$N$2,H157=$N$3,H157=$N$4),"10","02"),"")</f>
        <v/>
      </c>
      <c r="M157" s="76" t="inlineStr">
        <is>
          <t>01</t>
        </is>
      </c>
    </row>
    <row r="158">
      <c r="A158" s="66" t="inlineStr">
        <is>
          <t>30967-04</t>
        </is>
      </c>
      <c r="B158" s="67" t="n">
        <v>85430219</v>
      </c>
      <c r="C158" s="66" t="inlineStr">
        <is>
          <t>NORMA NOVAS</t>
        </is>
      </c>
      <c r="D158" s="67" t="n">
        <v>30000455</v>
      </c>
      <c r="E158" s="66" t="inlineStr">
        <is>
          <t>FUNDACION COMEI</t>
        </is>
      </c>
      <c r="F158" s="68" t="inlineStr">
        <is>
          <t>DSZA</t>
        </is>
      </c>
      <c r="G158" s="68" t="inlineStr">
        <is>
          <t>MAN</t>
        </is>
      </c>
      <c r="H158" s="72" t="n">
        <v>84011182</v>
      </c>
      <c r="I158" s="68" t="inlineStr">
        <is>
          <t>F. SCZA PELLEGRINI</t>
        </is>
      </c>
      <c r="J158" s="68" t="inlineStr">
        <is>
          <t>PELLEGRINI 160</t>
        </is>
      </c>
      <c r="K158" s="68" t="inlineStr">
        <is>
          <t>BUENOS AIRES</t>
        </is>
      </c>
      <c r="L158" s="74">
        <f>IFERROR(IF(OR(H158=$N$2,H158=$N$3,H158=$N$4),"10","02"),"")</f>
        <v/>
      </c>
      <c r="M158" s="76" t="inlineStr">
        <is>
          <t>01</t>
        </is>
      </c>
    </row>
    <row r="159">
      <c r="A159" s="66" t="inlineStr">
        <is>
          <t>041781-00-1</t>
        </is>
      </c>
      <c r="B159" s="67" t="n">
        <v>85431557</v>
      </c>
      <c r="C159" s="66" t="inlineStr">
        <is>
          <t>MARIA MARCELA GRASSI</t>
        </is>
      </c>
      <c r="D159" s="67" t="n">
        <v>30000455</v>
      </c>
      <c r="E159" s="66" t="inlineStr">
        <is>
          <t>FUNDACION COMEI</t>
        </is>
      </c>
      <c r="F159" s="68" t="inlineStr">
        <is>
          <t>DSZA</t>
        </is>
      </c>
      <c r="G159" s="68" t="inlineStr">
        <is>
          <t>MAN</t>
        </is>
      </c>
      <c r="H159" s="72" t="n">
        <v>84011182</v>
      </c>
      <c r="I159" s="68" t="inlineStr">
        <is>
          <t>F. SCZA PELLEGRINI</t>
        </is>
      </c>
      <c r="J159" s="68" t="inlineStr">
        <is>
          <t>PELLEGRINI 160</t>
        </is>
      </c>
      <c r="K159" s="68" t="inlineStr">
        <is>
          <t>BUENOS AIRES</t>
        </is>
      </c>
      <c r="L159" s="74">
        <f>IFERROR(IF(OR(H159=$N$2,H159=$N$3,H159=$N$4),"10","02"),"")</f>
        <v/>
      </c>
      <c r="M159" s="76" t="inlineStr">
        <is>
          <t>01</t>
        </is>
      </c>
    </row>
    <row r="160">
      <c r="A160" s="66" t="inlineStr">
        <is>
          <t>100609-00-0</t>
        </is>
      </c>
      <c r="B160" s="67" t="n">
        <v>85431084</v>
      </c>
      <c r="C160" s="66" t="inlineStr">
        <is>
          <t>MARIANO RIVEROS</t>
        </is>
      </c>
      <c r="D160" s="67" t="n">
        <v>30000455</v>
      </c>
      <c r="E160" s="66" t="inlineStr">
        <is>
          <t>FUNDACION COMEI</t>
        </is>
      </c>
      <c r="F160" s="68" t="inlineStr">
        <is>
          <t>DSZA</t>
        </is>
      </c>
      <c r="G160" s="68" t="inlineStr">
        <is>
          <t>MAN</t>
        </is>
      </c>
      <c r="H160" s="67" t="n">
        <v>84002444</v>
      </c>
      <c r="I160" s="66" t="inlineStr">
        <is>
          <t>RED F DI NUCCI</t>
        </is>
      </c>
      <c r="J160" s="66" t="inlineStr">
        <is>
          <t>SALTA 405</t>
        </is>
      </c>
      <c r="K160" s="66" t="inlineStr">
        <is>
          <t>BAHIA BLANCA</t>
        </is>
      </c>
      <c r="L160" s="74">
        <f>IFERROR(IF(OR(H160=$N$2,H160=$N$3,H160=$N$4),"10","02"),"")</f>
        <v/>
      </c>
      <c r="M160" s="76" t="inlineStr">
        <is>
          <t>01</t>
        </is>
      </c>
    </row>
    <row r="161">
      <c r="A161" s="66" t="inlineStr">
        <is>
          <t>090394-00-9</t>
        </is>
      </c>
      <c r="B161" s="67" t="n">
        <v>85431604</v>
      </c>
      <c r="C161" s="66" t="inlineStr">
        <is>
          <t>GUSTAVO ADOLFO GUARIN CHILEVITT</t>
        </is>
      </c>
      <c r="D161" s="67" t="n">
        <v>30000455</v>
      </c>
      <c r="E161" s="66" t="inlineStr">
        <is>
          <t>FUNDACION COMEI</t>
        </is>
      </c>
      <c r="F161" s="68" t="inlineStr">
        <is>
          <t>DSZA</t>
        </is>
      </c>
      <c r="G161" s="68" t="inlineStr">
        <is>
          <t>MAN</t>
        </is>
      </c>
      <c r="H161" s="67" t="n">
        <v>84001431</v>
      </c>
      <c r="I161" s="66" t="inlineStr">
        <is>
          <t>RED F MUNAR</t>
        </is>
      </c>
      <c r="J161" s="66" t="inlineStr">
        <is>
          <t>CALLE 2 648</t>
        </is>
      </c>
      <c r="K161" s="66" t="inlineStr">
        <is>
          <t>SANTA TERESITA</t>
        </is>
      </c>
      <c r="L161" s="74">
        <f>IFERROR(IF(OR(H161=$N$2,H161=$N$3,H161=$N$4),"10","02"),"")</f>
        <v/>
      </c>
      <c r="M161" s="76" t="inlineStr">
        <is>
          <t>01</t>
        </is>
      </c>
    </row>
    <row r="162">
      <c r="A162" s="66" t="inlineStr">
        <is>
          <t>30537-00</t>
        </is>
      </c>
      <c r="B162" s="67" t="n">
        <v>85431191</v>
      </c>
      <c r="C162" s="66" t="inlineStr">
        <is>
          <t>CRISTINA ARTEMSKI</t>
        </is>
      </c>
      <c r="D162" s="67" t="n">
        <v>30000455</v>
      </c>
      <c r="E162" s="66" t="inlineStr">
        <is>
          <t>FUNDACION COMEI</t>
        </is>
      </c>
      <c r="F162" s="68" t="inlineStr">
        <is>
          <t>DSZA</t>
        </is>
      </c>
      <c r="G162" s="68" t="inlineStr">
        <is>
          <t>MAN</t>
        </is>
      </c>
      <c r="H162" s="72" t="n">
        <v>84011182</v>
      </c>
      <c r="I162" s="68" t="inlineStr">
        <is>
          <t>F. SCZA PELLEGRINI</t>
        </is>
      </c>
      <c r="J162" s="68" t="inlineStr">
        <is>
          <t>PELLEGRINI 160</t>
        </is>
      </c>
      <c r="K162" s="68" t="inlineStr">
        <is>
          <t>BUENOS AIRES</t>
        </is>
      </c>
      <c r="L162" s="74">
        <f>IFERROR(IF(OR(H162=$N$2,H162=$N$3,H162=$N$4),"10","02"),"")</f>
        <v/>
      </c>
      <c r="M162" s="76" t="inlineStr">
        <is>
          <t>01</t>
        </is>
      </c>
    </row>
    <row r="163">
      <c r="A163" s="66" t="inlineStr">
        <is>
          <t>30021-01</t>
        </is>
      </c>
      <c r="B163" s="67" t="n">
        <v>85431424</v>
      </c>
      <c r="C163" s="66" t="inlineStr">
        <is>
          <t>OLGA SZMULEVICH</t>
        </is>
      </c>
      <c r="D163" s="67" t="n">
        <v>30000455</v>
      </c>
      <c r="E163" s="66" t="inlineStr">
        <is>
          <t>FUNDACION COMEI</t>
        </is>
      </c>
      <c r="F163" s="68" t="inlineStr">
        <is>
          <t>DSZA</t>
        </is>
      </c>
      <c r="G163" s="68" t="inlineStr">
        <is>
          <t>MAN</t>
        </is>
      </c>
      <c r="H163" s="72" t="n">
        <v>84011182</v>
      </c>
      <c r="I163" s="68" t="inlineStr">
        <is>
          <t>F. SCZA PELLEGRINI</t>
        </is>
      </c>
      <c r="J163" s="68" t="inlineStr">
        <is>
          <t>PELLEGRINI 160</t>
        </is>
      </c>
      <c r="K163" s="68" t="inlineStr">
        <is>
          <t>BUENOS AIRES</t>
        </is>
      </c>
      <c r="L163" s="74">
        <f>IFERROR(IF(OR(H163=$N$2,H163=$N$3,H163=$N$4),"10","02"),"")</f>
        <v/>
      </c>
      <c r="M163" s="76" t="inlineStr">
        <is>
          <t>01</t>
        </is>
      </c>
    </row>
    <row r="164">
      <c r="A164" s="66" t="inlineStr">
        <is>
          <t>020270-01-4</t>
        </is>
      </c>
      <c r="B164" s="67" t="n">
        <v>85431356</v>
      </c>
      <c r="C164" s="66" t="inlineStr">
        <is>
          <t>MAGDALENA RODRIGUEZ</t>
        </is>
      </c>
      <c r="D164" s="67" t="n">
        <v>30000455</v>
      </c>
      <c r="E164" s="66" t="inlineStr">
        <is>
          <t>FUNDACION COMEI</t>
        </is>
      </c>
      <c r="F164" s="68" t="inlineStr">
        <is>
          <t>DSZA</t>
        </is>
      </c>
      <c r="G164" s="68" t="inlineStr">
        <is>
          <t>MAN</t>
        </is>
      </c>
      <c r="H164" s="67" t="n">
        <v>84004222</v>
      </c>
      <c r="I164" s="66" t="inlineStr">
        <is>
          <t>F VIO DE MARIA CECILIA VIO</t>
        </is>
      </c>
      <c r="J164" s="66" t="inlineStr">
        <is>
          <t>MEEKS 476</t>
        </is>
      </c>
      <c r="K164" s="66" t="inlineStr">
        <is>
          <t>LOMAS DE ZAMORA</t>
        </is>
      </c>
      <c r="L164" s="74">
        <f>IFERROR(IF(OR(H164=$N$2,H164=$N$3,H164=$N$4),"10","02"),"")</f>
        <v/>
      </c>
      <c r="M164" s="76" t="inlineStr">
        <is>
          <t>01</t>
        </is>
      </c>
    </row>
    <row r="165">
      <c r="A165" s="66" t="inlineStr">
        <is>
          <t>21344-00</t>
        </is>
      </c>
      <c r="B165" s="67" t="n">
        <v>85431091</v>
      </c>
      <c r="C165" s="66" t="inlineStr">
        <is>
          <t>MIRTA SUSANA ROSA</t>
        </is>
      </c>
      <c r="D165" s="67" t="n">
        <v>30000455</v>
      </c>
      <c r="E165" s="66" t="inlineStr">
        <is>
          <t>FUNDACION COMEI</t>
        </is>
      </c>
      <c r="F165" s="68" t="inlineStr">
        <is>
          <t>DSZA</t>
        </is>
      </c>
      <c r="G165" s="68" t="inlineStr">
        <is>
          <t>MAN</t>
        </is>
      </c>
      <c r="H165" s="67" t="n">
        <v>84007921</v>
      </c>
      <c r="I165" s="66" t="inlineStr">
        <is>
          <t>RED F LAS PAMPAS</t>
        </is>
      </c>
      <c r="J165" s="66" t="inlineStr">
        <is>
          <t>ACC AUT RICARDO BALBIN 5445</t>
        </is>
      </c>
      <c r="K165" s="66" t="inlineStr">
        <is>
          <t>GUILLERMO E HUDSON</t>
        </is>
      </c>
      <c r="L165" s="74">
        <f>IFERROR(IF(OR(H165=$N$2,H165=$N$3,H165=$N$4),"10","02"),"")</f>
        <v/>
      </c>
      <c r="M165" s="76" t="inlineStr">
        <is>
          <t>01</t>
        </is>
      </c>
    </row>
    <row r="166">
      <c r="A166" s="66" t="inlineStr">
        <is>
          <t>042191-00-9</t>
        </is>
      </c>
      <c r="B166" s="67" t="n">
        <v>85430469</v>
      </c>
      <c r="C166" s="66" t="inlineStr">
        <is>
          <t>LUISA CONCEPCIÓN DI GREGORIO</t>
        </is>
      </c>
      <c r="D166" s="67" t="n">
        <v>30000455</v>
      </c>
      <c r="E166" s="66" t="inlineStr">
        <is>
          <t>FUNDACION COMEI</t>
        </is>
      </c>
      <c r="F166" s="68" t="inlineStr">
        <is>
          <t>DSZA</t>
        </is>
      </c>
      <c r="G166" s="68" t="inlineStr">
        <is>
          <t>MAN</t>
        </is>
      </c>
      <c r="H166" s="67" t="n">
        <v>84000820</v>
      </c>
      <c r="I166" s="66" t="inlineStr">
        <is>
          <t>RED F IARA SCS</t>
        </is>
      </c>
      <c r="J166" s="66" t="inlineStr">
        <is>
          <t>AV GDOR M. UGARTE 3311</t>
        </is>
      </c>
      <c r="K166" s="66" t="inlineStr">
        <is>
          <t>OLIVOS</t>
        </is>
      </c>
      <c r="L166" s="74">
        <f>IFERROR(IF(OR(H166=$N$2,H166=$N$3,H166=$N$4),"10","02"),"")</f>
        <v/>
      </c>
      <c r="M166" s="76" t="inlineStr">
        <is>
          <t>01</t>
        </is>
      </c>
    </row>
    <row r="167">
      <c r="A167" s="66" t="inlineStr">
        <is>
          <t>050357-00-2</t>
        </is>
      </c>
      <c r="B167" s="67" t="n">
        <v>85430402</v>
      </c>
      <c r="C167" s="66" t="inlineStr">
        <is>
          <t>FERNANDO MATEOS</t>
        </is>
      </c>
      <c r="D167" s="67" t="n">
        <v>30000455</v>
      </c>
      <c r="E167" s="66" t="inlineStr">
        <is>
          <t>FUNDACION COMEI</t>
        </is>
      </c>
      <c r="F167" s="68" t="inlineStr">
        <is>
          <t>DSZA</t>
        </is>
      </c>
      <c r="G167" s="68" t="inlineStr">
        <is>
          <t>MAN</t>
        </is>
      </c>
      <c r="H167" s="72" t="n">
        <v>84011182</v>
      </c>
      <c r="I167" s="68" t="inlineStr">
        <is>
          <t>F. SCZA PELLEGRINI</t>
        </is>
      </c>
      <c r="J167" s="68" t="inlineStr">
        <is>
          <t>PELLEGRINI 160</t>
        </is>
      </c>
      <c r="K167" s="68" t="inlineStr">
        <is>
          <t>BUENOS AIRES</t>
        </is>
      </c>
      <c r="L167" s="74">
        <f>IFERROR(IF(OR(H167=$N$2,H167=$N$3,H167=$N$4),"10","02"),"")</f>
        <v/>
      </c>
      <c r="M167" s="76" t="inlineStr">
        <is>
          <t>01</t>
        </is>
      </c>
    </row>
    <row r="168">
      <c r="A168" s="66" t="inlineStr">
        <is>
          <t>620668-01-1</t>
        </is>
      </c>
      <c r="B168" s="67" t="n">
        <v>85430670</v>
      </c>
      <c r="C168" s="66" t="inlineStr">
        <is>
          <t>MARINA CHIAPPARA</t>
        </is>
      </c>
      <c r="D168" s="67" t="n">
        <v>30000455</v>
      </c>
      <c r="E168" s="66" t="inlineStr">
        <is>
          <t>FUNDACION COMEI</t>
        </is>
      </c>
      <c r="F168" s="68" t="inlineStr">
        <is>
          <t>DSZA</t>
        </is>
      </c>
      <c r="G168" s="68" t="inlineStr">
        <is>
          <t>MAN</t>
        </is>
      </c>
      <c r="H168" s="67" t="n">
        <v>84000289</v>
      </c>
      <c r="I168" s="66" t="inlineStr">
        <is>
          <t>RED F GOMEZ de Alejandra Cols</t>
        </is>
      </c>
      <c r="J168" s="66" t="inlineStr">
        <is>
          <t>AV PTE H. YRIGOYEN 4147</t>
        </is>
      </c>
      <c r="K168" s="66" t="inlineStr">
        <is>
          <t>LANUS</t>
        </is>
      </c>
      <c r="L168" s="74">
        <f>IFERROR(IF(OR(H168=$N$2,H168=$N$3,H168=$N$4),"10","02"),"")</f>
        <v/>
      </c>
      <c r="M168" s="76" t="inlineStr">
        <is>
          <t>01</t>
        </is>
      </c>
    </row>
    <row r="169">
      <c r="A169" s="66" t="inlineStr">
        <is>
          <t>011955-02-9</t>
        </is>
      </c>
      <c r="B169" s="67" t="n">
        <v>85430118</v>
      </c>
      <c r="C169" s="66" t="inlineStr">
        <is>
          <t>FRANCISCO TREPAT</t>
        </is>
      </c>
      <c r="D169" s="67" t="n">
        <v>30000455</v>
      </c>
      <c r="E169" s="66" t="inlineStr">
        <is>
          <t>FUNDACION COMEI</t>
        </is>
      </c>
      <c r="F169" s="68" t="inlineStr">
        <is>
          <t>DSZA</t>
        </is>
      </c>
      <c r="G169" s="68" t="inlineStr">
        <is>
          <t>MAN</t>
        </is>
      </c>
      <c r="H169" s="67" t="n">
        <v>84000983</v>
      </c>
      <c r="I169" s="66" t="inlineStr">
        <is>
          <t>RED F MUTUAL (MDQ)</t>
        </is>
      </c>
      <c r="J169" s="66" t="inlineStr">
        <is>
          <t>AVDA INDEPENDENCIA 2249</t>
        </is>
      </c>
      <c r="K169" s="66" t="inlineStr">
        <is>
          <t>MAR DEL PLATA</t>
        </is>
      </c>
      <c r="L169" s="74">
        <f>IFERROR(IF(OR(H169=$N$2,H169=$N$3,H169=$N$4),"10","02"),"")</f>
        <v/>
      </c>
      <c r="M169" s="76" t="inlineStr">
        <is>
          <t>01</t>
        </is>
      </c>
    </row>
    <row r="170">
      <c r="A170" s="66" t="inlineStr">
        <is>
          <t>041218-00-0</t>
        </is>
      </c>
      <c r="B170" s="67" t="n">
        <v>85430700</v>
      </c>
      <c r="C170" s="66" t="inlineStr">
        <is>
          <t>ALICIA GATTANINI</t>
        </is>
      </c>
      <c r="D170" s="67" t="n">
        <v>30000455</v>
      </c>
      <c r="E170" s="66" t="inlineStr">
        <is>
          <t>FUNDACION COMEI</t>
        </is>
      </c>
      <c r="F170" s="68" t="inlineStr">
        <is>
          <t>DSZA</t>
        </is>
      </c>
      <c r="G170" s="68" t="inlineStr">
        <is>
          <t>MAN</t>
        </is>
      </c>
      <c r="H170" s="72" t="n">
        <v>84011182</v>
      </c>
      <c r="I170" s="68" t="inlineStr">
        <is>
          <t>F. SCZA PELLEGRINI</t>
        </is>
      </c>
      <c r="J170" s="68" t="inlineStr">
        <is>
          <t>PELLEGRINI 160</t>
        </is>
      </c>
      <c r="K170" s="68" t="inlineStr">
        <is>
          <t>BUENOS AIRES</t>
        </is>
      </c>
      <c r="L170" s="74">
        <f>IFERROR(IF(OR(H170=$N$2,H170=$N$3,H170=$N$4),"10","02"),"")</f>
        <v/>
      </c>
      <c r="M170" s="76" t="inlineStr">
        <is>
          <t>01</t>
        </is>
      </c>
    </row>
    <row r="171">
      <c r="A171" s="66" t="inlineStr">
        <is>
          <t>032135-00-2</t>
        </is>
      </c>
      <c r="B171" s="67" t="n">
        <v>85430702</v>
      </c>
      <c r="C171" s="66" t="inlineStr">
        <is>
          <t>GUSTAVO GERMAN PEREZ LAZZARO</t>
        </is>
      </c>
      <c r="D171" s="67" t="n">
        <v>30000455</v>
      </c>
      <c r="E171" s="66" t="inlineStr">
        <is>
          <t>FUNDACION COMEI</t>
        </is>
      </c>
      <c r="F171" s="68" t="inlineStr">
        <is>
          <t>DSZA</t>
        </is>
      </c>
      <c r="G171" s="68" t="inlineStr">
        <is>
          <t>MAN</t>
        </is>
      </c>
      <c r="H171" s="72" t="n">
        <v>84011182</v>
      </c>
      <c r="I171" s="68" t="inlineStr">
        <is>
          <t>F. SCZA PELLEGRINI</t>
        </is>
      </c>
      <c r="J171" s="68" t="inlineStr">
        <is>
          <t>PELLEGRINI 160</t>
        </is>
      </c>
      <c r="K171" s="68" t="inlineStr">
        <is>
          <t>BUENOS AIRES</t>
        </is>
      </c>
      <c r="L171" s="74">
        <f>IFERROR(IF(OR(H171=$N$2,H171=$N$3,H171=$N$4),"10","02"),"")</f>
        <v/>
      </c>
      <c r="M171" s="76" t="inlineStr">
        <is>
          <t>01</t>
        </is>
      </c>
    </row>
    <row r="172">
      <c r="A172" s="66" t="inlineStr">
        <is>
          <t>060226-00-2</t>
        </is>
      </c>
      <c r="B172" s="67" t="n">
        <v>85431874</v>
      </c>
      <c r="C172" s="66" t="inlineStr">
        <is>
          <t>NICOLASA GENOVEVA RUSSO</t>
        </is>
      </c>
      <c r="D172" s="67" t="n">
        <v>30000455</v>
      </c>
      <c r="E172" s="66" t="inlineStr">
        <is>
          <t>FUNDACION COMEI</t>
        </is>
      </c>
      <c r="F172" s="68" t="inlineStr">
        <is>
          <t>DSZA</t>
        </is>
      </c>
      <c r="G172" s="68" t="inlineStr">
        <is>
          <t>MAN</t>
        </is>
      </c>
      <c r="H172" s="72" t="n">
        <v>84011182</v>
      </c>
      <c r="I172" s="68" t="inlineStr">
        <is>
          <t>F. SCZA PELLEGRINI</t>
        </is>
      </c>
      <c r="J172" s="68" t="inlineStr">
        <is>
          <t>PELLEGRINI 160</t>
        </is>
      </c>
      <c r="K172" s="68" t="inlineStr">
        <is>
          <t>BUENOS AIRES</t>
        </is>
      </c>
      <c r="L172" s="74">
        <f>IFERROR(IF(OR(H172=$N$2,H172=$N$3,H172=$N$4),"10","02"),"")</f>
        <v/>
      </c>
      <c r="M172" s="76" t="inlineStr">
        <is>
          <t>01</t>
        </is>
      </c>
    </row>
    <row r="173">
      <c r="A173" s="66" t="inlineStr">
        <is>
          <t>031123-00-6</t>
        </is>
      </c>
      <c r="B173" s="67" t="n">
        <v>85431848</v>
      </c>
      <c r="C173" s="66" t="inlineStr">
        <is>
          <t>LUCIO DOSSO</t>
        </is>
      </c>
      <c r="D173" s="67" t="n">
        <v>30000455</v>
      </c>
      <c r="E173" s="66" t="inlineStr">
        <is>
          <t>FUNDACION COMEI</t>
        </is>
      </c>
      <c r="F173" s="68" t="inlineStr">
        <is>
          <t>DSZA</t>
        </is>
      </c>
      <c r="G173" s="68" t="inlineStr">
        <is>
          <t>MAN</t>
        </is>
      </c>
      <c r="H173" s="72" t="n">
        <v>84011182</v>
      </c>
      <c r="I173" s="68" t="inlineStr">
        <is>
          <t>F. SCZA PELLEGRINI</t>
        </is>
      </c>
      <c r="J173" s="68" t="inlineStr">
        <is>
          <t>PELLEGRINI 160</t>
        </is>
      </c>
      <c r="K173" s="68" t="inlineStr">
        <is>
          <t>BUENOS AIRES</t>
        </is>
      </c>
      <c r="L173" s="74">
        <f>IFERROR(IF(OR(H173=$N$2,H173=$N$3,H173=$N$4),"10","02"),"")</f>
        <v/>
      </c>
      <c r="M173" s="76" t="inlineStr">
        <is>
          <t>01</t>
        </is>
      </c>
    </row>
    <row r="174">
      <c r="A174" s="66" t="inlineStr">
        <is>
          <t>031334-01-1</t>
        </is>
      </c>
      <c r="B174" s="67" t="n">
        <v>85431849</v>
      </c>
      <c r="C174" s="66" t="inlineStr">
        <is>
          <t>JULIO CESAR GOLDBERG</t>
        </is>
      </c>
      <c r="D174" s="67" t="n">
        <v>30000455</v>
      </c>
      <c r="E174" s="66" t="inlineStr">
        <is>
          <t>FUNDACION COMEI</t>
        </is>
      </c>
      <c r="F174" s="68" t="inlineStr">
        <is>
          <t>DSZA</t>
        </is>
      </c>
      <c r="G174" s="68" t="inlineStr">
        <is>
          <t>MAN</t>
        </is>
      </c>
      <c r="H174" s="72" t="n">
        <v>84011182</v>
      </c>
      <c r="I174" s="68" t="inlineStr">
        <is>
          <t>F. SCZA PELLEGRINI</t>
        </is>
      </c>
      <c r="J174" s="68" t="inlineStr">
        <is>
          <t>PELLEGRINI 160</t>
        </is>
      </c>
      <c r="K174" s="68" t="inlineStr">
        <is>
          <t>BUENOS AIRES</t>
        </is>
      </c>
      <c r="L174" s="74">
        <f>IFERROR(IF(OR(H174=$N$2,H174=$N$3,H174=$N$4),"10","02"),"")</f>
        <v/>
      </c>
      <c r="M174" s="76" t="inlineStr">
        <is>
          <t>01</t>
        </is>
      </c>
    </row>
    <row r="175">
      <c r="A175" s="66" t="inlineStr">
        <is>
          <t>31533-00</t>
        </is>
      </c>
      <c r="B175" s="67" t="n">
        <v>85431601</v>
      </c>
      <c r="C175" s="66" t="inlineStr">
        <is>
          <t>ANGELICA RIZZO</t>
        </is>
      </c>
      <c r="D175" s="67" t="n">
        <v>30000455</v>
      </c>
      <c r="E175" s="66" t="inlineStr">
        <is>
          <t>FUNDACION COMEI</t>
        </is>
      </c>
      <c r="F175" s="68" t="inlineStr">
        <is>
          <t>DSZA</t>
        </is>
      </c>
      <c r="G175" s="68" t="inlineStr">
        <is>
          <t>MAN</t>
        </is>
      </c>
      <c r="H175" s="67" t="n">
        <v>84000011</v>
      </c>
      <c r="I175" s="66" t="inlineStr">
        <is>
          <t>TELEMED ARGENTINA SA</t>
        </is>
      </c>
      <c r="J175" s="66" t="inlineStr">
        <is>
          <t>AVDA CRISOLOGO LARRALDE 3711</t>
        </is>
      </c>
      <c r="K175" s="66" t="inlineStr">
        <is>
          <t>SAAVEDRA</t>
        </is>
      </c>
      <c r="L175" s="74">
        <f>IFERROR(IF(OR(H175=$N$2,H175=$N$3,H175=$N$4),"10","02"),"")</f>
        <v/>
      </c>
      <c r="M175" s="76" t="inlineStr">
        <is>
          <t>01</t>
        </is>
      </c>
    </row>
    <row r="176">
      <c r="A176" s="66" t="inlineStr">
        <is>
          <t>33101-00</t>
        </is>
      </c>
      <c r="B176" s="67" t="n">
        <v>85431855</v>
      </c>
      <c r="C176" s="66" t="inlineStr">
        <is>
          <t>TELMA SCIPIONI</t>
        </is>
      </c>
      <c r="D176" s="67" t="n">
        <v>30000455</v>
      </c>
      <c r="E176" s="66" t="inlineStr">
        <is>
          <t>FUNDACION COMEI</t>
        </is>
      </c>
      <c r="F176" s="68" t="inlineStr">
        <is>
          <t>DSZA</t>
        </is>
      </c>
      <c r="G176" s="68" t="inlineStr">
        <is>
          <t>MAN</t>
        </is>
      </c>
      <c r="H176" s="72" t="n">
        <v>84011182</v>
      </c>
      <c r="I176" s="68" t="inlineStr">
        <is>
          <t>F. SCZA PELLEGRINI</t>
        </is>
      </c>
      <c r="J176" s="68" t="inlineStr">
        <is>
          <t>PELLEGRINI 160</t>
        </is>
      </c>
      <c r="K176" s="68" t="inlineStr">
        <is>
          <t>BUENOS AIRES</t>
        </is>
      </c>
      <c r="L176" s="74">
        <f>IFERROR(IF(OR(H176=$N$2,H176=$N$3,H176=$N$4),"10","02"),"")</f>
        <v/>
      </c>
      <c r="M176" s="76" t="inlineStr">
        <is>
          <t>01</t>
        </is>
      </c>
    </row>
    <row r="177">
      <c r="A177" s="66" t="inlineStr">
        <is>
          <t>041308-00-6</t>
        </is>
      </c>
      <c r="B177" s="67" t="n">
        <v>85429666</v>
      </c>
      <c r="C177" s="66" t="inlineStr">
        <is>
          <t>MARIA CRISTINA PASCUAL</t>
        </is>
      </c>
      <c r="D177" s="67" t="n">
        <v>30000455</v>
      </c>
      <c r="E177" s="66" t="inlineStr">
        <is>
          <t>FUNDACION COMEI</t>
        </is>
      </c>
      <c r="F177" s="68" t="inlineStr">
        <is>
          <t>DSZA</t>
        </is>
      </c>
      <c r="G177" s="68" t="inlineStr">
        <is>
          <t>MAN</t>
        </is>
      </c>
      <c r="H177" s="72" t="n">
        <v>84011182</v>
      </c>
      <c r="I177" s="68" t="inlineStr">
        <is>
          <t>F. SCZA PELLEGRINI</t>
        </is>
      </c>
      <c r="J177" s="68" t="inlineStr">
        <is>
          <t>PELLEGRINI 160</t>
        </is>
      </c>
      <c r="K177" s="68" t="inlineStr">
        <is>
          <t>BUENOS AIRES</t>
        </is>
      </c>
      <c r="L177" s="74">
        <f>IFERROR(IF(OR(H177=$N$2,H177=$N$3,H177=$N$4),"10","02"),"")</f>
        <v/>
      </c>
      <c r="M177" s="76" t="inlineStr">
        <is>
          <t>01</t>
        </is>
      </c>
    </row>
    <row r="178">
      <c r="A178" s="66" t="inlineStr">
        <is>
          <t>31704-00</t>
        </is>
      </c>
      <c r="B178" s="67" t="n">
        <v>85430862</v>
      </c>
      <c r="C178" s="66" t="inlineStr">
        <is>
          <t>ANTONIO PAGNOTTA</t>
        </is>
      </c>
      <c r="D178" s="67" t="n">
        <v>30000455</v>
      </c>
      <c r="E178" s="66" t="inlineStr">
        <is>
          <t>FUNDACION COMEI</t>
        </is>
      </c>
      <c r="F178" s="68" t="inlineStr">
        <is>
          <t>DSZA</t>
        </is>
      </c>
      <c r="G178" s="68" t="inlineStr">
        <is>
          <t>MAN</t>
        </is>
      </c>
      <c r="H178" s="67" t="n">
        <v>84000011</v>
      </c>
      <c r="I178" s="66" t="inlineStr">
        <is>
          <t>TELEMED ARGENTINA SA</t>
        </is>
      </c>
      <c r="J178" s="66" t="inlineStr">
        <is>
          <t>AVDA CRISOLOGO LARRALDE 3711</t>
        </is>
      </c>
      <c r="K178" s="66" t="inlineStr">
        <is>
          <t>SAAVEDRA</t>
        </is>
      </c>
      <c r="L178" s="74">
        <f>IFERROR(IF(OR(H178=$N$2,H178=$N$3,H178=$N$4),"10","02"),"")</f>
        <v/>
      </c>
      <c r="M178" s="76" t="inlineStr">
        <is>
          <t>01</t>
        </is>
      </c>
    </row>
    <row r="179">
      <c r="A179" s="66" t="inlineStr">
        <is>
          <t>023551-02-0</t>
        </is>
      </c>
      <c r="B179" s="67" t="n">
        <v>85432148</v>
      </c>
      <c r="C179" s="66" t="inlineStr">
        <is>
          <t>FRANCISCO MATEO PACIFICO</t>
        </is>
      </c>
      <c r="D179" s="67" t="n">
        <v>30000455</v>
      </c>
      <c r="E179" s="66" t="inlineStr">
        <is>
          <t>FUNDACION COMEI</t>
        </is>
      </c>
      <c r="F179" s="68" t="inlineStr">
        <is>
          <t>DSZA</t>
        </is>
      </c>
      <c r="G179" s="68" t="inlineStr">
        <is>
          <t>MAN</t>
        </is>
      </c>
      <c r="H179" s="67" t="n">
        <v>84000289</v>
      </c>
      <c r="I179" s="66" t="inlineStr">
        <is>
          <t>RED F GOMEZ de Alejandra Cols</t>
        </is>
      </c>
      <c r="J179" s="66" t="inlineStr">
        <is>
          <t>AV PTE H. YRIGOYEN 4147</t>
        </is>
      </c>
      <c r="K179" s="66" t="inlineStr">
        <is>
          <t>LANUS</t>
        </is>
      </c>
      <c r="L179" s="74">
        <f>IFERROR(IF(OR(H179=$N$2,H179=$N$3,H179=$N$4),"10","02"),"")</f>
        <v/>
      </c>
      <c r="M179" s="76" t="inlineStr">
        <is>
          <t>01</t>
        </is>
      </c>
    </row>
    <row r="180">
      <c r="A180" s="66" t="inlineStr">
        <is>
          <t>013024-00-4</t>
        </is>
      </c>
      <c r="B180" s="67" t="n">
        <v>85431945</v>
      </c>
      <c r="C180" s="66" t="inlineStr">
        <is>
          <t>PEDRO POVEDA</t>
        </is>
      </c>
      <c r="D180" s="67" t="n">
        <v>30000455</v>
      </c>
      <c r="E180" s="66" t="inlineStr">
        <is>
          <t>FUNDACION COMEI</t>
        </is>
      </c>
      <c r="F180" s="68" t="inlineStr">
        <is>
          <t>DSZA</t>
        </is>
      </c>
      <c r="G180" s="68" t="inlineStr">
        <is>
          <t>MAN</t>
        </is>
      </c>
      <c r="H180" s="67" t="n">
        <v>84007920</v>
      </c>
      <c r="I180" s="66" t="inlineStr">
        <is>
          <t>RED F FERRANDO (Las Pampas)</t>
        </is>
      </c>
      <c r="J180" s="66" t="inlineStr">
        <is>
          <t>Calle 7 52</t>
        </is>
      </c>
      <c r="K180" s="66" t="inlineStr">
        <is>
          <t>LA PLATA</t>
        </is>
      </c>
      <c r="L180" s="74">
        <f>IFERROR(IF(OR(H180=$N$2,H180=$N$3,H180=$N$4),"10","02"),"")</f>
        <v/>
      </c>
      <c r="M180" s="76" t="inlineStr">
        <is>
          <t>01</t>
        </is>
      </c>
    </row>
    <row r="181">
      <c r="A181" s="66" t="inlineStr">
        <is>
          <t>080262-00-0</t>
        </is>
      </c>
      <c r="B181" s="67" t="n">
        <v>85429675</v>
      </c>
      <c r="C181" s="66" t="inlineStr">
        <is>
          <t>MARIA BEATRIZ MICHELINI</t>
        </is>
      </c>
      <c r="D181" s="67" t="n">
        <v>30000455</v>
      </c>
      <c r="E181" s="66" t="inlineStr">
        <is>
          <t>FUNDACION COMEI</t>
        </is>
      </c>
      <c r="F181" s="68" t="inlineStr">
        <is>
          <t>DSZA</t>
        </is>
      </c>
      <c r="G181" s="68" t="inlineStr">
        <is>
          <t>MAN</t>
        </is>
      </c>
      <c r="H181" s="67" t="n">
        <v>84001267</v>
      </c>
      <c r="I181" s="66" t="inlineStr">
        <is>
          <t>RED F POZZOLI</t>
        </is>
      </c>
      <c r="J181" s="66" t="inlineStr">
        <is>
          <t>PTE H. YRIGOYEN 688</t>
        </is>
      </c>
      <c r="K181" s="66" t="inlineStr">
        <is>
          <t>NAVARRO</t>
        </is>
      </c>
      <c r="L181" s="74">
        <f>IFERROR(IF(OR(H181=$N$2,H181=$N$3,H181=$N$4),"10","02"),"")</f>
        <v/>
      </c>
      <c r="M181" s="76" t="inlineStr">
        <is>
          <t>01</t>
        </is>
      </c>
    </row>
    <row r="182">
      <c r="A182" s="66" t="inlineStr">
        <is>
          <t>011506-01-2</t>
        </is>
      </c>
      <c r="B182" s="67" t="n">
        <v>85431552</v>
      </c>
      <c r="C182" s="66" t="inlineStr">
        <is>
          <t>MIGUEL ANGEL GOMEZ</t>
        </is>
      </c>
      <c r="D182" s="67" t="n">
        <v>30000455</v>
      </c>
      <c r="E182" s="66" t="inlineStr">
        <is>
          <t>FUNDACION COMEI</t>
        </is>
      </c>
      <c r="F182" s="68" t="inlineStr">
        <is>
          <t>DSZA</t>
        </is>
      </c>
      <c r="G182" s="68" t="inlineStr">
        <is>
          <t>MAN</t>
        </is>
      </c>
      <c r="H182" s="67" t="n">
        <v>84002026</v>
      </c>
      <c r="I182" s="66" t="inlineStr">
        <is>
          <t>RED F LA PROTECTORA</t>
        </is>
      </c>
      <c r="J182" s="66" t="inlineStr">
        <is>
          <t>CALLE 49 740</t>
        </is>
      </c>
      <c r="K182" s="66" t="inlineStr">
        <is>
          <t>LA PLATA</t>
        </is>
      </c>
      <c r="L182" s="74">
        <f>IFERROR(IF(OR(H182=$N$2,H182=$N$3,H182=$N$4),"10","02"),"")</f>
        <v/>
      </c>
      <c r="M182" s="76" t="inlineStr">
        <is>
          <t>01</t>
        </is>
      </c>
    </row>
    <row r="183">
      <c r="A183" s="66" t="inlineStr">
        <is>
          <t>030943-00-0</t>
        </is>
      </c>
      <c r="B183" s="67" t="n">
        <v>85432152</v>
      </c>
      <c r="C183" s="66" t="inlineStr">
        <is>
          <t>GUILLERMO RODRIGUEZ QUIROGA</t>
        </is>
      </c>
      <c r="D183" s="67" t="n">
        <v>30000455</v>
      </c>
      <c r="E183" s="66" t="inlineStr">
        <is>
          <t>FUNDACION COMEI</t>
        </is>
      </c>
      <c r="F183" s="68" t="inlineStr">
        <is>
          <t>DSZA</t>
        </is>
      </c>
      <c r="G183" s="68" t="inlineStr">
        <is>
          <t>MAN</t>
        </is>
      </c>
      <c r="H183" s="72" t="n">
        <v>84011182</v>
      </c>
      <c r="I183" s="68" t="inlineStr">
        <is>
          <t>F. SCZA PELLEGRINI</t>
        </is>
      </c>
      <c r="J183" s="68" t="inlineStr">
        <is>
          <t>PELLEGRINI 160</t>
        </is>
      </c>
      <c r="K183" s="68" t="inlineStr">
        <is>
          <t>BUENOS AIRES</t>
        </is>
      </c>
      <c r="L183" s="74">
        <f>IFERROR(IF(OR(H183=$N$2,H183=$N$3,H183=$N$4),"10","02"),"")</f>
        <v/>
      </c>
      <c r="M183" s="76" t="inlineStr">
        <is>
          <t>01</t>
        </is>
      </c>
    </row>
    <row r="184">
      <c r="A184" s="66" t="inlineStr">
        <is>
          <t>32277-00</t>
        </is>
      </c>
      <c r="B184" s="67" t="n">
        <v>85432149</v>
      </c>
      <c r="C184" s="66" t="inlineStr">
        <is>
          <t>GABRIEL ANDREU</t>
        </is>
      </c>
      <c r="D184" s="67" t="n">
        <v>30000455</v>
      </c>
      <c r="E184" s="66" t="inlineStr">
        <is>
          <t>FUNDACION COMEI</t>
        </is>
      </c>
      <c r="F184" s="68" t="inlineStr">
        <is>
          <t>DSZA</t>
        </is>
      </c>
      <c r="G184" s="68" t="inlineStr">
        <is>
          <t>MAN</t>
        </is>
      </c>
      <c r="H184" s="72" t="n">
        <v>84011182</v>
      </c>
      <c r="I184" s="68" t="inlineStr">
        <is>
          <t>F. SCZA PELLEGRINI</t>
        </is>
      </c>
      <c r="J184" s="68" t="inlineStr">
        <is>
          <t>PELLEGRINI 160</t>
        </is>
      </c>
      <c r="K184" s="68" t="inlineStr">
        <is>
          <t>BUENOS AIRES</t>
        </is>
      </c>
      <c r="L184" s="74">
        <f>IFERROR(IF(OR(H184=$N$2,H184=$N$3,H184=$N$4),"10","02"),"")</f>
        <v/>
      </c>
      <c r="M184" s="76" t="inlineStr">
        <is>
          <t>01</t>
        </is>
      </c>
    </row>
    <row r="185">
      <c r="A185" s="66" t="inlineStr">
        <is>
          <t>13664-00</t>
        </is>
      </c>
      <c r="B185" s="67" t="n">
        <v>85430117</v>
      </c>
      <c r="C185" s="66" t="inlineStr">
        <is>
          <t>ELEONORA DE ISASI</t>
        </is>
      </c>
      <c r="D185" s="67" t="n">
        <v>30000455</v>
      </c>
      <c r="E185" s="66" t="inlineStr">
        <is>
          <t>FUNDACION COMEI</t>
        </is>
      </c>
      <c r="F185" s="68" t="inlineStr">
        <is>
          <t>DSZA</t>
        </is>
      </c>
      <c r="G185" s="68" t="inlineStr">
        <is>
          <t>MAN</t>
        </is>
      </c>
      <c r="H185" s="67" t="n">
        <v>84000960</v>
      </c>
      <c r="I185" s="66" t="inlineStr">
        <is>
          <t>RED F MARSIGLIA</t>
        </is>
      </c>
      <c r="J185" s="66" t="inlineStr">
        <is>
          <t>AVENIDA 38 751</t>
        </is>
      </c>
      <c r="K185" s="66" t="inlineStr">
        <is>
          <t>LA PLATA</t>
        </is>
      </c>
      <c r="L185" s="74">
        <f>IFERROR(IF(OR(H185=$N$2,H185=$N$3,H185=$N$4),"10","02"),"")</f>
        <v/>
      </c>
      <c r="M185" s="76" t="inlineStr">
        <is>
          <t>01</t>
        </is>
      </c>
    </row>
    <row r="186">
      <c r="A186" s="66" t="inlineStr">
        <is>
          <t>101012-00-7</t>
        </is>
      </c>
      <c r="B186" s="67" t="n">
        <v>85431876</v>
      </c>
      <c r="C186" s="66" t="inlineStr">
        <is>
          <t>ARIANA JACA</t>
        </is>
      </c>
      <c r="D186" s="67" t="n">
        <v>30000455</v>
      </c>
      <c r="E186" s="66" t="inlineStr">
        <is>
          <t>FUNDACION COMEI</t>
        </is>
      </c>
      <c r="F186" s="68" t="inlineStr">
        <is>
          <t>DSZA</t>
        </is>
      </c>
      <c r="G186" s="68" t="inlineStr">
        <is>
          <t>MAN</t>
        </is>
      </c>
      <c r="H186" s="67" t="n">
        <v>84002444</v>
      </c>
      <c r="I186" s="66" t="inlineStr">
        <is>
          <t>RED F DI NUCCI</t>
        </is>
      </c>
      <c r="J186" s="66" t="inlineStr">
        <is>
          <t>SALTA 405</t>
        </is>
      </c>
      <c r="K186" s="66" t="inlineStr">
        <is>
          <t>BAHIA BLANCA</t>
        </is>
      </c>
      <c r="L186" s="74">
        <f>IFERROR(IF(OR(H186=$N$2,H186=$N$3,H186=$N$4),"10","02"),"")</f>
        <v/>
      </c>
      <c r="M186" s="76" t="inlineStr">
        <is>
          <t>01</t>
        </is>
      </c>
    </row>
    <row r="187">
      <c r="A187" s="66" t="inlineStr">
        <is>
          <t>021629-00-6</t>
        </is>
      </c>
      <c r="B187" s="67" t="n">
        <v>85430856</v>
      </c>
      <c r="C187" s="66" t="inlineStr">
        <is>
          <t>VICTORIA ARUTIAN</t>
        </is>
      </c>
      <c r="D187" s="67" t="n">
        <v>30000455</v>
      </c>
      <c r="E187" s="66" t="inlineStr">
        <is>
          <t>FUNDACION COMEI</t>
        </is>
      </c>
      <c r="F187" s="68" t="inlineStr">
        <is>
          <t>DSZA</t>
        </is>
      </c>
      <c r="G187" s="68" t="inlineStr">
        <is>
          <t>MAN</t>
        </is>
      </c>
      <c r="H187" s="67" t="n">
        <v>84000289</v>
      </c>
      <c r="I187" s="66" t="inlineStr">
        <is>
          <t>RED F GOMEZ de Alejandra Cols</t>
        </is>
      </c>
      <c r="J187" s="66" t="inlineStr">
        <is>
          <t>AV PTE H. YRIGOYEN 4147</t>
        </is>
      </c>
      <c r="K187" s="66" t="inlineStr">
        <is>
          <t>LANUS</t>
        </is>
      </c>
      <c r="L187" s="74">
        <f>IFERROR(IF(OR(H187=$N$2,H187=$N$3,H187=$N$4),"10","02"),"")</f>
        <v/>
      </c>
      <c r="M187" s="76" t="inlineStr">
        <is>
          <t>01</t>
        </is>
      </c>
    </row>
    <row r="188">
      <c r="A188" s="66" t="inlineStr">
        <is>
          <t>041701-00-3</t>
        </is>
      </c>
      <c r="B188" s="67" t="n">
        <v>85432159</v>
      </c>
      <c r="C188" s="66" t="inlineStr">
        <is>
          <t>EMILIO PABLO FERRETTI</t>
        </is>
      </c>
      <c r="D188" s="67" t="n">
        <v>30000455</v>
      </c>
      <c r="E188" s="66" t="inlineStr">
        <is>
          <t>FUNDACION COMEI</t>
        </is>
      </c>
      <c r="F188" s="68" t="inlineStr">
        <is>
          <t>DSZA</t>
        </is>
      </c>
      <c r="G188" s="68" t="inlineStr">
        <is>
          <t>MAN</t>
        </is>
      </c>
      <c r="H188" s="72" t="n">
        <v>84011182</v>
      </c>
      <c r="I188" s="68" t="inlineStr">
        <is>
          <t>F. SCZA PELLEGRINI</t>
        </is>
      </c>
      <c r="J188" s="68" t="inlineStr">
        <is>
          <t>PELLEGRINI 160</t>
        </is>
      </c>
      <c r="K188" s="68" t="inlineStr">
        <is>
          <t>BUENOS AIRES</t>
        </is>
      </c>
      <c r="L188" s="74">
        <f>IFERROR(IF(OR(H188=$N$2,H188=$N$3,H188=$N$4),"10","02"),"")</f>
        <v/>
      </c>
      <c r="M188" s="76" t="inlineStr">
        <is>
          <t>01</t>
        </is>
      </c>
    </row>
    <row r="189">
      <c r="A189" s="66" t="inlineStr">
        <is>
          <t>060104-00-7</t>
        </is>
      </c>
      <c r="B189" s="67" t="n">
        <v>85432147</v>
      </c>
      <c r="C189" s="66" t="inlineStr">
        <is>
          <t>HECTOR OMAR PEREZ</t>
        </is>
      </c>
      <c r="D189" s="67" t="n">
        <v>30000455</v>
      </c>
      <c r="E189" s="66" t="inlineStr">
        <is>
          <t>FUNDACION COMEI</t>
        </is>
      </c>
      <c r="F189" s="68" t="inlineStr">
        <is>
          <t>DSZA</t>
        </is>
      </c>
      <c r="G189" s="68" t="inlineStr">
        <is>
          <t>MAN</t>
        </is>
      </c>
      <c r="H189" s="72" t="n">
        <v>84011182</v>
      </c>
      <c r="I189" s="68" t="inlineStr">
        <is>
          <t>F. SCZA PELLEGRINI</t>
        </is>
      </c>
      <c r="J189" s="68" t="inlineStr">
        <is>
          <t>PELLEGRINI 160</t>
        </is>
      </c>
      <c r="K189" s="68" t="inlineStr">
        <is>
          <t>BUENOS AIRES</t>
        </is>
      </c>
      <c r="L189" s="74">
        <f>IFERROR(IF(OR(H189=$N$2,H189=$N$3,H189=$N$4),"10","02"),"")</f>
        <v/>
      </c>
      <c r="M189" s="76" t="inlineStr">
        <is>
          <t>01</t>
        </is>
      </c>
    </row>
    <row r="190">
      <c r="A190" s="66" t="inlineStr">
        <is>
          <t>21398-00-9</t>
        </is>
      </c>
      <c r="B190" s="67" t="n">
        <v>85431578</v>
      </c>
      <c r="C190" s="66" t="inlineStr">
        <is>
          <t>CARMEN GUERRA</t>
        </is>
      </c>
      <c r="D190" s="67" t="n">
        <v>30000455</v>
      </c>
      <c r="E190" s="66" t="inlineStr">
        <is>
          <t>FUNDACION COMEI</t>
        </is>
      </c>
      <c r="F190" s="68" t="inlineStr">
        <is>
          <t>DSZA</t>
        </is>
      </c>
      <c r="G190" s="68" t="inlineStr">
        <is>
          <t>MAN</t>
        </is>
      </c>
      <c r="H190" s="67" t="n">
        <v>84002026</v>
      </c>
      <c r="I190" s="66" t="inlineStr">
        <is>
          <t>RED F LA PROTECTORA</t>
        </is>
      </c>
      <c r="J190" s="66" t="inlineStr">
        <is>
          <t>CALLE 49 740</t>
        </is>
      </c>
      <c r="K190" s="66" t="inlineStr">
        <is>
          <t>LA PLATA</t>
        </is>
      </c>
      <c r="L190" s="74">
        <f>IFERROR(IF(OR(H190=$N$2,H190=$N$3,H190=$N$4),"10","02"),"")</f>
        <v/>
      </c>
      <c r="M190" s="76" t="inlineStr">
        <is>
          <t>01</t>
        </is>
      </c>
    </row>
    <row r="191">
      <c r="A191" s="66" t="inlineStr">
        <is>
          <t>021104-00-4</t>
        </is>
      </c>
      <c r="B191" s="67" t="n">
        <v>85431852</v>
      </c>
      <c r="C191" s="66" t="inlineStr">
        <is>
          <t>RAQUEL SESTUA</t>
        </is>
      </c>
      <c r="D191" s="67" t="n">
        <v>30000455</v>
      </c>
      <c r="E191" s="66" t="inlineStr">
        <is>
          <t>FUNDACION COMEI</t>
        </is>
      </c>
      <c r="F191" s="68" t="inlineStr">
        <is>
          <t>DSZA</t>
        </is>
      </c>
      <c r="G191" s="68" t="inlineStr">
        <is>
          <t>MAN</t>
        </is>
      </c>
      <c r="H191" s="67" t="n">
        <v>84007920</v>
      </c>
      <c r="I191" s="66" t="inlineStr">
        <is>
          <t>RED F FERRANDO (Las Pampas)</t>
        </is>
      </c>
      <c r="J191" s="66" t="inlineStr">
        <is>
          <t>Calle 7 52</t>
        </is>
      </c>
      <c r="K191" s="66" t="inlineStr">
        <is>
          <t>LA PLATA</t>
        </is>
      </c>
      <c r="L191" s="74">
        <f>IFERROR(IF(OR(H191=$N$2,H191=$N$3,H191=$N$4),"10","02"),"")</f>
        <v/>
      </c>
      <c r="M191" s="76" t="inlineStr">
        <is>
          <t>01</t>
        </is>
      </c>
    </row>
    <row r="192">
      <c r="A192" s="66" t="inlineStr">
        <is>
          <t>50181-00-3</t>
        </is>
      </c>
      <c r="B192" s="67" t="n">
        <v>85431878</v>
      </c>
      <c r="C192" s="66" t="inlineStr">
        <is>
          <t>HECTOR CARLOS ESCUREDO</t>
        </is>
      </c>
      <c r="D192" s="67" t="n">
        <v>30000455</v>
      </c>
      <c r="E192" s="66" t="inlineStr">
        <is>
          <t>FUNDACION COMEI</t>
        </is>
      </c>
      <c r="F192" s="68" t="inlineStr">
        <is>
          <t>DSZA</t>
        </is>
      </c>
      <c r="G192" s="68" t="inlineStr">
        <is>
          <t>MAN</t>
        </is>
      </c>
      <c r="H192" s="67" t="n">
        <v>84001502</v>
      </c>
      <c r="I192" s="66" t="inlineStr">
        <is>
          <t>RED F SEGURA</t>
        </is>
      </c>
      <c r="J192" s="66" t="inlineStr">
        <is>
          <t>DR M. MORENO 1293</t>
        </is>
      </c>
      <c r="K192" s="66" t="inlineStr">
        <is>
          <t>LUJAN</t>
        </is>
      </c>
      <c r="L192" s="74">
        <f>IFERROR(IF(OR(H192=$N$2,H192=$N$3,H192=$N$4),"10","02"),"")</f>
        <v/>
      </c>
      <c r="M192" s="76" t="inlineStr">
        <is>
          <t>01</t>
        </is>
      </c>
    </row>
    <row r="193">
      <c r="A193" s="66" t="inlineStr">
        <is>
          <t>010800-00-9</t>
        </is>
      </c>
      <c r="B193" s="67" t="n">
        <v>85431546</v>
      </c>
      <c r="C193" s="66" t="inlineStr">
        <is>
          <t>NOEMI ESTER DELGADO</t>
        </is>
      </c>
      <c r="D193" s="67" t="n">
        <v>30000455</v>
      </c>
      <c r="E193" s="66" t="inlineStr">
        <is>
          <t>FUNDACION COMEI</t>
        </is>
      </c>
      <c r="F193" s="68" t="inlineStr">
        <is>
          <t>DSZA</t>
        </is>
      </c>
      <c r="G193" s="68" t="inlineStr">
        <is>
          <t>MAN</t>
        </is>
      </c>
      <c r="H193" s="67" t="n">
        <v>84008017</v>
      </c>
      <c r="I193" s="66" t="inlineStr">
        <is>
          <t>RED F CASTRO</t>
        </is>
      </c>
      <c r="J193" s="66" t="inlineStr">
        <is>
          <t>COLON 942</t>
        </is>
      </c>
      <c r="K193" s="66" t="inlineStr">
        <is>
          <t>AZUL</t>
        </is>
      </c>
      <c r="L193" s="74">
        <f>IFERROR(IF(OR(H193=$N$2,H193=$N$3,H193=$N$4),"10","02"),"")</f>
        <v/>
      </c>
      <c r="M193" s="76" t="inlineStr">
        <is>
          <t>01</t>
        </is>
      </c>
    </row>
    <row r="194">
      <c r="A194" s="66" t="inlineStr">
        <is>
          <t>090590-00-1</t>
        </is>
      </c>
      <c r="B194" s="67" t="n">
        <v>85431085</v>
      </c>
      <c r="C194" s="66" t="inlineStr">
        <is>
          <t>RUBEN ALBERTO LOPEZ AZCUA</t>
        </is>
      </c>
      <c r="D194" s="67" t="n">
        <v>30000455</v>
      </c>
      <c r="E194" s="66" t="inlineStr">
        <is>
          <t>FUNDACION COMEI</t>
        </is>
      </c>
      <c r="F194" s="68" t="inlineStr">
        <is>
          <t>DSZA</t>
        </is>
      </c>
      <c r="G194" s="68" t="inlineStr">
        <is>
          <t>MAN</t>
        </is>
      </c>
      <c r="H194" s="72" t="n">
        <v>84011182</v>
      </c>
      <c r="I194" s="68" t="inlineStr">
        <is>
          <t>F. SCZA PELLEGRINI</t>
        </is>
      </c>
      <c r="J194" s="68" t="inlineStr">
        <is>
          <t>PELLEGRINI 160</t>
        </is>
      </c>
      <c r="K194" s="68" t="inlineStr">
        <is>
          <t>BUENOS AIRES</t>
        </is>
      </c>
      <c r="L194" s="74">
        <f>IFERROR(IF(OR(H194=$N$2,H194=$N$3,H194=$N$4),"10","02"),"")</f>
        <v/>
      </c>
      <c r="M194" s="76" t="inlineStr">
        <is>
          <t>01</t>
        </is>
      </c>
    </row>
    <row r="195">
      <c r="A195" s="66" t="inlineStr">
        <is>
          <t>021324-00</t>
        </is>
      </c>
      <c r="B195" s="67" t="n">
        <v>85431080</v>
      </c>
      <c r="C195" s="66" t="inlineStr">
        <is>
          <t>NELIDA BOBBIO</t>
        </is>
      </c>
      <c r="D195" s="67" t="n">
        <v>30000455</v>
      </c>
      <c r="E195" s="66" t="inlineStr">
        <is>
          <t>FUNDACION COMEI</t>
        </is>
      </c>
      <c r="F195" s="68" t="inlineStr">
        <is>
          <t>DSZA</t>
        </is>
      </c>
      <c r="G195" s="68" t="inlineStr">
        <is>
          <t>MAN</t>
        </is>
      </c>
      <c r="H195" s="67" t="n">
        <v>84007921</v>
      </c>
      <c r="I195" s="66" t="inlineStr">
        <is>
          <t>RED F LAS PAMPAS</t>
        </is>
      </c>
      <c r="J195" s="66" t="inlineStr">
        <is>
          <t>ACC AUT RICARDO BALBIN 5445</t>
        </is>
      </c>
      <c r="K195" s="66" t="inlineStr">
        <is>
          <t>GUILLERMO E HUDSON</t>
        </is>
      </c>
      <c r="L195" s="74">
        <f>IFERROR(IF(OR(H195=$N$2,H195=$N$3,H195=$N$4),"10","02"),"")</f>
        <v/>
      </c>
      <c r="M195" s="76" t="inlineStr">
        <is>
          <t>01</t>
        </is>
      </c>
    </row>
    <row r="196">
      <c r="A196" s="66" t="inlineStr">
        <is>
          <t>090263-00-6</t>
        </is>
      </c>
      <c r="B196" s="67" t="n">
        <v>85432156</v>
      </c>
      <c r="C196" s="66" t="inlineStr">
        <is>
          <t>ANA LUISA AMORETTI</t>
        </is>
      </c>
      <c r="D196" s="67" t="n">
        <v>30000455</v>
      </c>
      <c r="E196" s="66" t="inlineStr">
        <is>
          <t>FUNDACION COMEI</t>
        </is>
      </c>
      <c r="F196" s="68" t="inlineStr">
        <is>
          <t>DSZA</t>
        </is>
      </c>
      <c r="G196" s="68" t="inlineStr">
        <is>
          <t>MAN</t>
        </is>
      </c>
      <c r="H196" s="67" t="n">
        <v>84001202</v>
      </c>
      <c r="I196" s="66" t="inlineStr">
        <is>
          <t>RED F GANDARA</t>
        </is>
      </c>
      <c r="J196" s="66" t="inlineStr">
        <is>
          <t>AVDA DR JUAN BAUTISTA JUSTO 494</t>
        </is>
      </c>
      <c r="K196" s="66" t="inlineStr">
        <is>
          <t>MAR DEL PLATA</t>
        </is>
      </c>
      <c r="L196" s="74">
        <f>IFERROR(IF(OR(H196=$N$2,H196=$N$3,H196=$N$4),"10","02"),"")</f>
        <v/>
      </c>
      <c r="M196" s="76" t="inlineStr">
        <is>
          <t>01</t>
        </is>
      </c>
    </row>
    <row r="197">
      <c r="A197" s="66" t="inlineStr">
        <is>
          <t>042730-02-6</t>
        </is>
      </c>
      <c r="B197" s="67" t="n">
        <v>85429612</v>
      </c>
      <c r="C197" s="66" t="inlineStr">
        <is>
          <t>SERGIO DANGELO</t>
        </is>
      </c>
      <c r="D197" s="67" t="n">
        <v>30000455</v>
      </c>
      <c r="E197" s="66" t="inlineStr">
        <is>
          <t>FUNDACION COMEI</t>
        </is>
      </c>
      <c r="F197" s="68" t="inlineStr">
        <is>
          <t>DSZA</t>
        </is>
      </c>
      <c r="G197" s="68" t="inlineStr">
        <is>
          <t>MAN</t>
        </is>
      </c>
      <c r="H197" s="67" t="n">
        <v>84001225</v>
      </c>
      <c r="I197" s="66" t="inlineStr">
        <is>
          <t>RED F NEGRI</t>
        </is>
      </c>
      <c r="J197" s="66" t="inlineStr">
        <is>
          <t>AV PTE J. D. PERON 2916</t>
        </is>
      </c>
      <c r="K197" s="66" t="inlineStr">
        <is>
          <t>VICTORIA</t>
        </is>
      </c>
      <c r="L197" s="74">
        <f>IFERROR(IF(OR(H197=$N$2,H197=$N$3,H197=$N$4),"10","02"),"")</f>
        <v/>
      </c>
      <c r="M197" s="76" t="inlineStr">
        <is>
          <t>01</t>
        </is>
      </c>
    </row>
    <row r="198">
      <c r="A198" s="66" t="inlineStr">
        <is>
          <t>090112-00-1</t>
        </is>
      </c>
      <c r="B198" s="67" t="n">
        <v>85432363</v>
      </c>
      <c r="C198" s="66" t="inlineStr">
        <is>
          <t>RICARDO AUGUSTO PUGA</t>
        </is>
      </c>
      <c r="D198" s="67" t="n">
        <v>30000455</v>
      </c>
      <c r="E198" s="66" t="inlineStr">
        <is>
          <t>FUNDACION COMEI</t>
        </is>
      </c>
      <c r="F198" s="68" t="inlineStr">
        <is>
          <t>DSZA</t>
        </is>
      </c>
      <c r="G198" s="68" t="inlineStr">
        <is>
          <t>MAN</t>
        </is>
      </c>
      <c r="H198" s="67" t="n">
        <v>84000983</v>
      </c>
      <c r="I198" s="66" t="inlineStr">
        <is>
          <t>RED F MUTUAL (MDQ)</t>
        </is>
      </c>
      <c r="J198" s="66" t="inlineStr">
        <is>
          <t>AVDA INDEPENDENCIA 2249</t>
        </is>
      </c>
      <c r="K198" s="66" t="inlineStr">
        <is>
          <t>MAR DEL PLATA</t>
        </is>
      </c>
      <c r="L198" s="74">
        <f>IFERROR(IF(OR(H198=$N$2,H198=$N$3,H198=$N$4),"10","02"),"")</f>
        <v/>
      </c>
      <c r="M198" s="76" t="inlineStr">
        <is>
          <t>01</t>
        </is>
      </c>
    </row>
    <row r="199">
      <c r="A199" s="66" t="inlineStr">
        <is>
          <t>014684-00-1</t>
        </is>
      </c>
      <c r="B199" s="67" t="n">
        <v>85432173</v>
      </c>
      <c r="C199" s="66" t="inlineStr">
        <is>
          <t>YANEL SIENRA</t>
        </is>
      </c>
      <c r="D199" s="67" t="n">
        <v>30000455</v>
      </c>
      <c r="E199" s="66" t="inlineStr">
        <is>
          <t>FUNDACION COMEI</t>
        </is>
      </c>
      <c r="F199" s="68" t="inlineStr">
        <is>
          <t>DSZA</t>
        </is>
      </c>
      <c r="G199" s="68" t="inlineStr">
        <is>
          <t>MAN</t>
        </is>
      </c>
      <c r="H199" s="67" t="n">
        <v>84003268</v>
      </c>
      <c r="I199" s="66" t="inlineStr">
        <is>
          <t>RED LOPEZ Pehuajo</t>
        </is>
      </c>
      <c r="J199" s="66" t="inlineStr">
        <is>
          <t>PRES HIPOLITO YRIGOYEN 46</t>
        </is>
      </c>
      <c r="K199" s="66" t="inlineStr">
        <is>
          <t>PEHUAJO</t>
        </is>
      </c>
      <c r="L199" s="74">
        <f>IFERROR(IF(OR(H199=$N$2,H199=$N$3,H199=$N$4),"10","02"),"")</f>
        <v/>
      </c>
      <c r="M199" s="76" t="inlineStr">
        <is>
          <t>01</t>
        </is>
      </c>
    </row>
    <row r="200">
      <c r="A200" s="66" t="inlineStr">
        <is>
          <t>20452-02-9</t>
        </is>
      </c>
      <c r="B200" s="67" t="n">
        <v>85432965</v>
      </c>
      <c r="C200" s="66" t="inlineStr">
        <is>
          <t>FERNANDO DECUZZI</t>
        </is>
      </c>
      <c r="D200" s="67" t="n">
        <v>30000455</v>
      </c>
      <c r="E200" s="66" t="inlineStr">
        <is>
          <t>FUNDACION COMEI</t>
        </is>
      </c>
      <c r="F200" s="68" t="inlineStr">
        <is>
          <t>DSZA</t>
        </is>
      </c>
      <c r="G200" s="68" t="inlineStr">
        <is>
          <t>MAN</t>
        </is>
      </c>
      <c r="H200" s="72" t="n">
        <v>84011182</v>
      </c>
      <c r="I200" s="68" t="inlineStr">
        <is>
          <t>F. SCZA PELLEGRINI</t>
        </is>
      </c>
      <c r="J200" s="68" t="inlineStr">
        <is>
          <t>PELLEGRINI 160</t>
        </is>
      </c>
      <c r="K200" s="68" t="inlineStr">
        <is>
          <t>BUENOS AIRES</t>
        </is>
      </c>
      <c r="L200" s="74">
        <f>IFERROR(IF(OR(H200=$N$2,H200=$N$3,H200=$N$4),"10","02"),"")</f>
        <v/>
      </c>
      <c r="M200" s="76" t="inlineStr">
        <is>
          <t>01</t>
        </is>
      </c>
    </row>
    <row r="201">
      <c r="A201" s="66" t="inlineStr">
        <is>
          <t>091492-00-9</t>
        </is>
      </c>
      <c r="B201" s="67" t="n">
        <v>85432466</v>
      </c>
      <c r="C201" s="66" t="inlineStr">
        <is>
          <t>KARINA VANESA BASABE</t>
        </is>
      </c>
      <c r="D201" s="67" t="n">
        <v>30000455</v>
      </c>
      <c r="E201" s="66" t="inlineStr">
        <is>
          <t>FUNDACION COMEI</t>
        </is>
      </c>
      <c r="F201" s="68" t="inlineStr">
        <is>
          <t>DSZA</t>
        </is>
      </c>
      <c r="G201" s="68" t="inlineStr">
        <is>
          <t>MAN</t>
        </is>
      </c>
      <c r="H201" s="67" t="n">
        <v>84001203</v>
      </c>
      <c r="I201" s="66" t="inlineStr">
        <is>
          <t>RED F PINOS DE ANCHORENA</t>
        </is>
      </c>
      <c r="J201" s="66" t="inlineStr">
        <is>
          <t>AVDA CONSTITUCION 6039</t>
        </is>
      </c>
      <c r="K201" s="66" t="inlineStr">
        <is>
          <t>MAR DEL PLATA</t>
        </is>
      </c>
      <c r="L201" s="74">
        <f>IFERROR(IF(OR(H201=$N$2,H201=$N$3,H201=$N$4),"10","02"),"")</f>
        <v/>
      </c>
      <c r="M201" s="76" t="inlineStr">
        <is>
          <t>01</t>
        </is>
      </c>
    </row>
    <row r="202">
      <c r="A202" s="66" t="inlineStr">
        <is>
          <t>091492-01-6</t>
        </is>
      </c>
      <c r="B202" s="67" t="n">
        <v>85432616</v>
      </c>
      <c r="C202" s="66" t="inlineStr">
        <is>
          <t>RICARDO AGUSTIN DEPIERRO</t>
        </is>
      </c>
      <c r="D202" s="67" t="n">
        <v>30000455</v>
      </c>
      <c r="E202" s="66" t="inlineStr">
        <is>
          <t>FUNDACION COMEI</t>
        </is>
      </c>
      <c r="F202" s="68" t="inlineStr">
        <is>
          <t>DSZA</t>
        </is>
      </c>
      <c r="G202" s="68" t="inlineStr">
        <is>
          <t>MAN</t>
        </is>
      </c>
      <c r="H202" s="67" t="n">
        <v>84001203</v>
      </c>
      <c r="I202" s="66" t="inlineStr">
        <is>
          <t>RED F PINOS DE ANCHORENA</t>
        </is>
      </c>
      <c r="J202" s="66" t="inlineStr">
        <is>
          <t>AVDA CONSTITUCION 6039</t>
        </is>
      </c>
      <c r="K202" s="66" t="inlineStr">
        <is>
          <t>MAR DEL PLATA</t>
        </is>
      </c>
      <c r="L202" s="74">
        <f>IFERROR(IF(OR(H202=$N$2,H202=$N$3,H202=$N$4),"10","02"),"")</f>
        <v/>
      </c>
      <c r="M202" s="76" t="inlineStr">
        <is>
          <t>01</t>
        </is>
      </c>
    </row>
    <row r="203">
      <c r="A203" s="66" t="inlineStr">
        <is>
          <t>080271-00-8</t>
        </is>
      </c>
      <c r="B203" s="67" t="n">
        <v>85433230</v>
      </c>
      <c r="C203" s="66" t="inlineStr">
        <is>
          <t>MONICA BATTAFARANO</t>
        </is>
      </c>
      <c r="D203" s="67" t="n">
        <v>30000455</v>
      </c>
      <c r="E203" s="66" t="inlineStr">
        <is>
          <t>FUNDACION COMEI</t>
        </is>
      </c>
      <c r="F203" s="68" t="inlineStr">
        <is>
          <t>DSZA</t>
        </is>
      </c>
      <c r="G203" s="68" t="inlineStr">
        <is>
          <t>MAN</t>
        </is>
      </c>
      <c r="H203" s="67" t="n">
        <v>84008017</v>
      </c>
      <c r="I203" s="66" t="inlineStr">
        <is>
          <t>RED F CASTRO</t>
        </is>
      </c>
      <c r="J203" s="66" t="inlineStr">
        <is>
          <t>COLON 942</t>
        </is>
      </c>
      <c r="K203" s="66" t="inlineStr">
        <is>
          <t>AZUL</t>
        </is>
      </c>
      <c r="L203" s="74">
        <f>IFERROR(IF(OR(H203=$N$2,H203=$N$3,H203=$N$4),"10","02"),"")</f>
        <v/>
      </c>
      <c r="M203" s="76" t="inlineStr">
        <is>
          <t>01</t>
        </is>
      </c>
    </row>
    <row r="204">
      <c r="A204" s="66" t="inlineStr">
        <is>
          <t>060348-00-7</t>
        </is>
      </c>
      <c r="B204" s="67" t="n">
        <v>85430857</v>
      </c>
      <c r="C204" s="66" t="inlineStr">
        <is>
          <t>DORA GUERRERO</t>
        </is>
      </c>
      <c r="D204" s="67" t="n">
        <v>30000455</v>
      </c>
      <c r="E204" s="66" t="inlineStr">
        <is>
          <t>FUNDACION COMEI</t>
        </is>
      </c>
      <c r="F204" s="68" t="inlineStr">
        <is>
          <t>DSZA</t>
        </is>
      </c>
      <c r="G204" s="68" t="inlineStr">
        <is>
          <t>MAN</t>
        </is>
      </c>
      <c r="H204" s="67" t="n">
        <v>84008777</v>
      </c>
      <c r="I204" s="66" t="inlineStr">
        <is>
          <t>RED F TALLERES</t>
        </is>
      </c>
      <c r="J204" s="66" t="inlineStr">
        <is>
          <t>PRIMERA JUNTA 815</t>
        </is>
      </c>
      <c r="K204" s="66" t="inlineStr">
        <is>
          <t>JUNIN</t>
        </is>
      </c>
      <c r="L204" s="74">
        <f>IFERROR(IF(OR(H204=$N$2,H204=$N$3,H204=$N$4),"10","02"),"")</f>
        <v/>
      </c>
      <c r="M204" s="76" t="inlineStr">
        <is>
          <t>01</t>
        </is>
      </c>
    </row>
    <row r="205">
      <c r="A205" s="66" t="inlineStr">
        <is>
          <t>030015-05-0</t>
        </is>
      </c>
      <c r="B205" s="67" t="n">
        <v>85433487</v>
      </c>
      <c r="C205" s="66" t="inlineStr">
        <is>
          <t>NELLY NOEMI GIORGI</t>
        </is>
      </c>
      <c r="D205" s="67" t="n">
        <v>30000455</v>
      </c>
      <c r="E205" s="66" t="inlineStr">
        <is>
          <t>FUNDACION COMEI</t>
        </is>
      </c>
      <c r="F205" s="68" t="inlineStr">
        <is>
          <t>DSZA</t>
        </is>
      </c>
      <c r="G205" s="68" t="inlineStr">
        <is>
          <t>MAN</t>
        </is>
      </c>
      <c r="H205" s="67" t="n">
        <v>84000983</v>
      </c>
      <c r="I205" s="66" t="inlineStr">
        <is>
          <t>RED F MUTUAL (MDQ)</t>
        </is>
      </c>
      <c r="J205" s="66" t="inlineStr">
        <is>
          <t>AVDA INDEPENDENCIA 2249</t>
        </is>
      </c>
      <c r="K205" s="66" t="inlineStr">
        <is>
          <t>MAR DEL PLATA</t>
        </is>
      </c>
      <c r="L205" s="74">
        <f>IFERROR(IF(OR(H205=$N$2,H205=$N$3,H205=$N$4),"10","02"),"")</f>
        <v/>
      </c>
      <c r="M205" s="76" t="inlineStr">
        <is>
          <t>01</t>
        </is>
      </c>
    </row>
    <row r="206">
      <c r="A206" s="66" t="inlineStr">
        <is>
          <t>040440-00-4</t>
        </is>
      </c>
      <c r="B206" s="67" t="n">
        <v>85433888</v>
      </c>
      <c r="C206" s="66" t="inlineStr">
        <is>
          <t>HORACIO CECCOTTI</t>
        </is>
      </c>
      <c r="D206" s="67" t="n">
        <v>30000455</v>
      </c>
      <c r="E206" s="66" t="inlineStr">
        <is>
          <t>FUNDACION COMEI</t>
        </is>
      </c>
      <c r="F206" s="68" t="inlineStr">
        <is>
          <t>DSZA</t>
        </is>
      </c>
      <c r="G206" s="68" t="inlineStr">
        <is>
          <t>MAN</t>
        </is>
      </c>
      <c r="H206" s="67" t="n">
        <v>84001171</v>
      </c>
      <c r="I206" s="66" t="inlineStr">
        <is>
          <t>RED F GASPARIN</t>
        </is>
      </c>
      <c r="J206" s="66" t="inlineStr">
        <is>
          <t>RN HIPOLITO YRIGOYEN 786</t>
        </is>
      </c>
      <c r="K206" s="66" t="inlineStr">
        <is>
          <t>GENERAL PACHECO</t>
        </is>
      </c>
      <c r="L206" s="74">
        <f>IFERROR(IF(OR(H206=$N$2,H206=$N$3,H206=$N$4),"10","02"),"")</f>
        <v/>
      </c>
      <c r="M206" s="76" t="inlineStr">
        <is>
          <t>01</t>
        </is>
      </c>
    </row>
    <row r="207">
      <c r="A207" s="66" t="inlineStr">
        <is>
          <t>011286-00-2</t>
        </is>
      </c>
      <c r="B207" s="67" t="n">
        <v>85433463</v>
      </c>
      <c r="C207" s="66" t="inlineStr">
        <is>
          <t>CARLOS DI NUZZO</t>
        </is>
      </c>
      <c r="D207" s="67" t="n">
        <v>30000455</v>
      </c>
      <c r="E207" s="66" t="inlineStr">
        <is>
          <t>FUNDACION COMEI</t>
        </is>
      </c>
      <c r="F207" s="68" t="inlineStr">
        <is>
          <t>DSZA</t>
        </is>
      </c>
      <c r="G207" s="68" t="inlineStr">
        <is>
          <t>MAN</t>
        </is>
      </c>
      <c r="H207" s="67" t="n">
        <v>84002025</v>
      </c>
      <c r="I207" s="66" t="inlineStr">
        <is>
          <t>RED F ROLLA</t>
        </is>
      </c>
      <c r="J207" s="66" t="inlineStr">
        <is>
          <t>AVENIDA 60 1144</t>
        </is>
      </c>
      <c r="K207" s="66" t="inlineStr">
        <is>
          <t>LA PLATA</t>
        </is>
      </c>
      <c r="L207" s="74">
        <f>IFERROR(IF(OR(H207=$N$2,H207=$N$3,H207=$N$4),"10","02"),"")</f>
        <v/>
      </c>
      <c r="M207" s="76" t="inlineStr">
        <is>
          <t>01</t>
        </is>
      </c>
    </row>
    <row r="208">
      <c r="A208" s="66" t="inlineStr">
        <is>
          <t>50274-00-8</t>
        </is>
      </c>
      <c r="B208" s="67" t="n">
        <v>85432895</v>
      </c>
      <c r="C208" s="66" t="inlineStr">
        <is>
          <t>IRENE SARAK</t>
        </is>
      </c>
      <c r="D208" s="67" t="n">
        <v>30000455</v>
      </c>
      <c r="E208" s="66" t="inlineStr">
        <is>
          <t>FUNDACION COMEI</t>
        </is>
      </c>
      <c r="F208" s="68" t="inlineStr">
        <is>
          <t>DSZA</t>
        </is>
      </c>
      <c r="G208" s="68" t="inlineStr">
        <is>
          <t>MAN</t>
        </is>
      </c>
      <c r="H208" s="67" t="n">
        <v>84001502</v>
      </c>
      <c r="I208" s="66" t="inlineStr">
        <is>
          <t>RED F SEGURA</t>
        </is>
      </c>
      <c r="J208" s="66" t="inlineStr">
        <is>
          <t>DR M. MORENO 1293</t>
        </is>
      </c>
      <c r="K208" s="66" t="inlineStr">
        <is>
          <t>LUJAN</t>
        </is>
      </c>
      <c r="L208" s="74">
        <f>IFERROR(IF(OR(H208=$N$2,H208=$N$3,H208=$N$4),"10","02"),"")</f>
        <v/>
      </c>
      <c r="M208" s="76" t="inlineStr">
        <is>
          <t>01</t>
        </is>
      </c>
    </row>
    <row r="209">
      <c r="A209" s="66" t="inlineStr">
        <is>
          <t>013699-00-8</t>
        </is>
      </c>
      <c r="B209" s="67" t="n">
        <v>85432941</v>
      </c>
      <c r="C209" s="66" t="inlineStr">
        <is>
          <t>ARIEL LUIS DECICILIA</t>
        </is>
      </c>
      <c r="D209" s="67" t="n">
        <v>30000455</v>
      </c>
      <c r="E209" s="66" t="inlineStr">
        <is>
          <t>FUNDACION COMEI</t>
        </is>
      </c>
      <c r="F209" s="68" t="inlineStr">
        <is>
          <t>DSZA</t>
        </is>
      </c>
      <c r="G209" s="68" t="inlineStr">
        <is>
          <t>MAN</t>
        </is>
      </c>
      <c r="H209" s="67" t="n">
        <v>84001431</v>
      </c>
      <c r="I209" s="66" t="inlineStr">
        <is>
          <t>RED F MUNAR</t>
        </is>
      </c>
      <c r="J209" s="66" t="inlineStr">
        <is>
          <t>CALLE 2 648</t>
        </is>
      </c>
      <c r="K209" s="66" t="inlineStr">
        <is>
          <t>SANTA TERESITA</t>
        </is>
      </c>
      <c r="L209" s="74">
        <f>IFERROR(IF(OR(H209=$N$2,H209=$N$3,H209=$N$4),"10","02"),"")</f>
        <v/>
      </c>
      <c r="M209" s="76" t="inlineStr">
        <is>
          <t>01</t>
        </is>
      </c>
    </row>
    <row r="210">
      <c r="A210" s="66" t="inlineStr">
        <is>
          <t>022246-00-0</t>
        </is>
      </c>
      <c r="B210" s="67" t="n">
        <v>85432928</v>
      </c>
      <c r="C210" s="66" t="inlineStr">
        <is>
          <t>GENOVEVA ZAPPALA</t>
        </is>
      </c>
      <c r="D210" s="67" t="n">
        <v>30000455</v>
      </c>
      <c r="E210" s="66" t="inlineStr">
        <is>
          <t>FUNDACION COMEI</t>
        </is>
      </c>
      <c r="F210" s="68" t="inlineStr">
        <is>
          <t>DSZA</t>
        </is>
      </c>
      <c r="G210" s="68" t="inlineStr">
        <is>
          <t>MAN</t>
        </is>
      </c>
      <c r="H210" s="67" t="n">
        <v>84000165</v>
      </c>
      <c r="I210" s="66" t="inlineStr">
        <is>
          <t>RED BARCALA Patricia</t>
        </is>
      </c>
      <c r="J210" s="66" t="inlineStr">
        <is>
          <t>L. N. ALEM 1004</t>
        </is>
      </c>
      <c r="K210" s="66" t="inlineStr">
        <is>
          <t>BANFIELD</t>
        </is>
      </c>
      <c r="L210" s="74">
        <f>IFERROR(IF(OR(H210=$N$2,H210=$N$3,H210=$N$4),"10","02"),"")</f>
        <v/>
      </c>
      <c r="M210" s="76" t="inlineStr">
        <is>
          <t>01</t>
        </is>
      </c>
    </row>
    <row r="211">
      <c r="A211" s="66" t="inlineStr">
        <is>
          <t>032812-00-0</t>
        </is>
      </c>
      <c r="B211" s="67" t="n">
        <v>85432911</v>
      </c>
      <c r="C211" s="66" t="inlineStr">
        <is>
          <t>SAUL FRANCO LOPEZ VELEZ</t>
        </is>
      </c>
      <c r="D211" s="67" t="n">
        <v>30000455</v>
      </c>
      <c r="E211" s="66" t="inlineStr">
        <is>
          <t>FUNDACION COMEI</t>
        </is>
      </c>
      <c r="F211" s="68" t="inlineStr">
        <is>
          <t>DSZA</t>
        </is>
      </c>
      <c r="G211" s="68" t="inlineStr">
        <is>
          <t>MAN</t>
        </is>
      </c>
      <c r="H211" s="67" t="n">
        <v>84000325</v>
      </c>
      <c r="I211" s="66" t="inlineStr">
        <is>
          <t>RED F DANERI DE DANERI SA</t>
        </is>
      </c>
      <c r="J211" s="66" t="inlineStr">
        <is>
          <t>CAMPANA 2502</t>
        </is>
      </c>
      <c r="K211" s="66" t="inlineStr">
        <is>
          <t>VILLA DEL PARQUE</t>
        </is>
      </c>
      <c r="L211" s="74">
        <f>IFERROR(IF(OR(H211=$N$2,H211=$N$3,H211=$N$4),"10","02"),"")</f>
        <v/>
      </c>
      <c r="M211" s="76" t="inlineStr">
        <is>
          <t>01</t>
        </is>
      </c>
    </row>
    <row r="212">
      <c r="A212" s="66" t="inlineStr">
        <is>
          <t>050501-00-3</t>
        </is>
      </c>
      <c r="B212" s="67" t="n">
        <v>85433411</v>
      </c>
      <c r="C212" s="66" t="inlineStr">
        <is>
          <t>LILIANA DEL SIGNORE</t>
        </is>
      </c>
      <c r="D212" s="67" t="n">
        <v>30000455</v>
      </c>
      <c r="E212" s="66" t="inlineStr">
        <is>
          <t>FUNDACION COMEI</t>
        </is>
      </c>
      <c r="F212" s="68" t="inlineStr">
        <is>
          <t>DSZA</t>
        </is>
      </c>
      <c r="G212" s="68" t="inlineStr">
        <is>
          <t>MAN</t>
        </is>
      </c>
      <c r="H212" s="72" t="n">
        <v>84011182</v>
      </c>
      <c r="I212" s="68" t="inlineStr">
        <is>
          <t>F. SCZA PELLEGRINI</t>
        </is>
      </c>
      <c r="J212" s="68" t="inlineStr">
        <is>
          <t>PELLEGRINI 160</t>
        </is>
      </c>
      <c r="K212" s="68" t="inlineStr">
        <is>
          <t>BUENOS AIRES</t>
        </is>
      </c>
      <c r="L212" s="74">
        <f>IFERROR(IF(OR(H212=$N$2,H212=$N$3,H212=$N$4),"10","02"),"")</f>
        <v/>
      </c>
      <c r="M212" s="76" t="inlineStr">
        <is>
          <t>01</t>
        </is>
      </c>
    </row>
    <row r="213">
      <c r="A213" s="66" t="inlineStr">
        <is>
          <t>100325-00-9</t>
        </is>
      </c>
      <c r="B213" s="67" t="n">
        <v>85433414</v>
      </c>
      <c r="C213" s="66" t="inlineStr">
        <is>
          <t>MONICA BARTOLINI</t>
        </is>
      </c>
      <c r="D213" s="67" t="n">
        <v>30000455</v>
      </c>
      <c r="E213" s="66" t="inlineStr">
        <is>
          <t>FUNDACION COMEI</t>
        </is>
      </c>
      <c r="F213" s="68" t="inlineStr">
        <is>
          <t>DSZA</t>
        </is>
      </c>
      <c r="G213" s="68" t="inlineStr">
        <is>
          <t>MAN</t>
        </is>
      </c>
      <c r="H213" s="67" t="n">
        <v>84000718</v>
      </c>
      <c r="I213" s="66" t="inlineStr">
        <is>
          <t>RED F ESPAÑOLA</t>
        </is>
      </c>
      <c r="J213" s="66" t="inlineStr">
        <is>
          <t>SAN MARTIN 301</t>
        </is>
      </c>
      <c r="K213" s="66" t="inlineStr">
        <is>
          <t>BAHIA BLANCA</t>
        </is>
      </c>
      <c r="L213" s="74">
        <f>IFERROR(IF(OR(H213=$N$2,H213=$N$3,H213=$N$4),"10","02"),"")</f>
        <v/>
      </c>
      <c r="M213" s="76" t="inlineStr">
        <is>
          <t>01</t>
        </is>
      </c>
    </row>
    <row r="214">
      <c r="A214" s="66" t="inlineStr">
        <is>
          <t>021636-00-8</t>
        </is>
      </c>
      <c r="B214" s="67" t="n">
        <v>85432952</v>
      </c>
      <c r="C214" s="66" t="inlineStr">
        <is>
          <t>EDUARDO JOSE GARATE</t>
        </is>
      </c>
      <c r="D214" s="67" t="n">
        <v>30000455</v>
      </c>
      <c r="E214" s="66" t="inlineStr">
        <is>
          <t>FUNDACION COMEI</t>
        </is>
      </c>
      <c r="F214" s="68" t="inlineStr">
        <is>
          <t>DSZA</t>
        </is>
      </c>
      <c r="G214" s="68" t="inlineStr">
        <is>
          <t>MAN</t>
        </is>
      </c>
      <c r="H214" s="67" t="n">
        <v>84000289</v>
      </c>
      <c r="I214" s="66" t="inlineStr">
        <is>
          <t>RED F GOMEZ de Alejandra Cols</t>
        </is>
      </c>
      <c r="J214" s="66" t="inlineStr">
        <is>
          <t>AV PTE H. YRIGOYEN 4147</t>
        </is>
      </c>
      <c r="K214" s="66" t="inlineStr">
        <is>
          <t>LANUS</t>
        </is>
      </c>
      <c r="L214" s="74">
        <f>IFERROR(IF(OR(H214=$N$2,H214=$N$3,H214=$N$4),"10","02"),"")</f>
        <v/>
      </c>
      <c r="M214" s="76" t="inlineStr">
        <is>
          <t>01</t>
        </is>
      </c>
    </row>
    <row r="215">
      <c r="A215" s="66" t="inlineStr">
        <is>
          <t>041509-00-3</t>
        </is>
      </c>
      <c r="B215" s="67" t="n">
        <v>85433876</v>
      </c>
      <c r="C215" s="66" t="inlineStr">
        <is>
          <t>ELENA RAPADO</t>
        </is>
      </c>
      <c r="D215" s="67" t="n">
        <v>30000455</v>
      </c>
      <c r="E215" s="66" t="inlineStr">
        <is>
          <t>FUNDACION COMEI</t>
        </is>
      </c>
      <c r="F215" s="68" t="inlineStr">
        <is>
          <t>DSZA</t>
        </is>
      </c>
      <c r="G215" s="68" t="inlineStr">
        <is>
          <t>MAN</t>
        </is>
      </c>
      <c r="H215" s="72" t="n">
        <v>84011182</v>
      </c>
      <c r="I215" s="68" t="inlineStr">
        <is>
          <t>F. SCZA PELLEGRINI</t>
        </is>
      </c>
      <c r="J215" s="68" t="inlineStr">
        <is>
          <t>PELLEGRINI 160</t>
        </is>
      </c>
      <c r="K215" s="68" t="inlineStr">
        <is>
          <t>BUENOS AIRES</t>
        </is>
      </c>
      <c r="L215" s="74">
        <f>IFERROR(IF(OR(H215=$N$2,H215=$N$3,H215=$N$4),"10","02"),"")</f>
        <v/>
      </c>
      <c r="M215" s="76" t="inlineStr">
        <is>
          <t>01</t>
        </is>
      </c>
    </row>
    <row r="216">
      <c r="A216" s="66" t="inlineStr">
        <is>
          <t>022089-00-9</t>
        </is>
      </c>
      <c r="B216" s="67" t="n">
        <v>85430902</v>
      </c>
      <c r="C216" s="66" t="inlineStr">
        <is>
          <t>CLAUDIA SELZER</t>
        </is>
      </c>
      <c r="D216" s="67" t="n">
        <v>30000455</v>
      </c>
      <c r="E216" s="66" t="inlineStr">
        <is>
          <t>FUNDACION COMEI</t>
        </is>
      </c>
      <c r="F216" s="68" t="inlineStr">
        <is>
          <t>DSZA</t>
        </is>
      </c>
      <c r="G216" s="68" t="inlineStr">
        <is>
          <t>MAN</t>
        </is>
      </c>
      <c r="H216" s="67" t="n">
        <v>84000289</v>
      </c>
      <c r="I216" s="66" t="inlineStr">
        <is>
          <t>RED F GOMEZ de Alejandra Cols</t>
        </is>
      </c>
      <c r="J216" s="66" t="inlineStr">
        <is>
          <t>AV PTE H. YRIGOYEN 4147</t>
        </is>
      </c>
      <c r="K216" s="66" t="inlineStr">
        <is>
          <t>LANUS</t>
        </is>
      </c>
      <c r="L216" s="74">
        <f>IFERROR(IF(OR(H216=$N$2,H216=$N$3,H216=$N$4),"10","02"),"")</f>
        <v/>
      </c>
      <c r="M216" s="76" t="inlineStr">
        <is>
          <t>01</t>
        </is>
      </c>
    </row>
    <row r="217">
      <c r="A217" s="66" t="inlineStr">
        <is>
          <t>090968-00-0</t>
        </is>
      </c>
      <c r="B217" s="67" t="n">
        <v>85433410</v>
      </c>
      <c r="C217" s="66" t="inlineStr">
        <is>
          <t>LILIANA FREIJO</t>
        </is>
      </c>
      <c r="D217" s="67" t="n">
        <v>30000455</v>
      </c>
      <c r="E217" s="66" t="inlineStr">
        <is>
          <t>FUNDACION COMEI</t>
        </is>
      </c>
      <c r="F217" s="68" t="inlineStr">
        <is>
          <t>DSZA</t>
        </is>
      </c>
      <c r="G217" s="68" t="inlineStr">
        <is>
          <t>MAN</t>
        </is>
      </c>
      <c r="H217" s="67" t="n">
        <v>84001978</v>
      </c>
      <c r="I217" s="66" t="inlineStr">
        <is>
          <t>F SIANO (SAN BERNARDO)</t>
        </is>
      </c>
      <c r="J217" s="66" t="inlineStr">
        <is>
          <t>CHIOZZA 1745</t>
        </is>
      </c>
      <c r="K217" s="66" t="inlineStr">
        <is>
          <t>SAN BERNARDO DEL TUYU</t>
        </is>
      </c>
      <c r="L217" s="74">
        <f>IFERROR(IF(OR(H217=$N$2,H217=$N$3,H217=$N$4),"10","02"),"")</f>
        <v/>
      </c>
      <c r="M217" s="76" t="inlineStr">
        <is>
          <t>01</t>
        </is>
      </c>
    </row>
    <row r="218">
      <c r="A218" s="66" t="inlineStr">
        <is>
          <t>010241-00-4</t>
        </is>
      </c>
      <c r="B218" s="67" t="n">
        <v>85433966</v>
      </c>
      <c r="C218" s="66" t="inlineStr">
        <is>
          <t>ROSA MAIO</t>
        </is>
      </c>
      <c r="D218" s="67" t="n">
        <v>30000455</v>
      </c>
      <c r="E218" s="66" t="inlineStr">
        <is>
          <t>FUNDACION COMEI</t>
        </is>
      </c>
      <c r="F218" s="68" t="inlineStr">
        <is>
          <t>DSZA</t>
        </is>
      </c>
      <c r="G218" s="68" t="inlineStr">
        <is>
          <t>MAN</t>
        </is>
      </c>
      <c r="H218" s="67" t="n">
        <v>84002025</v>
      </c>
      <c r="I218" s="66" t="inlineStr">
        <is>
          <t>RED F ROLLA</t>
        </is>
      </c>
      <c r="J218" s="66" t="inlineStr">
        <is>
          <t>AVENIDA 60 1144</t>
        </is>
      </c>
      <c r="K218" s="66" t="inlineStr">
        <is>
          <t>LA PLATA</t>
        </is>
      </c>
      <c r="L218" s="74">
        <f>IFERROR(IF(OR(H218=$N$2,H218=$N$3,H218=$N$4),"10","02"),"")</f>
        <v/>
      </c>
      <c r="M218" s="76" t="inlineStr">
        <is>
          <t>01</t>
        </is>
      </c>
    </row>
    <row r="219">
      <c r="A219" s="66" t="inlineStr">
        <is>
          <t>050128-00-8</t>
        </is>
      </c>
      <c r="B219" s="67" t="n">
        <v>85433251</v>
      </c>
      <c r="C219" s="66" t="inlineStr">
        <is>
          <t>ALFREDO VACCHINO</t>
        </is>
      </c>
      <c r="D219" s="67" t="n">
        <v>30000455</v>
      </c>
      <c r="E219" s="66" t="inlineStr">
        <is>
          <t>FUNDACION COMEI</t>
        </is>
      </c>
      <c r="F219" s="68" t="inlineStr">
        <is>
          <t>DSZA</t>
        </is>
      </c>
      <c r="G219" s="68" t="inlineStr">
        <is>
          <t>MAN</t>
        </is>
      </c>
      <c r="H219" s="72" t="n">
        <v>84011182</v>
      </c>
      <c r="I219" s="68" t="inlineStr">
        <is>
          <t>F. SCZA PELLEGRINI</t>
        </is>
      </c>
      <c r="J219" s="68" t="inlineStr">
        <is>
          <t>PELLEGRINI 160</t>
        </is>
      </c>
      <c r="K219" s="68" t="inlineStr">
        <is>
          <t>BUENOS AIRES</t>
        </is>
      </c>
      <c r="L219" s="74">
        <f>IFERROR(IF(OR(H219=$N$2,H219=$N$3,H219=$N$4),"10","02"),"")</f>
        <v/>
      </c>
      <c r="M219" s="76" t="inlineStr">
        <is>
          <t>01</t>
        </is>
      </c>
    </row>
    <row r="220">
      <c r="A220" s="66" t="inlineStr">
        <is>
          <t>100756-00</t>
        </is>
      </c>
      <c r="B220" s="67" t="n">
        <v>85432375</v>
      </c>
      <c r="C220" s="66" t="inlineStr">
        <is>
          <t>MARCELA GARCIA RANAUDO</t>
        </is>
      </c>
      <c r="D220" s="67" t="n">
        <v>30000455</v>
      </c>
      <c r="E220" s="66" t="inlineStr">
        <is>
          <t>FUNDACION COMEI</t>
        </is>
      </c>
      <c r="F220" s="68" t="inlineStr">
        <is>
          <t>DSZA</t>
        </is>
      </c>
      <c r="G220" s="68" t="inlineStr">
        <is>
          <t>MAN</t>
        </is>
      </c>
      <c r="H220" s="67" t="n">
        <v>84002444</v>
      </c>
      <c r="I220" s="66" t="inlineStr">
        <is>
          <t>RED F DI NUCCI</t>
        </is>
      </c>
      <c r="J220" s="66" t="inlineStr">
        <is>
          <t>SALTA 405</t>
        </is>
      </c>
      <c r="K220" s="66" t="inlineStr">
        <is>
          <t>BAHIA BLANCA</t>
        </is>
      </c>
      <c r="L220" s="74">
        <f>IFERROR(IF(OR(H220=$N$2,H220=$N$3,H220=$N$4),"10","02"),"")</f>
        <v/>
      </c>
      <c r="M220" s="76" t="inlineStr">
        <is>
          <t>01</t>
        </is>
      </c>
    </row>
    <row r="221">
      <c r="A221" s="66" t="inlineStr">
        <is>
          <t>060679-00</t>
        </is>
      </c>
      <c r="B221" s="67" t="n">
        <v>85433239</v>
      </c>
      <c r="C221" s="66" t="inlineStr">
        <is>
          <t>SONIA ARGENTO</t>
        </is>
      </c>
      <c r="D221" s="67" t="n">
        <v>30000455</v>
      </c>
      <c r="E221" s="66" t="inlineStr">
        <is>
          <t>FUNDACION COMEI</t>
        </is>
      </c>
      <c r="F221" s="68" t="inlineStr">
        <is>
          <t>DSZA</t>
        </is>
      </c>
      <c r="G221" s="68" t="inlineStr">
        <is>
          <t>MAN</t>
        </is>
      </c>
      <c r="H221" s="67" t="n">
        <v>84001366</v>
      </c>
      <c r="I221" s="66" t="inlineStr">
        <is>
          <t>RED F M. Siderurgica Gral Savio</t>
        </is>
      </c>
      <c r="J221" s="66" t="inlineStr">
        <is>
          <t>DE LA NACION 340</t>
        </is>
      </c>
      <c r="K221" s="66" t="inlineStr">
        <is>
          <t>SAN NICOLAS DE LOS ARROYOS</t>
        </is>
      </c>
      <c r="L221" s="74">
        <f>IFERROR(IF(OR(H221=$N$2,H221=$N$3,H221=$N$4),"10","02"),"")</f>
        <v/>
      </c>
      <c r="M221" s="76" t="inlineStr">
        <is>
          <t>01</t>
        </is>
      </c>
    </row>
    <row r="222">
      <c r="A222" s="66" t="inlineStr">
        <is>
          <t>021420-01-2</t>
        </is>
      </c>
      <c r="B222" s="67" t="n">
        <v>85432643</v>
      </c>
      <c r="C222" s="66" t="inlineStr">
        <is>
          <t>VERONICA SKIRMUNTT</t>
        </is>
      </c>
      <c r="D222" s="67" t="n">
        <v>30000455</v>
      </c>
      <c r="E222" s="66" t="inlineStr">
        <is>
          <t>FUNDACION COMEI</t>
        </is>
      </c>
      <c r="F222" s="68" t="inlineStr">
        <is>
          <t>DSZA</t>
        </is>
      </c>
      <c r="G222" s="68" t="inlineStr">
        <is>
          <t>MAN</t>
        </is>
      </c>
      <c r="H222" s="67" t="n">
        <v>84000011</v>
      </c>
      <c r="I222" s="66" t="inlineStr">
        <is>
          <t>TELEMED ARGENTINA SA</t>
        </is>
      </c>
      <c r="J222" s="66" t="inlineStr">
        <is>
          <t>AVDA CRISOLOGO LARRALDE 3711</t>
        </is>
      </c>
      <c r="K222" s="66" t="inlineStr">
        <is>
          <t>SAAVEDRA</t>
        </is>
      </c>
      <c r="L222" s="74">
        <f>IFERROR(IF(OR(H222=$N$2,H222=$N$3,H222=$N$4),"10","02"),"")</f>
        <v/>
      </c>
      <c r="M222" s="76" t="inlineStr">
        <is>
          <t>01</t>
        </is>
      </c>
    </row>
    <row r="223">
      <c r="A223" s="66" t="inlineStr">
        <is>
          <t>620272-00</t>
        </is>
      </c>
      <c r="B223" s="67" t="n">
        <v>85431107</v>
      </c>
      <c r="C223" s="66" t="inlineStr">
        <is>
          <t>CELIA COHEN</t>
        </is>
      </c>
      <c r="D223" s="67" t="n">
        <v>30000455</v>
      </c>
      <c r="E223" s="66" t="inlineStr">
        <is>
          <t>FUNDACION COMEI</t>
        </is>
      </c>
      <c r="F223" s="68" t="inlineStr">
        <is>
          <t>DSZA</t>
        </is>
      </c>
      <c r="G223" s="68" t="inlineStr">
        <is>
          <t>MAN</t>
        </is>
      </c>
      <c r="H223" s="72" t="n">
        <v>84011182</v>
      </c>
      <c r="I223" s="68" t="inlineStr">
        <is>
          <t>F. SCZA PELLEGRINI</t>
        </is>
      </c>
      <c r="J223" s="68" t="inlineStr">
        <is>
          <t>PELLEGRINI 160</t>
        </is>
      </c>
      <c r="K223" s="68" t="inlineStr">
        <is>
          <t>BUENOS AIRES</t>
        </is>
      </c>
      <c r="L223" s="74">
        <f>IFERROR(IF(OR(H223=$N$2,H223=$N$3,H223=$N$4),"10","02"),"")</f>
        <v/>
      </c>
      <c r="M223" s="76" t="inlineStr">
        <is>
          <t>01</t>
        </is>
      </c>
    </row>
    <row r="224">
      <c r="A224" s="66" t="inlineStr">
        <is>
          <t>040617-00-6</t>
        </is>
      </c>
      <c r="B224" s="67" t="n">
        <v>85432951</v>
      </c>
      <c r="C224" s="66" t="inlineStr">
        <is>
          <t>GUSTAVO JIMENEZ LOZANO</t>
        </is>
      </c>
      <c r="D224" s="67" t="n">
        <v>30000455</v>
      </c>
      <c r="E224" s="66" t="inlineStr">
        <is>
          <t>FUNDACION COMEI</t>
        </is>
      </c>
      <c r="F224" s="68" t="inlineStr">
        <is>
          <t>DSZA</t>
        </is>
      </c>
      <c r="G224" s="68" t="inlineStr">
        <is>
          <t>MAN</t>
        </is>
      </c>
      <c r="H224" s="67" t="n">
        <v>84000820</v>
      </c>
      <c r="I224" s="66" t="inlineStr">
        <is>
          <t>RED F IARA SCS</t>
        </is>
      </c>
      <c r="J224" s="66" t="inlineStr">
        <is>
          <t>AV GDOR M. UGARTE 3311</t>
        </is>
      </c>
      <c r="K224" s="66" t="inlineStr">
        <is>
          <t>OLIVOS</t>
        </is>
      </c>
      <c r="L224" s="74">
        <f>IFERROR(IF(OR(H224=$N$2,H224=$N$3,H224=$N$4),"10","02"),"")</f>
        <v/>
      </c>
      <c r="M224" s="76" t="inlineStr">
        <is>
          <t>01</t>
        </is>
      </c>
    </row>
    <row r="225">
      <c r="A225" s="66" t="inlineStr">
        <is>
          <t>050549-00-1</t>
        </is>
      </c>
      <c r="B225" s="67" t="n">
        <v>85431873</v>
      </c>
      <c r="C225" s="66" t="inlineStr">
        <is>
          <t>JOSE MIANO</t>
        </is>
      </c>
      <c r="D225" s="67" t="n">
        <v>30000455</v>
      </c>
      <c r="E225" s="66" t="inlineStr">
        <is>
          <t>FUNDACION COMEI</t>
        </is>
      </c>
      <c r="F225" s="68" t="inlineStr">
        <is>
          <t>DSZA</t>
        </is>
      </c>
      <c r="G225" s="68" t="inlineStr">
        <is>
          <t>MAN</t>
        </is>
      </c>
      <c r="H225" s="67" t="n">
        <v>84001502</v>
      </c>
      <c r="I225" s="66" t="inlineStr">
        <is>
          <t>RED F SEGURA</t>
        </is>
      </c>
      <c r="J225" s="66" t="inlineStr">
        <is>
          <t>DR M. MORENO 1293</t>
        </is>
      </c>
      <c r="K225" s="66" t="inlineStr">
        <is>
          <t>LUJAN</t>
        </is>
      </c>
      <c r="L225" s="74">
        <f>IFERROR(IF(OR(H225=$N$2,H225=$N$3,H225=$N$4),"10","02"),"")</f>
        <v/>
      </c>
      <c r="M225" s="76" t="inlineStr">
        <is>
          <t>01</t>
        </is>
      </c>
    </row>
    <row r="226">
      <c r="A226" s="66" t="inlineStr">
        <is>
          <t>022333-00</t>
        </is>
      </c>
      <c r="B226" s="67" t="n">
        <v>85433164</v>
      </c>
      <c r="C226" s="66" t="inlineStr">
        <is>
          <t>GRACIELA SPUTORE</t>
        </is>
      </c>
      <c r="D226" s="67" t="n">
        <v>30000455</v>
      </c>
      <c r="E226" s="66" t="inlineStr">
        <is>
          <t>FUNDACION COMEI</t>
        </is>
      </c>
      <c r="F226" s="68" t="inlineStr">
        <is>
          <t>DSZA</t>
        </is>
      </c>
      <c r="G226" s="68" t="inlineStr">
        <is>
          <t>MAN</t>
        </is>
      </c>
      <c r="H226" s="67" t="n">
        <v>84000289</v>
      </c>
      <c r="I226" s="66" t="inlineStr">
        <is>
          <t>RED F GOMEZ de Alejandra Cols</t>
        </is>
      </c>
      <c r="J226" s="66" t="inlineStr">
        <is>
          <t>AV PTE H. YRIGOYEN 4147</t>
        </is>
      </c>
      <c r="K226" s="66" t="inlineStr">
        <is>
          <t>LANUS</t>
        </is>
      </c>
      <c r="L226" s="74">
        <f>IFERROR(IF(OR(H226=$N$2,H226=$N$3,H226=$N$4),"10","02"),"")</f>
        <v/>
      </c>
      <c r="M226" s="76" t="inlineStr">
        <is>
          <t>01</t>
        </is>
      </c>
    </row>
    <row r="227">
      <c r="A227" s="66" t="inlineStr">
        <is>
          <t>031234-00-7</t>
        </is>
      </c>
      <c r="B227" s="67" t="n">
        <v>85433702</v>
      </c>
      <c r="C227" s="66" t="inlineStr">
        <is>
          <t>MARIA MARTA GONZALEZ</t>
        </is>
      </c>
      <c r="D227" s="67" t="n">
        <v>30000455</v>
      </c>
      <c r="E227" s="66" t="inlineStr">
        <is>
          <t>FUNDACION COMEI</t>
        </is>
      </c>
      <c r="F227" s="68" t="inlineStr">
        <is>
          <t>DSZA</t>
        </is>
      </c>
      <c r="G227" s="68" t="inlineStr">
        <is>
          <t>MAN</t>
        </is>
      </c>
      <c r="H227" s="67" t="n">
        <v>84000253</v>
      </c>
      <c r="I227" s="66" t="inlineStr">
        <is>
          <t>RED F DEL PUEBLO MERCEDES</t>
        </is>
      </c>
      <c r="J227" s="66" t="inlineStr">
        <is>
          <t>25 450</t>
        </is>
      </c>
      <c r="K227" s="66" t="inlineStr">
        <is>
          <t>MERCEDES</t>
        </is>
      </c>
      <c r="L227" s="74">
        <f>IFERROR(IF(OR(H227=$N$2,H227=$N$3,H227=$N$4),"10","02"),"")</f>
        <v/>
      </c>
      <c r="M227" s="76" t="inlineStr">
        <is>
          <t>01</t>
        </is>
      </c>
    </row>
    <row r="228">
      <c r="A228" s="66" t="inlineStr">
        <is>
          <t>041115-00-4</t>
        </is>
      </c>
      <c r="B228" s="67" t="n">
        <v>85430490</v>
      </c>
      <c r="C228" s="66" t="inlineStr">
        <is>
          <t>ELISA NOEMI SACHER</t>
        </is>
      </c>
      <c r="D228" s="67" t="n">
        <v>30000455</v>
      </c>
      <c r="E228" s="66" t="inlineStr">
        <is>
          <t>FUNDACION COMEI</t>
        </is>
      </c>
      <c r="F228" s="68" t="inlineStr">
        <is>
          <t>DSZA</t>
        </is>
      </c>
      <c r="G228" s="68" t="inlineStr">
        <is>
          <t>MAN</t>
        </is>
      </c>
      <c r="H228" s="72" t="n">
        <v>84011182</v>
      </c>
      <c r="I228" s="68" t="inlineStr">
        <is>
          <t>F. SCZA PELLEGRINI</t>
        </is>
      </c>
      <c r="J228" s="68" t="inlineStr">
        <is>
          <t>PELLEGRINI 160</t>
        </is>
      </c>
      <c r="K228" s="68" t="inlineStr">
        <is>
          <t>BUENOS AIRES</t>
        </is>
      </c>
      <c r="L228" s="74">
        <f>IFERROR(IF(OR(H228=$N$2,H228=$N$3,H228=$N$4),"10","02"),"")</f>
        <v/>
      </c>
      <c r="M228" s="76" t="inlineStr">
        <is>
          <t>01</t>
        </is>
      </c>
    </row>
    <row r="229">
      <c r="A229" s="66" t="inlineStr">
        <is>
          <t>024318-00</t>
        </is>
      </c>
      <c r="B229" s="67" t="n">
        <v>85433981</v>
      </c>
      <c r="C229" s="66" t="inlineStr">
        <is>
          <t>CLAUDIA DOMINGUEZ</t>
        </is>
      </c>
      <c r="D229" s="67" t="n">
        <v>30000455</v>
      </c>
      <c r="E229" s="66" t="inlineStr">
        <is>
          <t>FUNDACION COMEI</t>
        </is>
      </c>
      <c r="F229" s="68" t="inlineStr">
        <is>
          <t>DSZA</t>
        </is>
      </c>
      <c r="G229" s="68" t="inlineStr">
        <is>
          <t>MAN</t>
        </is>
      </c>
      <c r="H229" s="67" t="n">
        <v>84000289</v>
      </c>
      <c r="I229" s="66" t="inlineStr">
        <is>
          <t>RED F GOMEZ de Alejandra Cols</t>
        </is>
      </c>
      <c r="J229" s="66" t="inlineStr">
        <is>
          <t>AV PTE H. YRIGOYEN 4147</t>
        </is>
      </c>
      <c r="K229" s="66" t="inlineStr">
        <is>
          <t>LANUS</t>
        </is>
      </c>
      <c r="L229" s="74">
        <f>IFERROR(IF(OR(H229=$N$2,H229=$N$3,H229=$N$4),"10","02"),"")</f>
        <v/>
      </c>
      <c r="M229" s="76" t="inlineStr">
        <is>
          <t>01</t>
        </is>
      </c>
    </row>
    <row r="230">
      <c r="A230" s="66" t="inlineStr">
        <is>
          <t>030253-00-7</t>
        </is>
      </c>
      <c r="B230" s="67" t="n">
        <v>85434441</v>
      </c>
      <c r="C230" s="66" t="inlineStr">
        <is>
          <t>MARTHA ESTEVEZ</t>
        </is>
      </c>
      <c r="D230" s="67" t="n">
        <v>30000455</v>
      </c>
      <c r="E230" s="66" t="inlineStr">
        <is>
          <t>FUNDACION COMEI</t>
        </is>
      </c>
      <c r="F230" s="68" t="inlineStr">
        <is>
          <t>DSZA</t>
        </is>
      </c>
      <c r="G230" s="68" t="inlineStr">
        <is>
          <t>MAN</t>
        </is>
      </c>
      <c r="H230" s="72" t="n">
        <v>84011182</v>
      </c>
      <c r="I230" s="68" t="inlineStr">
        <is>
          <t>F. SCZA PELLEGRINI</t>
        </is>
      </c>
      <c r="J230" s="68" t="inlineStr">
        <is>
          <t>PELLEGRINI 160</t>
        </is>
      </c>
      <c r="K230" s="68" t="inlineStr">
        <is>
          <t>BUENOS AIRES</t>
        </is>
      </c>
      <c r="L230" s="74">
        <f>IFERROR(IF(OR(H230=$N$2,H230=$N$3,H230=$N$4),"10","02"),"")</f>
        <v/>
      </c>
      <c r="M230" s="76" t="inlineStr">
        <is>
          <t>01</t>
        </is>
      </c>
    </row>
    <row r="231">
      <c r="A231" s="66" t="inlineStr">
        <is>
          <t>620366-00-7</t>
        </is>
      </c>
      <c r="B231" s="67" t="n">
        <v>85434623</v>
      </c>
      <c r="C231" s="66" t="inlineStr">
        <is>
          <t>PABLO ALBERTO BOQUIN</t>
        </is>
      </c>
      <c r="D231" s="67" t="n">
        <v>30000455</v>
      </c>
      <c r="E231" s="66" t="inlineStr">
        <is>
          <t>FUNDACION COMEI</t>
        </is>
      </c>
      <c r="F231" s="68" t="inlineStr">
        <is>
          <t>DSZA</t>
        </is>
      </c>
      <c r="G231" s="68" t="inlineStr">
        <is>
          <t>MAN</t>
        </is>
      </c>
      <c r="H231" s="67" t="n">
        <v>84000011</v>
      </c>
      <c r="I231" s="66" t="inlineStr">
        <is>
          <t>TELEMED ARGENTINA SA</t>
        </is>
      </c>
      <c r="J231" s="66" t="inlineStr">
        <is>
          <t>AVDA CRISOLOGO LARRALDE 3711</t>
        </is>
      </c>
      <c r="K231" s="66" t="inlineStr">
        <is>
          <t>SAAVEDRA</t>
        </is>
      </c>
      <c r="L231" s="74">
        <f>IFERROR(IF(OR(H231=$N$2,H231=$N$3,H231=$N$4),"10","02"),"")</f>
        <v/>
      </c>
      <c r="M231" s="76" t="inlineStr">
        <is>
          <t>01</t>
        </is>
      </c>
    </row>
    <row r="232">
      <c r="A232" s="66" t="inlineStr">
        <is>
          <t>090683-00-6</t>
        </is>
      </c>
      <c r="B232" s="67" t="n">
        <v>85433705</v>
      </c>
      <c r="C232" s="66" t="inlineStr">
        <is>
          <t>ALDO MELIFFI</t>
        </is>
      </c>
      <c r="D232" s="67" t="n">
        <v>30000455</v>
      </c>
      <c r="E232" s="66" t="inlineStr">
        <is>
          <t>FUNDACION COMEI</t>
        </is>
      </c>
      <c r="F232" s="68" t="inlineStr">
        <is>
          <t>DSZA</t>
        </is>
      </c>
      <c r="G232" s="68" t="inlineStr">
        <is>
          <t>MAN</t>
        </is>
      </c>
      <c r="H232" s="67" t="n">
        <v>84001202</v>
      </c>
      <c r="I232" s="66" t="inlineStr">
        <is>
          <t>RED F GANDARA</t>
        </is>
      </c>
      <c r="J232" s="66" t="inlineStr">
        <is>
          <t>AVDA DR JUAN BAUTISTA JUSTO 494</t>
        </is>
      </c>
      <c r="K232" s="66" t="inlineStr">
        <is>
          <t>MAR DEL PLATA</t>
        </is>
      </c>
      <c r="L232" s="74">
        <f>IFERROR(IF(OR(H232=$N$2,H232=$N$3,H232=$N$4),"10","02"),"")</f>
        <v/>
      </c>
      <c r="M232" s="76" t="inlineStr">
        <is>
          <t>01</t>
        </is>
      </c>
    </row>
    <row r="233">
      <c r="A233" s="66" t="inlineStr">
        <is>
          <t>032922-00-8</t>
        </is>
      </c>
      <c r="B233" s="67" t="n">
        <v>85434399</v>
      </c>
      <c r="C233" s="66" t="inlineStr">
        <is>
          <t>SEBASTIAN CINI</t>
        </is>
      </c>
      <c r="D233" s="67" t="n">
        <v>30000455</v>
      </c>
      <c r="E233" s="66" t="inlineStr">
        <is>
          <t>FUNDACION COMEI</t>
        </is>
      </c>
      <c r="F233" s="68" t="inlineStr">
        <is>
          <t>DSZA</t>
        </is>
      </c>
      <c r="G233" s="68" t="inlineStr">
        <is>
          <t>MAN</t>
        </is>
      </c>
      <c r="H233" s="72" t="n">
        <v>84011182</v>
      </c>
      <c r="I233" s="68" t="inlineStr">
        <is>
          <t>F. SCZA PELLEGRINI</t>
        </is>
      </c>
      <c r="J233" s="68" t="inlineStr">
        <is>
          <t>PELLEGRINI 160</t>
        </is>
      </c>
      <c r="K233" s="68" t="inlineStr">
        <is>
          <t>BUENOS AIRES</t>
        </is>
      </c>
      <c r="L233" s="74">
        <f>IFERROR(IF(OR(H233=$N$2,H233=$N$3,H233=$N$4),"10","02"),"")</f>
        <v/>
      </c>
      <c r="M233" s="76" t="inlineStr">
        <is>
          <t>01</t>
        </is>
      </c>
    </row>
    <row r="234">
      <c r="A234" s="66" t="inlineStr">
        <is>
          <t>021002-00-1</t>
        </is>
      </c>
      <c r="B234" s="67" t="n">
        <v>85433658</v>
      </c>
      <c r="C234" s="66" t="inlineStr">
        <is>
          <t>FRANCISCO GELLIDA</t>
        </is>
      </c>
      <c r="D234" s="67" t="n">
        <v>30000455</v>
      </c>
      <c r="E234" s="66" t="inlineStr">
        <is>
          <t>FUNDACION COMEI</t>
        </is>
      </c>
      <c r="F234" s="68" t="inlineStr">
        <is>
          <t>DSZA</t>
        </is>
      </c>
      <c r="G234" s="68" t="inlineStr">
        <is>
          <t>MAN</t>
        </is>
      </c>
      <c r="H234" s="67" t="n">
        <v>84001267</v>
      </c>
      <c r="I234" s="66" t="inlineStr">
        <is>
          <t>RED F POZZOLI</t>
        </is>
      </c>
      <c r="J234" s="66" t="inlineStr">
        <is>
          <t>PTE H. YRIGOYEN 688</t>
        </is>
      </c>
      <c r="K234" s="66" t="inlineStr">
        <is>
          <t>NAVARRO</t>
        </is>
      </c>
      <c r="L234" s="74">
        <f>IFERROR(IF(OR(H234=$N$2,H234=$N$3,H234=$N$4),"10","02"),"")</f>
        <v/>
      </c>
      <c r="M234" s="76" t="inlineStr">
        <is>
          <t>01</t>
        </is>
      </c>
    </row>
    <row r="235">
      <c r="A235" s="66" t="inlineStr">
        <is>
          <t>091450-00-9</t>
        </is>
      </c>
      <c r="B235" s="67" t="n">
        <v>85431946</v>
      </c>
      <c r="C235" s="66" t="inlineStr">
        <is>
          <t>FELICITAS GEZ</t>
        </is>
      </c>
      <c r="D235" s="67" t="n">
        <v>30000455</v>
      </c>
      <c r="E235" s="66" t="inlineStr">
        <is>
          <t>FUNDACION COMEI</t>
        </is>
      </c>
      <c r="F235" s="68" t="inlineStr">
        <is>
          <t>DSZA</t>
        </is>
      </c>
      <c r="G235" s="68" t="inlineStr">
        <is>
          <t>MAN</t>
        </is>
      </c>
      <c r="H235" s="67" t="n">
        <v>84001203</v>
      </c>
      <c r="I235" s="66" t="inlineStr">
        <is>
          <t>RED F PINOS DE ANCHORENA</t>
        </is>
      </c>
      <c r="J235" s="66" t="inlineStr">
        <is>
          <t>AVDA CONSTITUCION 6039</t>
        </is>
      </c>
      <c r="K235" s="66" t="inlineStr">
        <is>
          <t>MAR DEL PLATA</t>
        </is>
      </c>
      <c r="L235" s="74">
        <f>IFERROR(IF(OR(H235=$N$2,H235=$N$3,H235=$N$4),"10","02"),"")</f>
        <v/>
      </c>
      <c r="M235" s="76" t="inlineStr">
        <is>
          <t>01</t>
        </is>
      </c>
    </row>
    <row r="236">
      <c r="A236" s="66" t="inlineStr">
        <is>
          <t>020200-00-0</t>
        </is>
      </c>
      <c r="B236" s="67" t="n">
        <v>85431850</v>
      </c>
      <c r="C236" s="66" t="inlineStr">
        <is>
          <t>ETEL BAIGUN</t>
        </is>
      </c>
      <c r="D236" s="67" t="n">
        <v>30000455</v>
      </c>
      <c r="E236" s="66" t="inlineStr">
        <is>
          <t>FUNDACION COMEI</t>
        </is>
      </c>
      <c r="F236" s="68" t="inlineStr">
        <is>
          <t>DSZA</t>
        </is>
      </c>
      <c r="G236" s="68" t="inlineStr">
        <is>
          <t>MAN</t>
        </is>
      </c>
      <c r="H236" s="67" t="n">
        <v>84000011</v>
      </c>
      <c r="I236" s="66" t="inlineStr">
        <is>
          <t>TELEMED ARGENTINA SA</t>
        </is>
      </c>
      <c r="J236" s="66" t="inlineStr">
        <is>
          <t>AVDA CRISOLOGO LARRALDE 3711</t>
        </is>
      </c>
      <c r="K236" s="66" t="inlineStr">
        <is>
          <t>SAAVEDRA</t>
        </is>
      </c>
      <c r="L236" s="74">
        <f>IFERROR(IF(OR(H236=$N$2,H236=$N$3,H236=$N$4),"10","02"),"")</f>
        <v/>
      </c>
      <c r="M236" s="76" t="inlineStr">
        <is>
          <t>01</t>
        </is>
      </c>
    </row>
    <row r="237">
      <c r="A237" s="66" t="inlineStr">
        <is>
          <t>023482-00</t>
        </is>
      </c>
      <c r="B237" s="67" t="n">
        <v>85434702</v>
      </c>
      <c r="C237" s="66" t="inlineStr">
        <is>
          <t>PAOLA TABOADA</t>
        </is>
      </c>
      <c r="D237" s="67" t="n">
        <v>30000455</v>
      </c>
      <c r="E237" s="66" t="inlineStr">
        <is>
          <t>FUNDACION COMEI</t>
        </is>
      </c>
      <c r="F237" s="68" t="inlineStr">
        <is>
          <t>DSZA</t>
        </is>
      </c>
      <c r="G237" s="68" t="inlineStr">
        <is>
          <t>MAN</t>
        </is>
      </c>
      <c r="H237" s="72" t="n">
        <v>84011182</v>
      </c>
      <c r="I237" s="68" t="inlineStr">
        <is>
          <t>F. SCZA PELLEGRINI</t>
        </is>
      </c>
      <c r="J237" s="68" t="inlineStr">
        <is>
          <t>PELLEGRINI 160</t>
        </is>
      </c>
      <c r="K237" s="68" t="inlineStr">
        <is>
          <t>BUENOS AIRES</t>
        </is>
      </c>
      <c r="L237" s="74">
        <f>IFERROR(IF(OR(H237=$N$2,H237=$N$3,H237=$N$4),"10","02"),"")</f>
        <v/>
      </c>
      <c r="M237" s="76" t="inlineStr">
        <is>
          <t>01</t>
        </is>
      </c>
    </row>
    <row r="238">
      <c r="A238" s="66" t="inlineStr">
        <is>
          <t>020339-00-7</t>
        </is>
      </c>
      <c r="B238" s="67" t="n">
        <v>85434414</v>
      </c>
      <c r="C238" s="66" t="inlineStr">
        <is>
          <t>RAFAEL PRIMO LO GATTO</t>
        </is>
      </c>
      <c r="D238" s="67" t="n">
        <v>30000455</v>
      </c>
      <c r="E238" s="66" t="inlineStr">
        <is>
          <t>FUNDACION COMEI</t>
        </is>
      </c>
      <c r="F238" s="68" t="inlineStr">
        <is>
          <t>DSZA</t>
        </is>
      </c>
      <c r="G238" s="68" t="inlineStr">
        <is>
          <t>MAN</t>
        </is>
      </c>
      <c r="H238" s="72" t="n">
        <v>84011182</v>
      </c>
      <c r="I238" s="68" t="inlineStr">
        <is>
          <t>F. SCZA PELLEGRINI</t>
        </is>
      </c>
      <c r="J238" s="68" t="inlineStr">
        <is>
          <t>PELLEGRINI 160</t>
        </is>
      </c>
      <c r="K238" s="68" t="inlineStr">
        <is>
          <t>BUENOS AIRES</t>
        </is>
      </c>
      <c r="L238" s="74">
        <f>IFERROR(IF(OR(H238=$N$2,H238=$N$3,H238=$N$4),"10","02"),"")</f>
        <v/>
      </c>
      <c r="M238" s="76" t="inlineStr">
        <is>
          <t>01</t>
        </is>
      </c>
    </row>
    <row r="239">
      <c r="A239" s="66" t="inlineStr">
        <is>
          <t>041408-00-3</t>
        </is>
      </c>
      <c r="B239" s="67" t="n">
        <v>85434903</v>
      </c>
      <c r="C239" s="66" t="inlineStr">
        <is>
          <t>NOEMI OLIVERO</t>
        </is>
      </c>
      <c r="D239" s="67" t="n">
        <v>30000455</v>
      </c>
      <c r="E239" s="66" t="inlineStr">
        <is>
          <t>FUNDACION COMEI</t>
        </is>
      </c>
      <c r="F239" s="68" t="inlineStr">
        <is>
          <t>DSZA</t>
        </is>
      </c>
      <c r="G239" s="68" t="inlineStr">
        <is>
          <t>MAN</t>
        </is>
      </c>
      <c r="H239" s="67" t="n">
        <v>84001203</v>
      </c>
      <c r="I239" s="66" t="inlineStr">
        <is>
          <t>RED F PINOS DE ANCHORENA</t>
        </is>
      </c>
      <c r="J239" s="66" t="inlineStr">
        <is>
          <t>AVDA CONSTITUCION 6039</t>
        </is>
      </c>
      <c r="K239" s="66" t="inlineStr">
        <is>
          <t>MAR DEL PLATA</t>
        </is>
      </c>
      <c r="L239" s="74">
        <f>IFERROR(IF(OR(H239=$N$2,H239=$N$3,H239=$N$4),"10","02"),"")</f>
        <v/>
      </c>
      <c r="M239" s="76" t="inlineStr">
        <is>
          <t>01</t>
        </is>
      </c>
    </row>
    <row r="240">
      <c r="A240" s="66" t="inlineStr">
        <is>
          <t>710024-01-1</t>
        </is>
      </c>
      <c r="B240" s="67" t="n">
        <v>85435116</v>
      </c>
      <c r="C240" s="66" t="inlineStr">
        <is>
          <t>GRACIELA WAJNER</t>
        </is>
      </c>
      <c r="D240" s="67" t="n">
        <v>30000455</v>
      </c>
      <c r="E240" s="66" t="inlineStr">
        <is>
          <t>FUNDACION COMEI</t>
        </is>
      </c>
      <c r="F240" s="68" t="inlineStr">
        <is>
          <t>DSZA</t>
        </is>
      </c>
      <c r="G240" s="68" t="inlineStr">
        <is>
          <t>MAN</t>
        </is>
      </c>
      <c r="H240" s="67" t="n">
        <v>84000718</v>
      </c>
      <c r="I240" s="66" t="inlineStr">
        <is>
          <t>RED F ESPAÑOLA</t>
        </is>
      </c>
      <c r="J240" s="66" t="inlineStr">
        <is>
          <t>SAN MARTIN 301</t>
        </is>
      </c>
      <c r="K240" s="66" t="inlineStr">
        <is>
          <t>BAHIA BLANCA</t>
        </is>
      </c>
      <c r="L240" s="74">
        <f>IFERROR(IF(OR(H240=$N$2,H240=$N$3,H240=$N$4),"10","02"),"")</f>
        <v/>
      </c>
      <c r="M240" s="76" t="inlineStr">
        <is>
          <t>01</t>
        </is>
      </c>
    </row>
    <row r="241">
      <c r="A241" s="66" t="inlineStr">
        <is>
          <t>620303-00</t>
        </is>
      </c>
      <c r="B241" s="67" t="n">
        <v>85434194</v>
      </c>
      <c r="C241" s="66" t="inlineStr">
        <is>
          <t>SILVINA OTADO</t>
        </is>
      </c>
      <c r="D241" s="67" t="n">
        <v>30000455</v>
      </c>
      <c r="E241" s="66" t="inlineStr">
        <is>
          <t>FUNDACION COMEI</t>
        </is>
      </c>
      <c r="F241" s="68" t="inlineStr">
        <is>
          <t>DSZA</t>
        </is>
      </c>
      <c r="G241" s="68" t="inlineStr">
        <is>
          <t>MAN</t>
        </is>
      </c>
      <c r="H241" s="67" t="n">
        <v>84000820</v>
      </c>
      <c r="I241" s="66" t="inlineStr">
        <is>
          <t>RED F IARA SCS</t>
        </is>
      </c>
      <c r="J241" s="66" t="inlineStr">
        <is>
          <t>AV GDOR M. UGARTE 3311</t>
        </is>
      </c>
      <c r="K241" s="66" t="inlineStr">
        <is>
          <t>OLIVOS</t>
        </is>
      </c>
      <c r="L241" s="74">
        <f>IFERROR(IF(OR(H241=$N$2,H241=$N$3,H241=$N$4),"10","02"),"")</f>
        <v/>
      </c>
      <c r="M241" s="76" t="inlineStr">
        <is>
          <t>01</t>
        </is>
      </c>
    </row>
    <row r="242">
      <c r="A242" s="66" t="inlineStr">
        <is>
          <t>620103-01-5</t>
        </is>
      </c>
      <c r="B242" s="67" t="n">
        <v>85435103</v>
      </c>
      <c r="C242" s="66" t="inlineStr">
        <is>
          <t>ROBERTA ANIDO</t>
        </is>
      </c>
      <c r="D242" s="67" t="n">
        <v>30000455</v>
      </c>
      <c r="E242" s="66" t="inlineStr">
        <is>
          <t>FUNDACION COMEI</t>
        </is>
      </c>
      <c r="F242" s="68" t="inlineStr">
        <is>
          <t>DSZA</t>
        </is>
      </c>
      <c r="G242" s="68" t="inlineStr">
        <is>
          <t>MAN</t>
        </is>
      </c>
      <c r="H242" s="67" t="n">
        <v>84000011</v>
      </c>
      <c r="I242" s="66" t="inlineStr">
        <is>
          <t>TELEMED ARGENTINA SA</t>
        </is>
      </c>
      <c r="J242" s="66" t="inlineStr">
        <is>
          <t>AVDA CRISOLOGO LARRALDE 3711</t>
        </is>
      </c>
      <c r="K242" s="66" t="inlineStr">
        <is>
          <t>SAAVEDRA</t>
        </is>
      </c>
      <c r="L242" s="74">
        <f>IFERROR(IF(OR(H242=$N$2,H242=$N$3,H242=$N$4),"10","02"),"")</f>
        <v/>
      </c>
      <c r="M242" s="76" t="inlineStr">
        <is>
          <t>01</t>
        </is>
      </c>
    </row>
    <row r="243">
      <c r="A243" s="66" t="inlineStr">
        <is>
          <t>022857-00-6</t>
        </is>
      </c>
      <c r="B243" s="67" t="n">
        <v>85434458</v>
      </c>
      <c r="C243" s="66" t="inlineStr">
        <is>
          <t>SONIA LINARES</t>
        </is>
      </c>
      <c r="D243" s="67" t="n">
        <v>30000455</v>
      </c>
      <c r="E243" s="66" t="inlineStr">
        <is>
          <t>FUNDACION COMEI</t>
        </is>
      </c>
      <c r="F243" s="68" t="inlineStr">
        <is>
          <t>DSZA</t>
        </is>
      </c>
      <c r="G243" s="68" t="inlineStr">
        <is>
          <t>MAN</t>
        </is>
      </c>
      <c r="H243" s="67" t="n">
        <v>84000718</v>
      </c>
      <c r="I243" s="66" t="inlineStr">
        <is>
          <t>RED F ESPAÑOLA</t>
        </is>
      </c>
      <c r="J243" s="66" t="inlineStr">
        <is>
          <t>SAN MARTIN 301</t>
        </is>
      </c>
      <c r="K243" s="66" t="inlineStr">
        <is>
          <t>BAHIA BLANCA</t>
        </is>
      </c>
      <c r="L243" s="74">
        <f>IFERROR(IF(OR(H243=$N$2,H243=$N$3,H243=$N$4),"10","02"),"")</f>
        <v/>
      </c>
      <c r="M243" s="76" t="inlineStr">
        <is>
          <t>01</t>
        </is>
      </c>
    </row>
    <row r="244">
      <c r="A244" s="66" t="inlineStr">
        <is>
          <t>091762-00-7</t>
        </is>
      </c>
      <c r="B244" s="67" t="n">
        <v>85434445</v>
      </c>
      <c r="C244" s="66" t="inlineStr">
        <is>
          <t>SOFIA CASTELLON</t>
        </is>
      </c>
      <c r="D244" s="67" t="n">
        <v>30000455</v>
      </c>
      <c r="E244" s="66" t="inlineStr">
        <is>
          <t>FUNDACION COMEI</t>
        </is>
      </c>
      <c r="F244" s="68" t="inlineStr">
        <is>
          <t>DSZA</t>
        </is>
      </c>
      <c r="G244" s="68" t="inlineStr">
        <is>
          <t>MAN</t>
        </is>
      </c>
      <c r="H244" s="72" t="n">
        <v>84011182</v>
      </c>
      <c r="I244" s="68" t="inlineStr">
        <is>
          <t>F. SCZA PELLEGRINI</t>
        </is>
      </c>
      <c r="J244" s="68" t="inlineStr">
        <is>
          <t>PELLEGRINI 160</t>
        </is>
      </c>
      <c r="K244" s="68" t="inlineStr">
        <is>
          <t>BUENOS AIRES</t>
        </is>
      </c>
      <c r="L244" s="74">
        <f>IFERROR(IF(OR(H244=$N$2,H244=$N$3,H244=$N$4),"10","02"),"")</f>
        <v/>
      </c>
      <c r="M244" s="76" t="inlineStr">
        <is>
          <t>01</t>
        </is>
      </c>
    </row>
    <row r="245">
      <c r="A245" s="66" t="inlineStr">
        <is>
          <t>030887-00-9</t>
        </is>
      </c>
      <c r="B245" s="67" t="n">
        <v>85434582</v>
      </c>
      <c r="C245" s="66" t="inlineStr">
        <is>
          <t>MARIA LUISA RETA</t>
        </is>
      </c>
      <c r="D245" s="67" t="n">
        <v>30000455</v>
      </c>
      <c r="E245" s="66" t="inlineStr">
        <is>
          <t>FUNDACION COMEI</t>
        </is>
      </c>
      <c r="F245" s="68" t="inlineStr">
        <is>
          <t>DSZA</t>
        </is>
      </c>
      <c r="G245" s="68" t="inlineStr">
        <is>
          <t>MAN</t>
        </is>
      </c>
      <c r="H245" s="72" t="n">
        <v>84011182</v>
      </c>
      <c r="I245" s="68" t="inlineStr">
        <is>
          <t>F. SCZA PELLEGRINI</t>
        </is>
      </c>
      <c r="J245" s="68" t="inlineStr">
        <is>
          <t>PELLEGRINI 160</t>
        </is>
      </c>
      <c r="K245" s="68" t="inlineStr">
        <is>
          <t>BUENOS AIRES</t>
        </is>
      </c>
      <c r="L245" s="74">
        <f>IFERROR(IF(OR(H245=$N$2,H245=$N$3,H245=$N$4),"10","02"),"")</f>
        <v/>
      </c>
      <c r="M245" s="76" t="inlineStr">
        <is>
          <t>01</t>
        </is>
      </c>
    </row>
    <row r="246">
      <c r="A246" s="66" t="inlineStr">
        <is>
          <t>041378-03-4</t>
        </is>
      </c>
      <c r="B246" s="67" t="n">
        <v>85434401</v>
      </c>
      <c r="C246" s="66" t="inlineStr">
        <is>
          <t>DANIEL CARLOS BESSO</t>
        </is>
      </c>
      <c r="D246" s="67" t="n">
        <v>30000455</v>
      </c>
      <c r="E246" s="66" t="inlineStr">
        <is>
          <t>FUNDACION COMEI</t>
        </is>
      </c>
      <c r="F246" s="68" t="inlineStr">
        <is>
          <t>DSZA</t>
        </is>
      </c>
      <c r="G246" s="68" t="inlineStr">
        <is>
          <t>MAN</t>
        </is>
      </c>
      <c r="H246" s="72" t="n">
        <v>84011182</v>
      </c>
      <c r="I246" s="68" t="inlineStr">
        <is>
          <t>F. SCZA PELLEGRINI</t>
        </is>
      </c>
      <c r="J246" s="68" t="inlineStr">
        <is>
          <t>PELLEGRINI 160</t>
        </is>
      </c>
      <c r="K246" s="68" t="inlineStr">
        <is>
          <t>BUENOS AIRES</t>
        </is>
      </c>
      <c r="L246" s="74">
        <f>IFERROR(IF(OR(H246=$N$2,H246=$N$3,H246=$N$4),"10","02"),"")</f>
        <v/>
      </c>
      <c r="M246" s="76" t="inlineStr">
        <is>
          <t>01</t>
        </is>
      </c>
    </row>
    <row r="247">
      <c r="A247" s="66" t="inlineStr">
        <is>
          <t>31164-01</t>
        </is>
      </c>
      <c r="B247" s="67" t="n">
        <v>85431869</v>
      </c>
      <c r="C247" s="66" t="inlineStr">
        <is>
          <t>SONIA Mamprin</t>
        </is>
      </c>
      <c r="D247" s="67" t="n">
        <v>30000455</v>
      </c>
      <c r="E247" s="66" t="inlineStr">
        <is>
          <t>FUNDACION COMEI</t>
        </is>
      </c>
      <c r="F247" s="68" t="inlineStr">
        <is>
          <t>DSZA</t>
        </is>
      </c>
      <c r="G247" s="68" t="inlineStr">
        <is>
          <t>MAN</t>
        </is>
      </c>
      <c r="H247" s="72" t="n">
        <v>84011182</v>
      </c>
      <c r="I247" s="68" t="inlineStr">
        <is>
          <t>F. SCZA PELLEGRINI</t>
        </is>
      </c>
      <c r="J247" s="68" t="inlineStr">
        <is>
          <t>PELLEGRINI 160</t>
        </is>
      </c>
      <c r="K247" s="68" t="inlineStr">
        <is>
          <t>BUENOS AIRES</t>
        </is>
      </c>
      <c r="L247" s="74">
        <f>IFERROR(IF(OR(H247=$N$2,H247=$N$3,H247=$N$4),"10","02"),"")</f>
        <v/>
      </c>
      <c r="M247" s="76" t="inlineStr">
        <is>
          <t>01</t>
        </is>
      </c>
    </row>
    <row r="248">
      <c r="A248" s="66" t="inlineStr">
        <is>
          <t>010413-00</t>
        </is>
      </c>
      <c r="B248" s="67" t="n">
        <v>85434410</v>
      </c>
      <c r="C248" s="66" t="inlineStr">
        <is>
          <t>CLOTILDE AZAR</t>
        </is>
      </c>
      <c r="D248" s="67" t="n">
        <v>30000455</v>
      </c>
      <c r="E248" s="66" t="inlineStr">
        <is>
          <t>FUNDACION COMEI</t>
        </is>
      </c>
      <c r="F248" s="68" t="inlineStr">
        <is>
          <t>DSZA</t>
        </is>
      </c>
      <c r="G248" s="68" t="inlineStr">
        <is>
          <t>MAN</t>
        </is>
      </c>
      <c r="H248" s="67" t="n">
        <v>84000913</v>
      </c>
      <c r="I248" s="66" t="inlineStr">
        <is>
          <t>RED F VAZQUEZ</t>
        </is>
      </c>
      <c r="J248" s="66" t="inlineStr">
        <is>
          <t>JOSE MARIA GUIDO 1408</t>
        </is>
      </c>
      <c r="K248" s="66" t="inlineStr">
        <is>
          <t>VIEDMA</t>
        </is>
      </c>
      <c r="L248" s="74">
        <f>IFERROR(IF(OR(H248=$N$2,H248=$N$3,H248=$N$4),"10","02"),"")</f>
        <v/>
      </c>
      <c r="M248" s="76" t="inlineStr">
        <is>
          <t>01</t>
        </is>
      </c>
    </row>
    <row r="249">
      <c r="A249" s="66" t="inlineStr">
        <is>
          <t>040016-00-1</t>
        </is>
      </c>
      <c r="B249" s="67" t="n">
        <v>85434402</v>
      </c>
      <c r="C249" s="66" t="inlineStr">
        <is>
          <t>ROSA BEATRIZ INOCENCIA COLOMBO</t>
        </is>
      </c>
      <c r="D249" s="67" t="n">
        <v>30000455</v>
      </c>
      <c r="E249" s="66" t="inlineStr">
        <is>
          <t>FUNDACION COMEI</t>
        </is>
      </c>
      <c r="F249" s="68" t="inlineStr">
        <is>
          <t>DSZA</t>
        </is>
      </c>
      <c r="G249" s="68" t="inlineStr">
        <is>
          <t>MAN</t>
        </is>
      </c>
      <c r="H249" s="72" t="n">
        <v>84011182</v>
      </c>
      <c r="I249" s="68" t="inlineStr">
        <is>
          <t>F. SCZA PELLEGRINI</t>
        </is>
      </c>
      <c r="J249" s="68" t="inlineStr">
        <is>
          <t>PELLEGRINI 160</t>
        </is>
      </c>
      <c r="K249" s="68" t="inlineStr">
        <is>
          <t>BUENOS AIRES</t>
        </is>
      </c>
      <c r="L249" s="74">
        <f>IFERROR(IF(OR(H249=$N$2,H249=$N$3,H249=$N$4),"10","02"),"")</f>
        <v/>
      </c>
      <c r="M249" s="76" t="inlineStr">
        <is>
          <t>01</t>
        </is>
      </c>
    </row>
    <row r="250">
      <c r="A250" s="66" t="inlineStr">
        <is>
          <t>620137-00-3</t>
        </is>
      </c>
      <c r="B250" s="67" t="n">
        <v>85434885</v>
      </c>
      <c r="C250" s="66" t="inlineStr">
        <is>
          <t>DA GU</t>
        </is>
      </c>
      <c r="D250" s="67" t="n">
        <v>30000455</v>
      </c>
      <c r="E250" s="66" t="inlineStr">
        <is>
          <t>FUNDACION COMEI</t>
        </is>
      </c>
      <c r="F250" s="68" t="inlineStr">
        <is>
          <t>DSZA</t>
        </is>
      </c>
      <c r="G250" s="68" t="inlineStr">
        <is>
          <t>MAN</t>
        </is>
      </c>
      <c r="H250" s="72" t="n">
        <v>84011182</v>
      </c>
      <c r="I250" s="68" t="inlineStr">
        <is>
          <t>F. SCZA PELLEGRINI</t>
        </is>
      </c>
      <c r="J250" s="68" t="inlineStr">
        <is>
          <t>PELLEGRINI 160</t>
        </is>
      </c>
      <c r="K250" s="68" t="inlineStr">
        <is>
          <t>BUENOS AIRES</t>
        </is>
      </c>
      <c r="L250" s="74">
        <f>IFERROR(IF(OR(H250=$N$2,H250=$N$3,H250=$N$4),"10","02"),"")</f>
        <v/>
      </c>
      <c r="M250" s="76" t="inlineStr">
        <is>
          <t>01</t>
        </is>
      </c>
    </row>
    <row r="251">
      <c r="A251" s="66" t="inlineStr">
        <is>
          <t>013244-00-0</t>
        </is>
      </c>
      <c r="B251" s="67" t="n">
        <v>85433255</v>
      </c>
      <c r="C251" s="66" t="inlineStr">
        <is>
          <t>PABLO GABRIEL COLLA</t>
        </is>
      </c>
      <c r="D251" s="67" t="n">
        <v>30000455</v>
      </c>
      <c r="E251" s="66" t="inlineStr">
        <is>
          <t>FUNDACION COMEI</t>
        </is>
      </c>
      <c r="F251" s="68" t="inlineStr">
        <is>
          <t>DSZA</t>
        </is>
      </c>
      <c r="G251" s="68" t="inlineStr">
        <is>
          <t>MAN</t>
        </is>
      </c>
      <c r="H251" s="72" t="n">
        <v>84011182</v>
      </c>
      <c r="I251" s="68" t="inlineStr">
        <is>
          <t>F. SCZA PELLEGRINI</t>
        </is>
      </c>
      <c r="J251" s="68" t="inlineStr">
        <is>
          <t>PELLEGRINI 160</t>
        </is>
      </c>
      <c r="K251" s="68" t="inlineStr">
        <is>
          <t>BUENOS AIRES</t>
        </is>
      </c>
      <c r="L251" s="74">
        <f>IFERROR(IF(OR(H251=$N$2,H251=$N$3,H251=$N$4),"10","02"),"")</f>
        <v/>
      </c>
      <c r="M251" s="76" t="inlineStr">
        <is>
          <t>01</t>
        </is>
      </c>
    </row>
    <row r="252">
      <c r="A252" s="66" t="inlineStr">
        <is>
          <t>31317-00</t>
        </is>
      </c>
      <c r="B252" s="67" t="n">
        <v>85435329</v>
      </c>
      <c r="C252" s="66" t="inlineStr">
        <is>
          <t>JOSE CAMMAROTA</t>
        </is>
      </c>
      <c r="D252" s="67" t="n">
        <v>30000455</v>
      </c>
      <c r="E252" s="66" t="inlineStr">
        <is>
          <t>FUNDACION COMEI</t>
        </is>
      </c>
      <c r="F252" s="68" t="inlineStr">
        <is>
          <t>DSZA</t>
        </is>
      </c>
      <c r="G252" s="68" t="inlineStr">
        <is>
          <t>MAN</t>
        </is>
      </c>
      <c r="H252" s="67" t="n">
        <v>84000011</v>
      </c>
      <c r="I252" s="66" t="inlineStr">
        <is>
          <t>TELEMED ARGENTINA SA</t>
        </is>
      </c>
      <c r="J252" s="66" t="inlineStr">
        <is>
          <t>AVDA CRISOLOGO LARRALDE 3711</t>
        </is>
      </c>
      <c r="K252" s="66" t="inlineStr">
        <is>
          <t>SAAVEDRA</t>
        </is>
      </c>
      <c r="L252" s="74">
        <f>IFERROR(IF(OR(H252=$N$2,H252=$N$3,H252=$N$4),"10","02"),"")</f>
        <v/>
      </c>
      <c r="M252" s="76" t="inlineStr">
        <is>
          <t>01</t>
        </is>
      </c>
    </row>
    <row r="253">
      <c r="A253" s="66" t="inlineStr">
        <is>
          <t>620100-00-9</t>
        </is>
      </c>
      <c r="B253" s="67" t="n">
        <v>85435383</v>
      </c>
      <c r="C253" s="66" t="inlineStr">
        <is>
          <t>ROLANDO GISMONDI</t>
        </is>
      </c>
      <c r="D253" s="67" t="n">
        <v>30000455</v>
      </c>
      <c r="E253" s="66" t="inlineStr">
        <is>
          <t>FUNDACION COMEI</t>
        </is>
      </c>
      <c r="F253" s="68" t="inlineStr">
        <is>
          <t>DSZA</t>
        </is>
      </c>
      <c r="G253" s="68" t="inlineStr">
        <is>
          <t>MAN</t>
        </is>
      </c>
      <c r="H253" s="67" t="n">
        <v>84007920</v>
      </c>
      <c r="I253" s="66" t="inlineStr">
        <is>
          <t>RED F FERRANDO (Las Pampas)</t>
        </is>
      </c>
      <c r="J253" s="66" t="inlineStr">
        <is>
          <t>Calle 7 52</t>
        </is>
      </c>
      <c r="K253" s="66" t="inlineStr">
        <is>
          <t>LA PLATA</t>
        </is>
      </c>
      <c r="L253" s="74">
        <f>IFERROR(IF(OR(H253=$N$2,H253=$N$3,H253=$N$4),"10","02"),"")</f>
        <v/>
      </c>
      <c r="M253" s="76" t="inlineStr">
        <is>
          <t>01</t>
        </is>
      </c>
    </row>
    <row r="254">
      <c r="A254" s="66" t="inlineStr">
        <is>
          <t>044698-01-0</t>
        </is>
      </c>
      <c r="B254" s="67" t="n">
        <v>85434427</v>
      </c>
      <c r="C254" s="66" t="inlineStr">
        <is>
          <t>INGRID LINDSETH</t>
        </is>
      </c>
      <c r="D254" s="67" t="n">
        <v>30000455</v>
      </c>
      <c r="E254" s="66" t="inlineStr">
        <is>
          <t>FUNDACION COMEI</t>
        </is>
      </c>
      <c r="F254" s="68" t="inlineStr">
        <is>
          <t>DSZA</t>
        </is>
      </c>
      <c r="G254" s="68" t="inlineStr">
        <is>
          <t>MAN</t>
        </is>
      </c>
      <c r="H254" s="72" t="n">
        <v>84011182</v>
      </c>
      <c r="I254" s="68" t="inlineStr">
        <is>
          <t>F. SCZA PELLEGRINI</t>
        </is>
      </c>
      <c r="J254" s="68" t="inlineStr">
        <is>
          <t>PELLEGRINI 160</t>
        </is>
      </c>
      <c r="K254" s="68" t="inlineStr">
        <is>
          <t>BUENOS AIRES</t>
        </is>
      </c>
      <c r="L254" s="74">
        <f>IFERROR(IF(OR(H254=$N$2,H254=$N$3,H254=$N$4),"10","02"),"")</f>
        <v/>
      </c>
      <c r="M254" s="76" t="inlineStr">
        <is>
          <t>01</t>
        </is>
      </c>
    </row>
    <row r="255">
      <c r="A255" s="66" t="inlineStr">
        <is>
          <t>90506-00-0</t>
        </is>
      </c>
      <c r="B255" s="67" t="n">
        <v>85434900</v>
      </c>
      <c r="C255" s="66" t="inlineStr">
        <is>
          <t>MIRTA MUSMECI</t>
        </is>
      </c>
      <c r="D255" s="67" t="n">
        <v>30000455</v>
      </c>
      <c r="E255" s="66" t="inlineStr">
        <is>
          <t>FUNDACION COMEI</t>
        </is>
      </c>
      <c r="F255" s="68" t="inlineStr">
        <is>
          <t>DSZA</t>
        </is>
      </c>
      <c r="G255" s="68" t="inlineStr">
        <is>
          <t>MAN</t>
        </is>
      </c>
      <c r="H255" s="67" t="n">
        <v>84000983</v>
      </c>
      <c r="I255" s="66" t="inlineStr">
        <is>
          <t>RED F MUTUAL (MDQ)</t>
        </is>
      </c>
      <c r="J255" s="66" t="inlineStr">
        <is>
          <t>AVDA INDEPENDENCIA 2249</t>
        </is>
      </c>
      <c r="K255" s="66" t="inlineStr">
        <is>
          <t>MAR DEL PLATA</t>
        </is>
      </c>
      <c r="L255" s="74">
        <f>IFERROR(IF(OR(H255=$N$2,H255=$N$3,H255=$N$4),"10","02"),"")</f>
        <v/>
      </c>
      <c r="M255" s="76" t="inlineStr">
        <is>
          <t>01</t>
        </is>
      </c>
    </row>
    <row r="256">
      <c r="A256" s="66" t="inlineStr">
        <is>
          <t>21161-00-1</t>
        </is>
      </c>
      <c r="B256" s="67" t="n">
        <v>85434449</v>
      </c>
      <c r="C256" s="66" t="inlineStr">
        <is>
          <t>NILDA MABEL SEVERINO</t>
        </is>
      </c>
      <c r="D256" s="67" t="n">
        <v>30000455</v>
      </c>
      <c r="E256" s="66" t="inlineStr">
        <is>
          <t>FUNDACION COMEI</t>
        </is>
      </c>
      <c r="F256" s="68" t="inlineStr">
        <is>
          <t>DSZA</t>
        </is>
      </c>
      <c r="G256" s="68" t="inlineStr">
        <is>
          <t>MAN</t>
        </is>
      </c>
      <c r="H256" s="72" t="n">
        <v>84011182</v>
      </c>
      <c r="I256" s="68" t="inlineStr">
        <is>
          <t>F. SCZA PELLEGRINI</t>
        </is>
      </c>
      <c r="J256" s="68" t="inlineStr">
        <is>
          <t>PELLEGRINI 160</t>
        </is>
      </c>
      <c r="K256" s="68" t="inlineStr">
        <is>
          <t>BUENOS AIRES</t>
        </is>
      </c>
      <c r="L256" s="74">
        <f>IFERROR(IF(OR(H256=$N$2,H256=$N$3,H256=$N$4),"10","02"),"")</f>
        <v/>
      </c>
      <c r="M256" s="76" t="inlineStr">
        <is>
          <t>01</t>
        </is>
      </c>
    </row>
    <row r="257">
      <c r="A257" s="66" t="inlineStr">
        <is>
          <t>060378-00-0</t>
        </is>
      </c>
      <c r="B257" s="67" t="n">
        <v>85432976</v>
      </c>
      <c r="C257" s="66" t="inlineStr">
        <is>
          <t>LAURA INES LINERA</t>
        </is>
      </c>
      <c r="D257" s="67" t="n">
        <v>30000455</v>
      </c>
      <c r="E257" s="66" t="inlineStr">
        <is>
          <t>FUNDACION COMEI</t>
        </is>
      </c>
      <c r="F257" s="68" t="inlineStr">
        <is>
          <t>DSZA</t>
        </is>
      </c>
      <c r="G257" s="68" t="inlineStr">
        <is>
          <t>MAN</t>
        </is>
      </c>
      <c r="H257" s="67" t="n">
        <v>84002854</v>
      </c>
      <c r="I257" s="66" t="inlineStr">
        <is>
          <t>RED F ROJAS</t>
        </is>
      </c>
      <c r="J257" s="66" t="inlineStr">
        <is>
          <t>AVDA 25 DE MAYO 699</t>
        </is>
      </c>
      <c r="K257" s="66" t="inlineStr">
        <is>
          <t>ROJAS</t>
        </is>
      </c>
      <c r="L257" s="74">
        <f>IFERROR(IF(OR(H257=$N$2,H257=$N$3,H257=$N$4),"10","02"),"")</f>
        <v/>
      </c>
      <c r="M257" s="76" t="inlineStr">
        <is>
          <t>01</t>
        </is>
      </c>
    </row>
    <row r="258">
      <c r="A258" s="66" t="inlineStr">
        <is>
          <t>044576-00-8</t>
        </is>
      </c>
      <c r="B258" s="67" t="n">
        <v>85433878</v>
      </c>
      <c r="C258" s="66" t="inlineStr">
        <is>
          <t>CYNTHIA RECOFSKY</t>
        </is>
      </c>
      <c r="D258" s="67" t="n">
        <v>30000455</v>
      </c>
      <c r="E258" s="66" t="inlineStr">
        <is>
          <t>FUNDACION COMEI</t>
        </is>
      </c>
      <c r="F258" s="68" t="inlineStr">
        <is>
          <t>DSZA</t>
        </is>
      </c>
      <c r="G258" s="68" t="inlineStr">
        <is>
          <t>MAN</t>
        </is>
      </c>
      <c r="H258" s="67" t="n">
        <v>84002153</v>
      </c>
      <c r="I258" s="66" t="inlineStr">
        <is>
          <t>RED F LA ESTACION</t>
        </is>
      </c>
      <c r="J258" s="66" t="inlineStr">
        <is>
          <t>SAN MARTIN 102</t>
        </is>
      </c>
      <c r="K258" s="66" t="inlineStr">
        <is>
          <t>VILLA BALLESTER</t>
        </is>
      </c>
      <c r="L258" s="74">
        <f>IFERROR(IF(OR(H258=$N$2,H258=$N$3,H258=$N$4),"10","02"),"")</f>
        <v/>
      </c>
      <c r="M258" s="76" t="inlineStr">
        <is>
          <t>01</t>
        </is>
      </c>
    </row>
    <row r="259">
      <c r="A259" s="66" t="inlineStr">
        <is>
          <t>090372-00-1</t>
        </is>
      </c>
      <c r="B259" s="67" t="n">
        <v>85434904</v>
      </c>
      <c r="C259" s="66" t="inlineStr">
        <is>
          <t>JESUS JOAQUIN SAEZ NAVASCUES</t>
        </is>
      </c>
      <c r="D259" s="67" t="n">
        <v>30000455</v>
      </c>
      <c r="E259" s="66" t="inlineStr">
        <is>
          <t>FUNDACION COMEI</t>
        </is>
      </c>
      <c r="F259" s="68" t="inlineStr">
        <is>
          <t>DSZA</t>
        </is>
      </c>
      <c r="G259" s="68" t="inlineStr">
        <is>
          <t>MAN</t>
        </is>
      </c>
      <c r="H259" s="67" t="n">
        <v>84000983</v>
      </c>
      <c r="I259" s="66" t="inlineStr">
        <is>
          <t>RED F MUTUAL (MDQ)</t>
        </is>
      </c>
      <c r="J259" s="66" t="inlineStr">
        <is>
          <t>AVDA INDEPENDENCIA 2249</t>
        </is>
      </c>
      <c r="K259" s="66" t="inlineStr">
        <is>
          <t>MAR DEL PLATA</t>
        </is>
      </c>
      <c r="L259" s="74">
        <f>IFERROR(IF(OR(H259=$N$2,H259=$N$3,H259=$N$4),"10","02"),"")</f>
        <v/>
      </c>
      <c r="M259" s="76" t="inlineStr">
        <is>
          <t>01</t>
        </is>
      </c>
    </row>
    <row r="260">
      <c r="A260" s="66" t="inlineStr">
        <is>
          <t>31705-00-2</t>
        </is>
      </c>
      <c r="B260" s="67" t="n">
        <v>85430586</v>
      </c>
      <c r="C260" s="66" t="inlineStr">
        <is>
          <t>LILIANA RAQUEL GARCIA</t>
        </is>
      </c>
      <c r="D260" s="67" t="n">
        <v>30000455</v>
      </c>
      <c r="E260" s="66" t="inlineStr">
        <is>
          <t>FUNDACION COMEI</t>
        </is>
      </c>
      <c r="F260" s="68" t="inlineStr">
        <is>
          <t>DSZA</t>
        </is>
      </c>
      <c r="G260" s="68" t="inlineStr">
        <is>
          <t>MAN</t>
        </is>
      </c>
      <c r="H260" s="67" t="n">
        <v>84000253</v>
      </c>
      <c r="I260" s="66" t="inlineStr">
        <is>
          <t>RED F DEL PUEBLO MERCEDES</t>
        </is>
      </c>
      <c r="J260" s="66" t="inlineStr">
        <is>
          <t>25 450</t>
        </is>
      </c>
      <c r="K260" s="66" t="inlineStr">
        <is>
          <t>MERCEDES</t>
        </is>
      </c>
      <c r="L260" s="74">
        <f>IFERROR(IF(OR(H260=$N$2,H260=$N$3,H260=$N$4),"10","02"),"")</f>
        <v/>
      </c>
      <c r="M260" s="76" t="inlineStr">
        <is>
          <t>01</t>
        </is>
      </c>
    </row>
    <row r="261">
      <c r="A261" s="66" t="inlineStr">
        <is>
          <t>60983-00-8</t>
        </is>
      </c>
      <c r="B261" s="67" t="n">
        <v>85435361</v>
      </c>
      <c r="C261" s="66" t="inlineStr">
        <is>
          <t>ELISA SOLIMANDI</t>
        </is>
      </c>
      <c r="D261" s="67" t="n">
        <v>30000455</v>
      </c>
      <c r="E261" s="66" t="inlineStr">
        <is>
          <t>FUNDACION COMEI</t>
        </is>
      </c>
      <c r="F261" s="68" t="inlineStr">
        <is>
          <t>DSZA</t>
        </is>
      </c>
      <c r="G261" s="68" t="inlineStr">
        <is>
          <t>MAN</t>
        </is>
      </c>
      <c r="H261" s="67" t="n">
        <v>84001366</v>
      </c>
      <c r="I261" s="66" t="inlineStr">
        <is>
          <t>RED F M. Siderurgica Gral Savio</t>
        </is>
      </c>
      <c r="J261" s="66" t="inlineStr">
        <is>
          <t>DE LA NACION 340</t>
        </is>
      </c>
      <c r="K261" s="66" t="inlineStr">
        <is>
          <t>SAN NICOLAS DE LOS ARROYOS</t>
        </is>
      </c>
      <c r="L261" s="74">
        <f>IFERROR(IF(OR(H261=$N$2,H261=$N$3,H261=$N$4),"10","02"),"")</f>
        <v/>
      </c>
      <c r="M261" s="76" t="inlineStr">
        <is>
          <t>01</t>
        </is>
      </c>
    </row>
    <row r="262">
      <c r="A262" s="66" t="inlineStr">
        <is>
          <t>030185-01-6</t>
        </is>
      </c>
      <c r="B262" s="67" t="n">
        <v>85435374</v>
      </c>
      <c r="C262" s="66" t="inlineStr">
        <is>
          <t>MARIA IRENE SOLER</t>
        </is>
      </c>
      <c r="D262" s="67" t="n">
        <v>30000455</v>
      </c>
      <c r="E262" s="66" t="inlineStr">
        <is>
          <t>FUNDACION COMEI</t>
        </is>
      </c>
      <c r="F262" s="68" t="inlineStr">
        <is>
          <t>DSZA</t>
        </is>
      </c>
      <c r="G262" s="68" t="inlineStr">
        <is>
          <t>MAN</t>
        </is>
      </c>
      <c r="H262" s="67" t="n">
        <v>84000011</v>
      </c>
      <c r="I262" s="66" t="inlineStr">
        <is>
          <t>TELEMED ARGENTINA SA</t>
        </is>
      </c>
      <c r="J262" s="66" t="inlineStr">
        <is>
          <t>AVDA CRISOLOGO LARRALDE 3711</t>
        </is>
      </c>
      <c r="K262" s="66" t="inlineStr">
        <is>
          <t>SAAVEDRA</t>
        </is>
      </c>
      <c r="L262" s="74">
        <f>IFERROR(IF(OR(H262=$N$2,H262=$N$3,H262=$N$4),"10","02"),"")</f>
        <v/>
      </c>
      <c r="M262" s="76" t="inlineStr">
        <is>
          <t>01</t>
        </is>
      </c>
    </row>
    <row r="263">
      <c r="A263" s="66" t="inlineStr">
        <is>
          <t>12754-00</t>
        </is>
      </c>
      <c r="B263" s="67" t="n">
        <v>85435381</v>
      </c>
      <c r="C263" s="66" t="inlineStr">
        <is>
          <t>MARIA ANTONIA ROCCA</t>
        </is>
      </c>
      <c r="D263" s="67" t="n">
        <v>30000455</v>
      </c>
      <c r="E263" s="66" t="inlineStr">
        <is>
          <t>FUNDACION COMEI</t>
        </is>
      </c>
      <c r="F263" s="68" t="inlineStr">
        <is>
          <t>DSZA</t>
        </is>
      </c>
      <c r="G263" s="68" t="inlineStr">
        <is>
          <t>MAN</t>
        </is>
      </c>
      <c r="H263" s="67" t="n">
        <v>84008647</v>
      </c>
      <c r="I263" s="66" t="inlineStr">
        <is>
          <t>RED F WALCZUK</t>
        </is>
      </c>
      <c r="J263" s="66" t="inlineStr">
        <is>
          <t>CNO GRAL BELGRANO 1449</t>
        </is>
      </c>
      <c r="K263" s="66" t="inlineStr">
        <is>
          <t>VILLA ELISA</t>
        </is>
      </c>
      <c r="L263" s="74">
        <f>IFERROR(IF(OR(H263=$N$2,H263=$N$3,H263=$N$4),"10","02"),"")</f>
        <v/>
      </c>
      <c r="M263" s="76" t="inlineStr">
        <is>
          <t>01</t>
        </is>
      </c>
    </row>
    <row r="264">
      <c r="A264" s="66" t="inlineStr">
        <is>
          <t>042185-00-0</t>
        </is>
      </c>
      <c r="B264" s="67" t="n">
        <v>85435371</v>
      </c>
      <c r="C264" s="66" t="inlineStr">
        <is>
          <t>EMILIO MAURI</t>
        </is>
      </c>
      <c r="D264" s="67" t="n">
        <v>30000455</v>
      </c>
      <c r="E264" s="66" t="inlineStr">
        <is>
          <t>FUNDACION COMEI</t>
        </is>
      </c>
      <c r="F264" s="68" t="inlineStr">
        <is>
          <t>DSZA</t>
        </is>
      </c>
      <c r="G264" s="68" t="inlineStr">
        <is>
          <t>MAN</t>
        </is>
      </c>
      <c r="H264" s="72" t="n">
        <v>84011182</v>
      </c>
      <c r="I264" s="68" t="inlineStr">
        <is>
          <t>F. SCZA PELLEGRINI</t>
        </is>
      </c>
      <c r="J264" s="68" t="inlineStr">
        <is>
          <t>PELLEGRINI 160</t>
        </is>
      </c>
      <c r="K264" s="68" t="inlineStr">
        <is>
          <t>BUENOS AIRES</t>
        </is>
      </c>
      <c r="L264" s="74">
        <f>IFERROR(IF(OR(H264=$N$2,H264=$N$3,H264=$N$4),"10","02"),"")</f>
        <v/>
      </c>
      <c r="M264" s="76" t="inlineStr">
        <is>
          <t>01</t>
        </is>
      </c>
    </row>
    <row r="265">
      <c r="A265" s="66" t="inlineStr">
        <is>
          <t>030934-00-7</t>
        </is>
      </c>
      <c r="B265" s="67" t="n">
        <v>85435580</v>
      </c>
      <c r="C265" s="66" t="inlineStr">
        <is>
          <t>MARIA ANTONIA FERNANDEZ</t>
        </is>
      </c>
      <c r="D265" s="67" t="n">
        <v>30000455</v>
      </c>
      <c r="E265" s="66" t="inlineStr">
        <is>
          <t>FUNDACION COMEI</t>
        </is>
      </c>
      <c r="F265" s="68" t="inlineStr">
        <is>
          <t>DSZA</t>
        </is>
      </c>
      <c r="G265" s="68" t="inlineStr">
        <is>
          <t>MAN</t>
        </is>
      </c>
      <c r="H265" s="72" t="n">
        <v>84011182</v>
      </c>
      <c r="I265" s="68" t="inlineStr">
        <is>
          <t>F. SCZA PELLEGRINI</t>
        </is>
      </c>
      <c r="J265" s="68" t="inlineStr">
        <is>
          <t>PELLEGRINI 160</t>
        </is>
      </c>
      <c r="K265" s="68" t="inlineStr">
        <is>
          <t>BUENOS AIRES</t>
        </is>
      </c>
      <c r="L265" s="74">
        <f>IFERROR(IF(OR(H265=$N$2,H265=$N$3,H265=$N$4),"10","02"),"")</f>
        <v/>
      </c>
      <c r="M265" s="76" t="inlineStr">
        <is>
          <t>01</t>
        </is>
      </c>
    </row>
    <row r="266">
      <c r="A266" s="66" t="inlineStr">
        <is>
          <t>020403-00</t>
        </is>
      </c>
      <c r="B266" s="67" t="n">
        <v>85434125</v>
      </c>
      <c r="C266" s="66" t="inlineStr">
        <is>
          <t>STELLA MARIS MARTINEZ</t>
        </is>
      </c>
      <c r="D266" s="67" t="n">
        <v>30000455</v>
      </c>
      <c r="E266" s="66" t="inlineStr">
        <is>
          <t>FUNDACION COMEI</t>
        </is>
      </c>
      <c r="F266" s="68" t="inlineStr">
        <is>
          <t>DSZA</t>
        </is>
      </c>
      <c r="G266" s="68" t="inlineStr">
        <is>
          <t>MAN</t>
        </is>
      </c>
      <c r="H266" s="67" t="n">
        <v>84000289</v>
      </c>
      <c r="I266" s="66" t="inlineStr">
        <is>
          <t>RED F GOMEZ de Alejandra Cols</t>
        </is>
      </c>
      <c r="J266" s="66" t="inlineStr">
        <is>
          <t>AV PTE H. YRIGOYEN 4147</t>
        </is>
      </c>
      <c r="K266" s="66" t="inlineStr">
        <is>
          <t>LANUS</t>
        </is>
      </c>
      <c r="L266" s="74">
        <f>IFERROR(IF(OR(H266=$N$2,H266=$N$3,H266=$N$4),"10","02"),"")</f>
        <v/>
      </c>
      <c r="M266" s="76" t="inlineStr">
        <is>
          <t>01</t>
        </is>
      </c>
    </row>
    <row r="267">
      <c r="A267" s="66" t="inlineStr">
        <is>
          <t>020141-01-7</t>
        </is>
      </c>
      <c r="B267" s="67" t="n">
        <v>85434218</v>
      </c>
      <c r="C267" s="66" t="inlineStr">
        <is>
          <t>ROSA KAUF</t>
        </is>
      </c>
      <c r="D267" s="67" t="n">
        <v>30000455</v>
      </c>
      <c r="E267" s="66" t="inlineStr">
        <is>
          <t>FUNDACION COMEI</t>
        </is>
      </c>
      <c r="F267" s="68" t="inlineStr">
        <is>
          <t>DSZA</t>
        </is>
      </c>
      <c r="G267" s="68" t="inlineStr">
        <is>
          <t>MAN</t>
        </is>
      </c>
      <c r="H267" s="67" t="n">
        <v>84000011</v>
      </c>
      <c r="I267" s="66" t="inlineStr">
        <is>
          <t>TELEMED ARGENTINA SA</t>
        </is>
      </c>
      <c r="J267" s="66" t="inlineStr">
        <is>
          <t>AVDA CRISOLOGO LARRALDE 3711</t>
        </is>
      </c>
      <c r="K267" s="66" t="inlineStr">
        <is>
          <t>SAAVEDRA</t>
        </is>
      </c>
      <c r="L267" s="74">
        <f>IFERROR(IF(OR(H267=$N$2,H267=$N$3,H267=$N$4),"10","02"),"")</f>
        <v/>
      </c>
      <c r="M267" s="76" t="inlineStr">
        <is>
          <t>01</t>
        </is>
      </c>
    </row>
    <row r="268">
      <c r="A268" s="66" t="inlineStr">
        <is>
          <t>020408-00-8</t>
        </is>
      </c>
      <c r="B268" s="67" t="n">
        <v>85432927</v>
      </c>
      <c r="C268" s="66" t="inlineStr">
        <is>
          <t>MIRIAM RIBACK</t>
        </is>
      </c>
      <c r="D268" s="67" t="n">
        <v>30000455</v>
      </c>
      <c r="E268" s="66" t="inlineStr">
        <is>
          <t>FUNDACION COMEI</t>
        </is>
      </c>
      <c r="F268" s="68" t="inlineStr">
        <is>
          <t>DSZA</t>
        </is>
      </c>
      <c r="G268" s="68" t="inlineStr">
        <is>
          <t>MAN</t>
        </is>
      </c>
      <c r="H268" s="72" t="n">
        <v>84011182</v>
      </c>
      <c r="I268" s="68" t="inlineStr">
        <is>
          <t>F. SCZA PELLEGRINI</t>
        </is>
      </c>
      <c r="J268" s="68" t="inlineStr">
        <is>
          <t>PELLEGRINI 160</t>
        </is>
      </c>
      <c r="K268" s="68" t="inlineStr">
        <is>
          <t>BUENOS AIRES</t>
        </is>
      </c>
      <c r="L268" s="74">
        <f>IFERROR(IF(OR(H268=$N$2,H268=$N$3,H268=$N$4),"10","02"),"")</f>
        <v/>
      </c>
      <c r="M268" s="76" t="inlineStr">
        <is>
          <t>01</t>
        </is>
      </c>
    </row>
    <row r="269">
      <c r="A269" s="66" t="inlineStr">
        <is>
          <t>050201-01-9</t>
        </is>
      </c>
      <c r="B269" s="67" t="n">
        <v>85434827</v>
      </c>
      <c r="C269" s="66" t="inlineStr">
        <is>
          <t>BENIGNO RAUL PEREZ</t>
        </is>
      </c>
      <c r="D269" s="67" t="n">
        <v>30000455</v>
      </c>
      <c r="E269" s="66" t="inlineStr">
        <is>
          <t>FUNDACION COMEI</t>
        </is>
      </c>
      <c r="F269" s="68" t="inlineStr">
        <is>
          <t>DSZA</t>
        </is>
      </c>
      <c r="G269" s="68" t="inlineStr">
        <is>
          <t>MAN</t>
        </is>
      </c>
      <c r="H269" s="72" t="n">
        <v>84011182</v>
      </c>
      <c r="I269" s="68" t="inlineStr">
        <is>
          <t>F. SCZA PELLEGRINI</t>
        </is>
      </c>
      <c r="J269" s="68" t="inlineStr">
        <is>
          <t>PELLEGRINI 160</t>
        </is>
      </c>
      <c r="K269" s="68" t="inlineStr">
        <is>
          <t>BUENOS AIRES</t>
        </is>
      </c>
      <c r="L269" s="74">
        <f>IFERROR(IF(OR(H269=$N$2,H269=$N$3,H269=$N$4),"10","02"),"")</f>
        <v/>
      </c>
      <c r="M269" s="76" t="inlineStr">
        <is>
          <t>01</t>
        </is>
      </c>
    </row>
    <row r="270">
      <c r="A270" s="66" t="inlineStr">
        <is>
          <t>41347-00-7</t>
        </is>
      </c>
      <c r="B270" s="67" t="n">
        <v>85435807</v>
      </c>
      <c r="C270" s="66" t="inlineStr">
        <is>
          <t>LUISA MARGARITA TENCONI</t>
        </is>
      </c>
      <c r="D270" s="67" t="n">
        <v>30000455</v>
      </c>
      <c r="E270" s="66" t="inlineStr">
        <is>
          <t>FUNDACION COMEI</t>
        </is>
      </c>
      <c r="F270" s="68" t="inlineStr">
        <is>
          <t>DSZA</t>
        </is>
      </c>
      <c r="G270" s="68" t="inlineStr">
        <is>
          <t>MAN</t>
        </is>
      </c>
      <c r="H270" s="67" t="n">
        <v>84000011</v>
      </c>
      <c r="I270" s="66" t="inlineStr">
        <is>
          <t>TELEMED ARGENTINA SA</t>
        </is>
      </c>
      <c r="J270" s="66" t="inlineStr">
        <is>
          <t>AVDA CRISOLOGO LARRALDE 3711</t>
        </is>
      </c>
      <c r="K270" s="66" t="inlineStr">
        <is>
          <t>SAAVEDRA</t>
        </is>
      </c>
      <c r="L270" s="74">
        <f>IFERROR(IF(OR(H270=$N$2,H270=$N$3,H270=$N$4),"10","02"),"")</f>
        <v/>
      </c>
      <c r="M270" s="76" t="inlineStr">
        <is>
          <t>01</t>
        </is>
      </c>
    </row>
    <row r="271">
      <c r="A271" s="66" t="inlineStr">
        <is>
          <t>043927-00-5</t>
        </is>
      </c>
      <c r="B271" s="67" t="n">
        <v>85434902</v>
      </c>
      <c r="C271" s="66" t="inlineStr">
        <is>
          <t>ROMINA RAIMONDI</t>
        </is>
      </c>
      <c r="D271" s="67" t="n">
        <v>30000455</v>
      </c>
      <c r="E271" s="66" t="inlineStr">
        <is>
          <t>FUNDACION COMEI</t>
        </is>
      </c>
      <c r="F271" s="68" t="inlineStr">
        <is>
          <t>DSZA</t>
        </is>
      </c>
      <c r="G271" s="68" t="inlineStr">
        <is>
          <t>MAN</t>
        </is>
      </c>
      <c r="H271" s="72" t="n">
        <v>84011182</v>
      </c>
      <c r="I271" s="68" t="inlineStr">
        <is>
          <t>F. SCZA PELLEGRINI</t>
        </is>
      </c>
      <c r="J271" s="68" t="inlineStr">
        <is>
          <t>PELLEGRINI 160</t>
        </is>
      </c>
      <c r="K271" s="68" t="inlineStr">
        <is>
          <t>BUENOS AIRES</t>
        </is>
      </c>
      <c r="L271" s="74">
        <f>IFERROR(IF(OR(H271=$N$2,H271=$N$3,H271=$N$4),"10","02"),"")</f>
        <v/>
      </c>
      <c r="M271" s="76" t="inlineStr">
        <is>
          <t>01</t>
        </is>
      </c>
    </row>
    <row r="272">
      <c r="A272" s="66" t="inlineStr">
        <is>
          <t>080042-00-4</t>
        </is>
      </c>
      <c r="B272" s="67" t="n">
        <v>85435091</v>
      </c>
      <c r="C272" s="66" t="inlineStr">
        <is>
          <t>RAUL ANTONIO ARBASETTI</t>
        </is>
      </c>
      <c r="D272" s="67" t="n">
        <v>30000455</v>
      </c>
      <c r="E272" s="66" t="inlineStr">
        <is>
          <t>FUNDACION COMEI</t>
        </is>
      </c>
      <c r="F272" s="68" t="inlineStr">
        <is>
          <t>DSZA</t>
        </is>
      </c>
      <c r="G272" s="68" t="inlineStr">
        <is>
          <t>MAN</t>
        </is>
      </c>
      <c r="H272" s="67" t="n">
        <v>84007515</v>
      </c>
      <c r="I272" s="66" t="inlineStr">
        <is>
          <t>RED F SPINOLA</t>
        </is>
      </c>
      <c r="J272" s="66" t="inlineStr">
        <is>
          <t>NECOCHEA 3282</t>
        </is>
      </c>
      <c r="K272" s="66" t="inlineStr">
        <is>
          <t>OLAVARRIA</t>
        </is>
      </c>
      <c r="L272" s="74">
        <f>IFERROR(IF(OR(H272=$N$2,H272=$N$3,H272=$N$4),"10","02"),"")</f>
        <v/>
      </c>
      <c r="M272" s="76" t="inlineStr">
        <is>
          <t>01</t>
        </is>
      </c>
    </row>
    <row r="273">
      <c r="A273" s="66" t="inlineStr">
        <is>
          <t>13559-00-7</t>
        </is>
      </c>
      <c r="B273" s="67" t="n">
        <v>85436144</v>
      </c>
      <c r="C273" s="66" t="inlineStr">
        <is>
          <t>VICTORIA OLIVA DE LOSA</t>
        </is>
      </c>
      <c r="D273" s="67" t="n">
        <v>30000455</v>
      </c>
      <c r="E273" s="66" t="inlineStr">
        <is>
          <t>FUNDACION COMEI</t>
        </is>
      </c>
      <c r="F273" s="68" t="inlineStr">
        <is>
          <t>DSZA</t>
        </is>
      </c>
      <c r="G273" s="68" t="inlineStr">
        <is>
          <t>MAN</t>
        </is>
      </c>
      <c r="H273" s="67" t="n">
        <v>84007920</v>
      </c>
      <c r="I273" s="66" t="inlineStr">
        <is>
          <t>RED F FERRANDO (Las Pampas)</t>
        </is>
      </c>
      <c r="J273" s="66" t="inlineStr">
        <is>
          <t>Calle 7 52</t>
        </is>
      </c>
      <c r="K273" s="66" t="inlineStr">
        <is>
          <t>LA PLATA</t>
        </is>
      </c>
      <c r="L273" s="74">
        <f>IFERROR(IF(OR(H273=$N$2,H273=$N$3,H273=$N$4),"10","02"),"")</f>
        <v/>
      </c>
      <c r="M273" s="76" t="inlineStr">
        <is>
          <t>01</t>
        </is>
      </c>
    </row>
    <row r="274">
      <c r="A274" s="66" t="inlineStr">
        <is>
          <t>031489-01-8</t>
        </is>
      </c>
      <c r="B274" s="67" t="n">
        <v>85436127</v>
      </c>
      <c r="C274" s="66" t="inlineStr">
        <is>
          <t>CARLOS ALBERTO LANARI</t>
        </is>
      </c>
      <c r="D274" s="67" t="n">
        <v>30000455</v>
      </c>
      <c r="E274" s="66" t="inlineStr">
        <is>
          <t>FUNDACION COMEI</t>
        </is>
      </c>
      <c r="F274" s="68" t="inlineStr">
        <is>
          <t>DSZA</t>
        </is>
      </c>
      <c r="G274" s="68" t="inlineStr">
        <is>
          <t>MAN</t>
        </is>
      </c>
      <c r="H274" s="72" t="n">
        <v>84011182</v>
      </c>
      <c r="I274" s="68" t="inlineStr">
        <is>
          <t>F. SCZA PELLEGRINI</t>
        </is>
      </c>
      <c r="J274" s="68" t="inlineStr">
        <is>
          <t>PELLEGRINI 160</t>
        </is>
      </c>
      <c r="K274" s="68" t="inlineStr">
        <is>
          <t>BUENOS AIRES</t>
        </is>
      </c>
      <c r="L274" s="74">
        <f>IFERROR(IF(OR(H274=$N$2,H274=$N$3,H274=$N$4),"10","02"),"")</f>
        <v/>
      </c>
      <c r="M274" s="76" t="inlineStr">
        <is>
          <t>01</t>
        </is>
      </c>
    </row>
    <row r="275">
      <c r="A275" s="66" t="inlineStr">
        <is>
          <t>070162-01-7</t>
        </is>
      </c>
      <c r="B275" s="67" t="n">
        <v>85435822</v>
      </c>
      <c r="C275" s="66" t="inlineStr">
        <is>
          <t>ELIZABETH LIROZ</t>
        </is>
      </c>
      <c r="D275" s="67" t="n">
        <v>30000455</v>
      </c>
      <c r="E275" s="66" t="inlineStr">
        <is>
          <t>FUNDACION COMEI</t>
        </is>
      </c>
      <c r="F275" s="68" t="inlineStr">
        <is>
          <t>DSZA</t>
        </is>
      </c>
      <c r="G275" s="68" t="inlineStr">
        <is>
          <t>MAN</t>
        </is>
      </c>
      <c r="H275" s="67" t="n">
        <v>84002548</v>
      </c>
      <c r="I275" s="66" t="inlineStr">
        <is>
          <t>RED F MUTUAL AMECONJ</t>
        </is>
      </c>
      <c r="J275" s="66" t="inlineStr">
        <is>
          <t>AV GRAL JULIO DE VEDIA 849</t>
        </is>
      </c>
      <c r="K275" s="66" t="inlineStr">
        <is>
          <t>9 DE JULIO</t>
        </is>
      </c>
      <c r="L275" s="74">
        <f>IFERROR(IF(OR(H275=$N$2,H275=$N$3,H275=$N$4),"10","02"),"")</f>
        <v/>
      </c>
      <c r="M275" s="76" t="inlineStr">
        <is>
          <t>01</t>
        </is>
      </c>
    </row>
    <row r="276">
      <c r="A276" s="66" t="inlineStr">
        <is>
          <t>710008-01-1</t>
        </is>
      </c>
      <c r="B276" s="67" t="n">
        <v>85436119</v>
      </c>
      <c r="C276" s="66" t="inlineStr">
        <is>
          <t>ELSA VAULATO</t>
        </is>
      </c>
      <c r="D276" s="67" t="n">
        <v>30000455</v>
      </c>
      <c r="E276" s="66" t="inlineStr">
        <is>
          <t>FUNDACION COMEI</t>
        </is>
      </c>
      <c r="F276" s="68" t="inlineStr">
        <is>
          <t>DSZA</t>
        </is>
      </c>
      <c r="G276" s="68" t="inlineStr">
        <is>
          <t>MAN</t>
        </is>
      </c>
      <c r="H276" s="67" t="n">
        <v>84007920</v>
      </c>
      <c r="I276" s="66" t="inlineStr">
        <is>
          <t>RED F FERRANDO (Las Pampas)</t>
        </is>
      </c>
      <c r="J276" s="66" t="inlineStr">
        <is>
          <t>Calle 7 52</t>
        </is>
      </c>
      <c r="K276" s="66" t="inlineStr">
        <is>
          <t>LA PLATA</t>
        </is>
      </c>
      <c r="L276" s="74">
        <f>IFERROR(IF(OR(H276=$N$2,H276=$N$3,H276=$N$4),"10","02"),"")</f>
        <v/>
      </c>
      <c r="M276" s="76" t="inlineStr">
        <is>
          <t>01</t>
        </is>
      </c>
    </row>
    <row r="277">
      <c r="A277" s="66" t="inlineStr">
        <is>
          <t>080651-00-4</t>
        </is>
      </c>
      <c r="B277" s="67" t="n">
        <v>85435825</v>
      </c>
      <c r="C277" s="66" t="inlineStr">
        <is>
          <t>SANTIAGO MARTIN MAIARU</t>
        </is>
      </c>
      <c r="D277" s="67" t="n">
        <v>30000455</v>
      </c>
      <c r="E277" s="66" t="inlineStr">
        <is>
          <t>FUNDACION COMEI</t>
        </is>
      </c>
      <c r="F277" s="68" t="inlineStr">
        <is>
          <t>DSZA</t>
        </is>
      </c>
      <c r="G277" s="68" t="inlineStr">
        <is>
          <t>MAN</t>
        </is>
      </c>
      <c r="H277" s="67" t="n">
        <v>84002555</v>
      </c>
      <c r="I277" s="66" t="inlineStr">
        <is>
          <t>RED F DEL PUEBLO DE TANDIL SCS</t>
        </is>
      </c>
      <c r="J277" s="66" t="inlineStr">
        <is>
          <t>GRAL JOSE DE SAN MARTIN 668</t>
        </is>
      </c>
      <c r="K277" s="66" t="inlineStr">
        <is>
          <t>TANDIL</t>
        </is>
      </c>
      <c r="L277" s="74">
        <f>IFERROR(IF(OR(H277=$N$2,H277=$N$3,H277=$N$4),"10","02"),"")</f>
        <v/>
      </c>
      <c r="M277" s="76" t="inlineStr">
        <is>
          <t>01</t>
        </is>
      </c>
    </row>
    <row r="278">
      <c r="A278" s="66" t="inlineStr">
        <is>
          <t>010056-01-3</t>
        </is>
      </c>
      <c r="B278" s="67" t="n">
        <v>85435320</v>
      </c>
      <c r="C278" s="66" t="inlineStr">
        <is>
          <t>FEDERICO ALEGRE DILLON</t>
        </is>
      </c>
      <c r="D278" s="67" t="n">
        <v>30000455</v>
      </c>
      <c r="E278" s="66" t="inlineStr">
        <is>
          <t>FUNDACION COMEI</t>
        </is>
      </c>
      <c r="F278" s="68" t="inlineStr">
        <is>
          <t>DSZA</t>
        </is>
      </c>
      <c r="G278" s="68" t="inlineStr">
        <is>
          <t>MAN</t>
        </is>
      </c>
      <c r="H278" s="67" t="n">
        <v>84007920</v>
      </c>
      <c r="I278" s="66" t="inlineStr">
        <is>
          <t>RED F FERRANDO (Las Pampas)</t>
        </is>
      </c>
      <c r="J278" s="66" t="inlineStr">
        <is>
          <t>Calle 7 52</t>
        </is>
      </c>
      <c r="K278" s="66" t="inlineStr">
        <is>
          <t>LA PLATA</t>
        </is>
      </c>
      <c r="L278" s="74">
        <f>IFERROR(IF(OR(H278=$N$2,H278=$N$3,H278=$N$4),"10","02"),"")</f>
        <v/>
      </c>
      <c r="M278" s="76" t="inlineStr">
        <is>
          <t>01</t>
        </is>
      </c>
    </row>
    <row r="279">
      <c r="A279" s="66" t="inlineStr">
        <is>
          <t>041404-00-1</t>
        </is>
      </c>
      <c r="B279" s="67" t="n">
        <v>85434916</v>
      </c>
      <c r="C279" s="66" t="inlineStr">
        <is>
          <t>CARLOS TORIGGIA</t>
        </is>
      </c>
      <c r="D279" s="67" t="n">
        <v>30000455</v>
      </c>
      <c r="E279" s="66" t="inlineStr">
        <is>
          <t>FUNDACION COMEI</t>
        </is>
      </c>
      <c r="F279" s="68" t="inlineStr">
        <is>
          <t>DSZA</t>
        </is>
      </c>
      <c r="G279" s="68" t="inlineStr">
        <is>
          <t>MAN</t>
        </is>
      </c>
      <c r="H279" s="72" t="n">
        <v>84011182</v>
      </c>
      <c r="I279" s="68" t="inlineStr">
        <is>
          <t>F. SCZA PELLEGRINI</t>
        </is>
      </c>
      <c r="J279" s="68" t="inlineStr">
        <is>
          <t>PELLEGRINI 160</t>
        </is>
      </c>
      <c r="K279" s="68" t="inlineStr">
        <is>
          <t>BUENOS AIRES</t>
        </is>
      </c>
      <c r="L279" s="74">
        <f>IFERROR(IF(OR(H279=$N$2,H279=$N$3,H279=$N$4),"10","02"),"")</f>
        <v/>
      </c>
      <c r="M279" s="76" t="inlineStr">
        <is>
          <t>01</t>
        </is>
      </c>
    </row>
    <row r="280">
      <c r="A280" s="66" t="inlineStr">
        <is>
          <t>022644-00-2</t>
        </is>
      </c>
      <c r="B280" s="67" t="n">
        <v>85435603</v>
      </c>
      <c r="C280" s="66" t="inlineStr">
        <is>
          <t>JAVIER HERIBERTO MURIAS</t>
        </is>
      </c>
      <c r="D280" s="67" t="n">
        <v>30000455</v>
      </c>
      <c r="E280" s="66" t="inlineStr">
        <is>
          <t>FUNDACION COMEI</t>
        </is>
      </c>
      <c r="F280" s="68" t="inlineStr">
        <is>
          <t>DSZA</t>
        </is>
      </c>
      <c r="G280" s="68" t="inlineStr">
        <is>
          <t>MAN</t>
        </is>
      </c>
      <c r="H280" s="72" t="n">
        <v>84011182</v>
      </c>
      <c r="I280" s="68" t="inlineStr">
        <is>
          <t>F. SCZA PELLEGRINI</t>
        </is>
      </c>
      <c r="J280" s="68" t="inlineStr">
        <is>
          <t>PELLEGRINI 160</t>
        </is>
      </c>
      <c r="K280" s="68" t="inlineStr">
        <is>
          <t>BUENOS AIRES</t>
        </is>
      </c>
      <c r="L280" s="74">
        <f>IFERROR(IF(OR(H280=$N$2,H280=$N$3,H280=$N$4),"10","02"),"")</f>
        <v/>
      </c>
      <c r="M280" s="76" t="inlineStr">
        <is>
          <t>01</t>
        </is>
      </c>
    </row>
    <row r="281">
      <c r="A281" s="66" t="inlineStr">
        <is>
          <t>025151-00-6</t>
        </is>
      </c>
      <c r="B281" s="67" t="n">
        <v>85434867</v>
      </c>
      <c r="C281" s="66" t="inlineStr">
        <is>
          <t>MARIA LAURA ANTONIANI</t>
        </is>
      </c>
      <c r="D281" s="67" t="n">
        <v>30000455</v>
      </c>
      <c r="E281" s="66" t="inlineStr">
        <is>
          <t>FUNDACION COMEI</t>
        </is>
      </c>
      <c r="F281" s="68" t="inlineStr">
        <is>
          <t>DSZA</t>
        </is>
      </c>
      <c r="G281" s="68" t="inlineStr">
        <is>
          <t>MAN</t>
        </is>
      </c>
      <c r="H281" s="67" t="n">
        <v>84000165</v>
      </c>
      <c r="I281" s="66" t="inlineStr">
        <is>
          <t>RED BARCALA Patricia</t>
        </is>
      </c>
      <c r="J281" s="66" t="inlineStr">
        <is>
          <t>L. N. ALEM 1004</t>
        </is>
      </c>
      <c r="K281" s="66" t="inlineStr">
        <is>
          <t>BANFIELD</t>
        </is>
      </c>
      <c r="L281" s="74">
        <f>IFERROR(IF(OR(H281=$N$2,H281=$N$3,H281=$N$4),"10","02"),"")</f>
        <v/>
      </c>
      <c r="M281" s="76" t="inlineStr">
        <is>
          <t>01</t>
        </is>
      </c>
    </row>
    <row r="282">
      <c r="A282" s="66" t="inlineStr">
        <is>
          <t>020393-00-5</t>
        </is>
      </c>
      <c r="B282" s="67" t="n">
        <v>85436528</v>
      </c>
      <c r="C282" s="66" t="inlineStr">
        <is>
          <t>MAURICIO SIFRES</t>
        </is>
      </c>
      <c r="D282" s="67" t="n">
        <v>30000455</v>
      </c>
      <c r="E282" s="66" t="inlineStr">
        <is>
          <t>FUNDACION COMEI</t>
        </is>
      </c>
      <c r="F282" s="68" t="inlineStr">
        <is>
          <t>DSZA</t>
        </is>
      </c>
      <c r="G282" s="68" t="inlineStr">
        <is>
          <t>MAN</t>
        </is>
      </c>
      <c r="H282" s="67" t="n">
        <v>84000289</v>
      </c>
      <c r="I282" s="66" t="inlineStr">
        <is>
          <t>RED F GOMEZ de Alejandra Cols</t>
        </is>
      </c>
      <c r="J282" s="66" t="inlineStr">
        <is>
          <t>AV PTE H. YRIGOYEN 4147</t>
        </is>
      </c>
      <c r="K282" s="66" t="inlineStr">
        <is>
          <t>LANUS</t>
        </is>
      </c>
      <c r="L282" s="74">
        <f>IFERROR(IF(OR(H282=$N$2,H282=$N$3,H282=$N$4),"10","02"),"")</f>
        <v/>
      </c>
      <c r="M282" s="76" t="inlineStr">
        <is>
          <t>01</t>
        </is>
      </c>
    </row>
    <row r="283">
      <c r="A283" s="66" t="inlineStr">
        <is>
          <t>041731-00-6</t>
        </is>
      </c>
      <c r="B283" s="67" t="n">
        <v>85436041</v>
      </c>
      <c r="C283" s="66" t="inlineStr">
        <is>
          <t>MIGUEL ANGEL OSMAR MOLINA</t>
        </is>
      </c>
      <c r="D283" s="67" t="n">
        <v>30000455</v>
      </c>
      <c r="E283" s="66" t="inlineStr">
        <is>
          <t>FUNDACION COMEI</t>
        </is>
      </c>
      <c r="F283" s="68" t="inlineStr">
        <is>
          <t>DSZA</t>
        </is>
      </c>
      <c r="G283" s="68" t="inlineStr">
        <is>
          <t>MAN</t>
        </is>
      </c>
      <c r="H283" s="67" t="n">
        <v>84000266</v>
      </c>
      <c r="I283" s="66" t="inlineStr">
        <is>
          <t>RED F SAID DE MONKOWSKI A MARI</t>
        </is>
      </c>
      <c r="J283" s="66" t="inlineStr">
        <is>
          <t>AV PTE J. D. PERON 1874</t>
        </is>
      </c>
      <c r="K283" s="66" t="inlineStr">
        <is>
          <t>SAN MIGUEL</t>
        </is>
      </c>
      <c r="L283" s="74">
        <f>IFERROR(IF(OR(H283=$N$2,H283=$N$3,H283=$N$4),"10","02"),"")</f>
        <v/>
      </c>
      <c r="M283" s="76" t="inlineStr">
        <is>
          <t>01</t>
        </is>
      </c>
    </row>
    <row r="284">
      <c r="A284" s="66" t="inlineStr">
        <is>
          <t>041645-00-2</t>
        </is>
      </c>
      <c r="B284" s="67" t="n">
        <v>85436307</v>
      </c>
      <c r="C284" s="66" t="inlineStr">
        <is>
          <t>ESTER JUANA BENDISKE</t>
        </is>
      </c>
      <c r="D284" s="67" t="n">
        <v>30000455</v>
      </c>
      <c r="E284" s="66" t="inlineStr">
        <is>
          <t>FUNDACION COMEI</t>
        </is>
      </c>
      <c r="F284" s="68" t="inlineStr">
        <is>
          <t>DSZA</t>
        </is>
      </c>
      <c r="G284" s="68" t="inlineStr">
        <is>
          <t>MAN</t>
        </is>
      </c>
      <c r="H284" s="67" t="n">
        <v>84000011</v>
      </c>
      <c r="I284" s="66" t="inlineStr">
        <is>
          <t>TELEMED ARGENTINA SA</t>
        </is>
      </c>
      <c r="J284" s="66" t="inlineStr">
        <is>
          <t>AVDA CRISOLOGO LARRALDE 3711</t>
        </is>
      </c>
      <c r="K284" s="66" t="inlineStr">
        <is>
          <t>SAAVEDRA</t>
        </is>
      </c>
      <c r="L284" s="74">
        <f>IFERROR(IF(OR(H284=$N$2,H284=$N$3,H284=$N$4),"10","02"),"")</f>
        <v/>
      </c>
      <c r="M284" s="76" t="inlineStr">
        <is>
          <t>01</t>
        </is>
      </c>
    </row>
    <row r="285">
      <c r="A285" s="66" t="inlineStr">
        <is>
          <t>13285-00</t>
        </is>
      </c>
      <c r="B285" s="67" t="n">
        <v>85418237</v>
      </c>
      <c r="C285" s="66" t="inlineStr">
        <is>
          <t>MARIA FLORENCIA ACOSTA</t>
        </is>
      </c>
      <c r="D285" s="67" t="n">
        <v>30000455</v>
      </c>
      <c r="E285" s="66" t="inlineStr">
        <is>
          <t>FUNDACION COMEI</t>
        </is>
      </c>
      <c r="F285" s="68" t="inlineStr">
        <is>
          <t>DSZA</t>
        </is>
      </c>
      <c r="G285" s="68" t="inlineStr">
        <is>
          <t>MAN</t>
        </is>
      </c>
      <c r="H285" s="67" t="n">
        <v>84002025</v>
      </c>
      <c r="I285" s="66" t="inlineStr">
        <is>
          <t>RED F ROLLA</t>
        </is>
      </c>
      <c r="J285" s="66" t="inlineStr">
        <is>
          <t>AVENIDA 60 1144</t>
        </is>
      </c>
      <c r="K285" s="66" t="inlineStr">
        <is>
          <t>LA PLATA</t>
        </is>
      </c>
      <c r="L285" s="74">
        <f>IFERROR(IF(OR(H285=$N$2,H285=$N$3,H285=$N$4),"10","02"),"")</f>
        <v/>
      </c>
      <c r="M285" s="76" t="inlineStr">
        <is>
          <t>01</t>
        </is>
      </c>
    </row>
    <row r="286">
      <c r="A286" s="66" t="inlineStr">
        <is>
          <t>44221-00-7</t>
        </is>
      </c>
      <c r="B286" s="67" t="n">
        <v>85436763</v>
      </c>
      <c r="C286" s="66" t="inlineStr">
        <is>
          <t>GUADALUPE LEONOR TYRRELL</t>
        </is>
      </c>
      <c r="D286" s="67" t="n">
        <v>30000455</v>
      </c>
      <c r="E286" s="66" t="inlineStr">
        <is>
          <t>FUNDACION COMEI</t>
        </is>
      </c>
      <c r="F286" s="68" t="inlineStr">
        <is>
          <t>DSZA</t>
        </is>
      </c>
      <c r="G286" s="68" t="inlineStr">
        <is>
          <t>MAN</t>
        </is>
      </c>
      <c r="H286" s="67" t="n">
        <v>84001314</v>
      </c>
      <c r="I286" s="66" t="inlineStr">
        <is>
          <t>RED F MUTUAL (Tandil)</t>
        </is>
      </c>
      <c r="J286" s="66" t="inlineStr">
        <is>
          <t>4 DE ABRIL 1099</t>
        </is>
      </c>
      <c r="K286" s="66" t="inlineStr">
        <is>
          <t>TANDIL</t>
        </is>
      </c>
      <c r="L286" s="74">
        <f>IFERROR(IF(OR(H286=$N$2,H286=$N$3,H286=$N$4),"10","02"),"")</f>
        <v/>
      </c>
      <c r="M286" s="76" t="inlineStr">
        <is>
          <t>01</t>
        </is>
      </c>
    </row>
    <row r="287">
      <c r="A287" s="66" t="inlineStr">
        <is>
          <t>080029-00-3</t>
        </is>
      </c>
      <c r="B287" s="67" t="n">
        <v>85436062</v>
      </c>
      <c r="C287" s="66" t="inlineStr">
        <is>
          <t>UMBERTO BOTTONI</t>
        </is>
      </c>
      <c r="D287" s="67" t="n">
        <v>30000455</v>
      </c>
      <c r="E287" s="66" t="inlineStr">
        <is>
          <t>FUNDACION COMEI</t>
        </is>
      </c>
      <c r="F287" s="68" t="inlineStr">
        <is>
          <t>DSZA</t>
        </is>
      </c>
      <c r="G287" s="68" t="inlineStr">
        <is>
          <t>MAN</t>
        </is>
      </c>
      <c r="H287" s="67" t="n">
        <v>84008231</v>
      </c>
      <c r="I287" s="66" t="inlineStr">
        <is>
          <t>RED F MAGLIONE</t>
        </is>
      </c>
      <c r="J287" s="66" t="inlineStr">
        <is>
          <t>PRES JUAN DOMINGO PERON 244</t>
        </is>
      </c>
      <c r="K287" s="66" t="inlineStr">
        <is>
          <t>LOBOS</t>
        </is>
      </c>
      <c r="L287" s="74">
        <f>IFERROR(IF(OR(H287=$N$2,H287=$N$3,H287=$N$4),"10","02"),"")</f>
        <v/>
      </c>
      <c r="M287" s="76" t="inlineStr">
        <is>
          <t>01</t>
        </is>
      </c>
    </row>
    <row r="288">
      <c r="A288" s="66" t="inlineStr">
        <is>
          <t>014776-00-3</t>
        </is>
      </c>
      <c r="B288" s="67" t="n">
        <v>85436582</v>
      </c>
      <c r="C288" s="66" t="inlineStr">
        <is>
          <t>LAUREANO GERMAN DANDREA</t>
        </is>
      </c>
      <c r="D288" s="67" t="n">
        <v>30000455</v>
      </c>
      <c r="E288" s="66" t="inlineStr">
        <is>
          <t>FUNDACION COMEI</t>
        </is>
      </c>
      <c r="F288" s="68" t="inlineStr">
        <is>
          <t>DSZA</t>
        </is>
      </c>
      <c r="G288" s="68" t="inlineStr">
        <is>
          <t>MAN</t>
        </is>
      </c>
      <c r="H288" s="67" t="n">
        <v>84000960</v>
      </c>
      <c r="I288" s="66" t="inlineStr">
        <is>
          <t>RED F MARSIGLIA</t>
        </is>
      </c>
      <c r="J288" s="66" t="inlineStr">
        <is>
          <t>AVENIDA 38 751</t>
        </is>
      </c>
      <c r="K288" s="66" t="inlineStr">
        <is>
          <t>LA PLATA</t>
        </is>
      </c>
      <c r="L288" s="74">
        <f>IFERROR(IF(OR(H288=$N$2,H288=$N$3,H288=$N$4),"10","02"),"")</f>
        <v/>
      </c>
      <c r="M288" s="76" t="inlineStr">
        <is>
          <t>01</t>
        </is>
      </c>
    </row>
    <row r="289">
      <c r="A289" s="66" t="inlineStr">
        <is>
          <t>050286-00-5</t>
        </is>
      </c>
      <c r="B289" s="67" t="n">
        <v>85436391</v>
      </c>
      <c r="C289" s="66" t="inlineStr">
        <is>
          <t>CESAR LUIS ABOSO</t>
        </is>
      </c>
      <c r="D289" s="67" t="n">
        <v>30000455</v>
      </c>
      <c r="E289" s="66" t="inlineStr">
        <is>
          <t>FUNDACION COMEI</t>
        </is>
      </c>
      <c r="F289" s="68" t="inlineStr">
        <is>
          <t>DSZA</t>
        </is>
      </c>
      <c r="G289" s="68" t="inlineStr">
        <is>
          <t>MAN</t>
        </is>
      </c>
      <c r="H289" s="67" t="n">
        <v>84001534</v>
      </c>
      <c r="I289" s="66" t="inlineStr">
        <is>
          <t>RED F BOUVIER</t>
        </is>
      </c>
      <c r="J289" s="66" t="inlineStr">
        <is>
          <t>COLON 1297</t>
        </is>
      </c>
      <c r="K289" s="66" t="inlineStr">
        <is>
          <t>LUJAN</t>
        </is>
      </c>
      <c r="L289" s="74">
        <f>IFERROR(IF(OR(H289=$N$2,H289=$N$3,H289=$N$4),"10","02"),"")</f>
        <v/>
      </c>
      <c r="M289" s="76" t="inlineStr">
        <is>
          <t>01</t>
        </is>
      </c>
    </row>
    <row r="290">
      <c r="A290" s="66" t="inlineStr">
        <is>
          <t>013627-00-5</t>
        </is>
      </c>
      <c r="B290" s="67" t="n">
        <v>85434620</v>
      </c>
      <c r="C290" s="66" t="inlineStr">
        <is>
          <t>VERONICA RENDO</t>
        </is>
      </c>
      <c r="D290" s="67" t="n">
        <v>30000455</v>
      </c>
      <c r="E290" s="66" t="inlineStr">
        <is>
          <t>FUNDACION COMEI</t>
        </is>
      </c>
      <c r="F290" s="68" t="inlineStr">
        <is>
          <t>DSZA</t>
        </is>
      </c>
      <c r="G290" s="68" t="inlineStr">
        <is>
          <t>MAN</t>
        </is>
      </c>
      <c r="H290" s="67" t="n">
        <v>84001029</v>
      </c>
      <c r="I290" s="66" t="inlineStr">
        <is>
          <t>RED F SINDICAL LYF TRES ARROYOS</t>
        </is>
      </c>
      <c r="J290" s="66" t="inlineStr">
        <is>
          <t>CALLE 1810 465</t>
        </is>
      </c>
      <c r="K290" s="66" t="inlineStr">
        <is>
          <t>TRES ARROYOS</t>
        </is>
      </c>
      <c r="L290" s="74">
        <f>IFERROR(IF(OR(H290=$N$2,H290=$N$3,H290=$N$4),"10","02"),"")</f>
        <v/>
      </c>
      <c r="M290" s="76" t="inlineStr">
        <is>
          <t>01</t>
        </is>
      </c>
    </row>
    <row r="291">
      <c r="A291" s="66" t="inlineStr">
        <is>
          <t>023421-00</t>
        </is>
      </c>
      <c r="B291" s="67" t="n">
        <v>85434883</v>
      </c>
      <c r="C291" s="66" t="inlineStr">
        <is>
          <t>ANGEL DANIEL COSTILLA</t>
        </is>
      </c>
      <c r="D291" s="67" t="n">
        <v>30000455</v>
      </c>
      <c r="E291" s="66" t="inlineStr">
        <is>
          <t>FUNDACION COMEI</t>
        </is>
      </c>
      <c r="F291" s="68" t="inlineStr">
        <is>
          <t>DSZA</t>
        </is>
      </c>
      <c r="G291" s="68" t="inlineStr">
        <is>
          <t>MAN</t>
        </is>
      </c>
      <c r="H291" s="72" t="n">
        <v>84011182</v>
      </c>
      <c r="I291" s="68" t="inlineStr">
        <is>
          <t>F. SCZA PELLEGRINI</t>
        </is>
      </c>
      <c r="J291" s="68" t="inlineStr">
        <is>
          <t>PELLEGRINI 160</t>
        </is>
      </c>
      <c r="K291" s="68" t="inlineStr">
        <is>
          <t>BUENOS AIRES</t>
        </is>
      </c>
      <c r="L291" s="74">
        <f>IFERROR(IF(OR(H291=$N$2,H291=$N$3,H291=$N$4),"10","02"),"")</f>
        <v/>
      </c>
      <c r="M291" s="76" t="inlineStr">
        <is>
          <t>01</t>
        </is>
      </c>
    </row>
    <row r="292">
      <c r="A292" s="66" t="inlineStr">
        <is>
          <t>021125-00-9</t>
        </is>
      </c>
      <c r="B292" s="67" t="n">
        <v>85436589</v>
      </c>
      <c r="C292" s="66" t="inlineStr">
        <is>
          <t>MIRTA CARUSO</t>
        </is>
      </c>
      <c r="D292" s="67" t="n">
        <v>30000455</v>
      </c>
      <c r="E292" s="66" t="inlineStr">
        <is>
          <t>FUNDACION COMEI</t>
        </is>
      </c>
      <c r="F292" s="68" t="inlineStr">
        <is>
          <t>DSZA</t>
        </is>
      </c>
      <c r="G292" s="68" t="inlineStr">
        <is>
          <t>MAN</t>
        </is>
      </c>
      <c r="H292" s="67" t="n">
        <v>84007920</v>
      </c>
      <c r="I292" s="66" t="inlineStr">
        <is>
          <t>RED F FERRANDO (Las Pampas)</t>
        </is>
      </c>
      <c r="J292" s="66" t="inlineStr">
        <is>
          <t>Calle 7 52</t>
        </is>
      </c>
      <c r="K292" s="66" t="inlineStr">
        <is>
          <t>LA PLATA</t>
        </is>
      </c>
      <c r="L292" s="74">
        <f>IFERROR(IF(OR(H292=$N$2,H292=$N$3,H292=$N$4),"10","02"),"")</f>
        <v/>
      </c>
      <c r="M292" s="76" t="inlineStr">
        <is>
          <t>01</t>
        </is>
      </c>
    </row>
    <row r="293">
      <c r="A293" s="66" t="inlineStr">
        <is>
          <t>041639-00-3</t>
        </is>
      </c>
      <c r="B293" s="67" t="n">
        <v>85436599</v>
      </c>
      <c r="C293" s="66" t="inlineStr">
        <is>
          <t>DORA MENARA</t>
        </is>
      </c>
      <c r="D293" s="67" t="n">
        <v>30000455</v>
      </c>
      <c r="E293" s="66" t="inlineStr">
        <is>
          <t>FUNDACION COMEI</t>
        </is>
      </c>
      <c r="F293" s="68" t="inlineStr">
        <is>
          <t>DSZA</t>
        </is>
      </c>
      <c r="G293" s="68" t="inlineStr">
        <is>
          <t>MAN</t>
        </is>
      </c>
      <c r="H293" s="72" t="n">
        <v>84011182</v>
      </c>
      <c r="I293" s="68" t="inlineStr">
        <is>
          <t>F. SCZA PELLEGRINI</t>
        </is>
      </c>
      <c r="J293" s="68" t="inlineStr">
        <is>
          <t>PELLEGRINI 160</t>
        </is>
      </c>
      <c r="K293" s="68" t="inlineStr">
        <is>
          <t>BUENOS AIRES</t>
        </is>
      </c>
      <c r="L293" s="74">
        <f>IFERROR(IF(OR(H293=$N$2,H293=$N$3,H293=$N$4),"10","02"),"")</f>
        <v/>
      </c>
      <c r="M293" s="76" t="inlineStr">
        <is>
          <t>01</t>
        </is>
      </c>
    </row>
    <row r="294">
      <c r="A294" s="66" t="inlineStr">
        <is>
          <t>022509-00-6</t>
        </is>
      </c>
      <c r="B294" s="67" t="n">
        <v>85436768</v>
      </c>
      <c r="C294" s="66" t="inlineStr">
        <is>
          <t>ANA MARIA CONSIGLIERE</t>
        </is>
      </c>
      <c r="D294" s="67" t="n">
        <v>30000455</v>
      </c>
      <c r="E294" s="66" t="inlineStr">
        <is>
          <t>FUNDACION COMEI</t>
        </is>
      </c>
      <c r="F294" s="68" t="inlineStr">
        <is>
          <t>DSZA</t>
        </is>
      </c>
      <c r="G294" s="68" t="inlineStr">
        <is>
          <t>MAN</t>
        </is>
      </c>
      <c r="H294" s="67" t="n">
        <v>84000011</v>
      </c>
      <c r="I294" s="66" t="inlineStr">
        <is>
          <t>TELEMED ARGENTINA SA</t>
        </is>
      </c>
      <c r="J294" s="66" t="inlineStr">
        <is>
          <t>AVDA CRISOLOGO LARRALDE 3711</t>
        </is>
      </c>
      <c r="K294" s="66" t="inlineStr">
        <is>
          <t>SAAVEDRA</t>
        </is>
      </c>
      <c r="L294" s="74">
        <f>IFERROR(IF(OR(H294=$N$2,H294=$N$3,H294=$N$4),"10","02"),"")</f>
        <v/>
      </c>
      <c r="M294" s="76" t="inlineStr">
        <is>
          <t>01</t>
        </is>
      </c>
    </row>
    <row r="295">
      <c r="A295" s="66" t="inlineStr">
        <is>
          <t>023580-00-6</t>
        </is>
      </c>
      <c r="B295" s="67" t="n">
        <v>85436559</v>
      </c>
      <c r="C295" s="66" t="inlineStr">
        <is>
          <t>JAVIER KARKLINS</t>
        </is>
      </c>
      <c r="D295" s="67" t="n">
        <v>30000455</v>
      </c>
      <c r="E295" s="66" t="inlineStr">
        <is>
          <t>FUNDACION COMEI</t>
        </is>
      </c>
      <c r="F295" s="68" t="inlineStr">
        <is>
          <t>DSZA</t>
        </is>
      </c>
      <c r="G295" s="68" t="inlineStr">
        <is>
          <t>MAN</t>
        </is>
      </c>
      <c r="H295" s="67" t="n">
        <v>84000289</v>
      </c>
      <c r="I295" s="66" t="inlineStr">
        <is>
          <t>RED F GOMEZ de Alejandra Cols</t>
        </is>
      </c>
      <c r="J295" s="66" t="inlineStr">
        <is>
          <t>AV PTE H. YRIGOYEN 4147</t>
        </is>
      </c>
      <c r="K295" s="66" t="inlineStr">
        <is>
          <t>LANUS</t>
        </is>
      </c>
      <c r="L295" s="74">
        <f>IFERROR(IF(OR(H295=$N$2,H295=$N$3,H295=$N$4),"10","02"),"")</f>
        <v/>
      </c>
      <c r="M295" s="76" t="inlineStr">
        <is>
          <t>01</t>
        </is>
      </c>
    </row>
    <row r="296">
      <c r="A296" s="66" t="inlineStr">
        <is>
          <t>014562-01-3</t>
        </is>
      </c>
      <c r="B296" s="67" t="n">
        <v>85437371</v>
      </c>
      <c r="C296" s="66" t="inlineStr">
        <is>
          <t>THEO BENJAMIN CAMACHO</t>
        </is>
      </c>
      <c r="D296" s="67" t="n">
        <v>30000455</v>
      </c>
      <c r="E296" s="66" t="inlineStr">
        <is>
          <t>FUNDACION COMEI</t>
        </is>
      </c>
      <c r="F296" s="68" t="inlineStr">
        <is>
          <t>DSZA</t>
        </is>
      </c>
      <c r="G296" s="68" t="inlineStr">
        <is>
          <t>MAN</t>
        </is>
      </c>
      <c r="H296" s="67" t="n">
        <v>84007920</v>
      </c>
      <c r="I296" s="66" t="inlineStr">
        <is>
          <t>RED F FERRANDO (Las Pampas)</t>
        </is>
      </c>
      <c r="J296" s="66" t="inlineStr">
        <is>
          <t>Calle 7 52</t>
        </is>
      </c>
      <c r="K296" s="66" t="inlineStr">
        <is>
          <t>LA PLATA</t>
        </is>
      </c>
      <c r="L296" s="74">
        <f>IFERROR(IF(OR(H296=$N$2,H296=$N$3,H296=$N$4),"10","02"),"")</f>
        <v/>
      </c>
      <c r="M296" s="76" t="inlineStr">
        <is>
          <t>01</t>
        </is>
      </c>
    </row>
    <row r="297">
      <c r="A297" s="66" t="inlineStr">
        <is>
          <t>013248-00-2</t>
        </is>
      </c>
      <c r="B297" s="67" t="n">
        <v>85437122</v>
      </c>
      <c r="C297" s="66" t="inlineStr">
        <is>
          <t>VALERIA TIESI</t>
        </is>
      </c>
      <c r="D297" s="67" t="n">
        <v>30000455</v>
      </c>
      <c r="E297" s="66" t="inlineStr">
        <is>
          <t>FUNDACION COMEI</t>
        </is>
      </c>
      <c r="F297" s="68" t="inlineStr">
        <is>
          <t>DSZA</t>
        </is>
      </c>
      <c r="G297" s="68" t="inlineStr">
        <is>
          <t>MAN</t>
        </is>
      </c>
      <c r="H297" s="67" t="n">
        <v>84001562</v>
      </c>
      <c r="I297" s="66" t="inlineStr">
        <is>
          <t>H BRITANICO</t>
        </is>
      </c>
      <c r="J297" s="66" t="inlineStr">
        <is>
          <t>PERDRIEL 74</t>
        </is>
      </c>
      <c r="K297" s="66" t="inlineStr">
        <is>
          <t>BARRACAS</t>
        </is>
      </c>
      <c r="L297" s="74">
        <f>IFERROR(IF(OR(H297=$N$2,H297=$N$3,H297=$N$4),"10","02"),"")</f>
        <v/>
      </c>
      <c r="M297" s="76" t="inlineStr">
        <is>
          <t>01</t>
        </is>
      </c>
    </row>
    <row r="298">
      <c r="A298" s="66" t="inlineStr">
        <is>
          <t>022513-00-9</t>
        </is>
      </c>
      <c r="B298" s="67" t="n">
        <v>85437867</v>
      </c>
      <c r="C298" s="66" t="inlineStr">
        <is>
          <t>MARIA ALEJANDRA ACUÑA</t>
        </is>
      </c>
      <c r="D298" s="67" t="n">
        <v>30000455</v>
      </c>
      <c r="E298" s="66" t="inlineStr">
        <is>
          <t>FUNDACION COMEI</t>
        </is>
      </c>
      <c r="F298" s="68" t="inlineStr">
        <is>
          <t>DSZA</t>
        </is>
      </c>
      <c r="G298" s="68" t="inlineStr">
        <is>
          <t>MAN</t>
        </is>
      </c>
      <c r="H298" s="67" t="n">
        <v>84000289</v>
      </c>
      <c r="I298" s="66" t="inlineStr">
        <is>
          <t>RED F GOMEZ de Alejandra Cols</t>
        </is>
      </c>
      <c r="J298" s="66" t="inlineStr">
        <is>
          <t>AV PTE H. YRIGOYEN 4147</t>
        </is>
      </c>
      <c r="K298" s="66" t="inlineStr">
        <is>
          <t>LANUS</t>
        </is>
      </c>
      <c r="L298" s="74">
        <f>IFERROR(IF(OR(H298=$N$2,H298=$N$3,H298=$N$4),"10","02"),"")</f>
        <v/>
      </c>
      <c r="M298" s="76" t="inlineStr">
        <is>
          <t>01</t>
        </is>
      </c>
    </row>
    <row r="299">
      <c r="A299" s="66" t="inlineStr">
        <is>
          <t>045173-00-0</t>
        </is>
      </c>
      <c r="B299" s="67" t="n">
        <v>85437853</v>
      </c>
      <c r="C299" s="66" t="inlineStr">
        <is>
          <t>ROXANA ALOISIO</t>
        </is>
      </c>
      <c r="D299" s="67" t="n">
        <v>30000455</v>
      </c>
      <c r="E299" s="66" t="inlineStr">
        <is>
          <t>FUNDACION COMEI</t>
        </is>
      </c>
      <c r="F299" s="68" t="inlineStr">
        <is>
          <t>DSZA</t>
        </is>
      </c>
      <c r="G299" s="68" t="inlineStr">
        <is>
          <t>MAN</t>
        </is>
      </c>
      <c r="H299" s="67" t="n">
        <v>84000011</v>
      </c>
      <c r="I299" s="66" t="inlineStr">
        <is>
          <t>TELEMED ARGENTINA SA</t>
        </is>
      </c>
      <c r="J299" s="66" t="inlineStr">
        <is>
          <t>AVDA CRISOLOGO LARRALDE 3711</t>
        </is>
      </c>
      <c r="K299" s="66" t="inlineStr">
        <is>
          <t>SAAVEDRA</t>
        </is>
      </c>
      <c r="L299" s="74">
        <f>IFERROR(IF(OR(H299=$N$2,H299=$N$3,H299=$N$4),"10","02"),"")</f>
        <v/>
      </c>
      <c r="M299" s="76" t="inlineStr">
        <is>
          <t>01</t>
        </is>
      </c>
    </row>
    <row r="300">
      <c r="A300" s="66" t="inlineStr">
        <is>
          <t>080027-00-7</t>
        </is>
      </c>
      <c r="B300" s="67" t="n">
        <v>85437859</v>
      </c>
      <c r="C300" s="66" t="inlineStr">
        <is>
          <t>LUIS SANCHO LUMBIER</t>
        </is>
      </c>
      <c r="D300" s="67" t="n">
        <v>30000455</v>
      </c>
      <c r="E300" s="66" t="inlineStr">
        <is>
          <t>FUNDACION COMEI</t>
        </is>
      </c>
      <c r="F300" s="68" t="inlineStr">
        <is>
          <t>DSZA</t>
        </is>
      </c>
      <c r="G300" s="68" t="inlineStr">
        <is>
          <t>MAN</t>
        </is>
      </c>
      <c r="H300" s="67" t="n">
        <v>84008231</v>
      </c>
      <c r="I300" s="66" t="inlineStr">
        <is>
          <t>RED F MAGLIONE</t>
        </is>
      </c>
      <c r="J300" s="66" t="inlineStr">
        <is>
          <t>PRES JUAN DOMINGO PERON 244</t>
        </is>
      </c>
      <c r="K300" s="66" t="inlineStr">
        <is>
          <t>LOBOS</t>
        </is>
      </c>
      <c r="L300" s="74">
        <f>IFERROR(IF(OR(H300=$N$2,H300=$N$3,H300=$N$4),"10","02"),"")</f>
        <v/>
      </c>
      <c r="M300" s="76" t="inlineStr">
        <is>
          <t>01</t>
        </is>
      </c>
    </row>
    <row r="301">
      <c r="A301" s="66" t="inlineStr">
        <is>
          <t>011722-01</t>
        </is>
      </c>
      <c r="B301" s="67" t="n">
        <v>85435646</v>
      </c>
      <c r="C301" s="66" t="inlineStr">
        <is>
          <t>MIRIAM CORDONE</t>
        </is>
      </c>
      <c r="D301" s="67" t="n">
        <v>30000455</v>
      </c>
      <c r="E301" s="66" t="inlineStr">
        <is>
          <t>FUNDACION COMEI</t>
        </is>
      </c>
      <c r="F301" s="68" t="inlineStr">
        <is>
          <t>DSZA</t>
        </is>
      </c>
      <c r="G301" s="68" t="inlineStr">
        <is>
          <t>MAN</t>
        </is>
      </c>
      <c r="H301" s="67" t="n">
        <v>84002981</v>
      </c>
      <c r="I301" s="66" t="inlineStr">
        <is>
          <t>RED F MANZOTTI</t>
        </is>
      </c>
      <c r="J301" s="66" t="inlineStr">
        <is>
          <t>HAROSTEGUY 315</t>
        </is>
      </c>
      <c r="K301" s="66" t="inlineStr">
        <is>
          <t>LAS FLORES</t>
        </is>
      </c>
      <c r="L301" s="74">
        <f>IFERROR(IF(OR(H301=$N$2,H301=$N$3,H301=$N$4),"10","02"),"")</f>
        <v/>
      </c>
      <c r="M301" s="76" t="inlineStr">
        <is>
          <t>01</t>
        </is>
      </c>
    </row>
    <row r="302">
      <c r="A302" s="66" t="inlineStr">
        <is>
          <t>60808-03-9</t>
        </is>
      </c>
      <c r="B302" s="67" t="n">
        <v>85435359</v>
      </c>
      <c r="C302" s="66" t="inlineStr">
        <is>
          <t>ALICIA RE</t>
        </is>
      </c>
      <c r="D302" s="67" t="n">
        <v>30000455</v>
      </c>
      <c r="E302" s="66" t="inlineStr">
        <is>
          <t>FUNDACION COMEI</t>
        </is>
      </c>
      <c r="F302" s="68" t="inlineStr">
        <is>
          <t>DSZA</t>
        </is>
      </c>
      <c r="G302" s="68" t="inlineStr">
        <is>
          <t>MAN</t>
        </is>
      </c>
      <c r="H302" s="67" t="n">
        <v>84001366</v>
      </c>
      <c r="I302" s="66" t="inlineStr">
        <is>
          <t>RED F M. Siderurgica Gral Savio</t>
        </is>
      </c>
      <c r="J302" s="66" t="inlineStr">
        <is>
          <t>DE LA NACION 340</t>
        </is>
      </c>
      <c r="K302" s="66" t="inlineStr">
        <is>
          <t>SAN NICOLAS DE LOS ARROYOS</t>
        </is>
      </c>
      <c r="L302" s="74">
        <f>IFERROR(IF(OR(H302=$N$2,H302=$N$3,H302=$N$4),"10","02"),"")</f>
        <v/>
      </c>
      <c r="M302" s="76" t="inlineStr">
        <is>
          <t>01</t>
        </is>
      </c>
    </row>
    <row r="303">
      <c r="A303" s="66" t="inlineStr">
        <is>
          <t>022809-02-1</t>
        </is>
      </c>
      <c r="B303" s="67" t="n">
        <v>85437882</v>
      </c>
      <c r="C303" s="66" t="inlineStr">
        <is>
          <t>KARINA RUTH GOLBERG</t>
        </is>
      </c>
      <c r="D303" s="67" t="n">
        <v>30000455</v>
      </c>
      <c r="E303" s="66" t="inlineStr">
        <is>
          <t>FUNDACION COMEI</t>
        </is>
      </c>
      <c r="F303" s="68" t="inlineStr">
        <is>
          <t>DSZA</t>
        </is>
      </c>
      <c r="G303" s="68" t="inlineStr">
        <is>
          <t>MAN</t>
        </is>
      </c>
      <c r="H303" s="67" t="n">
        <v>84000289</v>
      </c>
      <c r="I303" s="66" t="inlineStr">
        <is>
          <t>RED F GOMEZ de Alejandra Cols</t>
        </is>
      </c>
      <c r="J303" s="66" t="inlineStr">
        <is>
          <t>AV PTE H. YRIGOYEN 4147</t>
        </is>
      </c>
      <c r="K303" s="66" t="inlineStr">
        <is>
          <t>LANUS</t>
        </is>
      </c>
      <c r="L303" s="74">
        <f>IFERROR(IF(OR(H303=$N$2,H303=$N$3,H303=$N$4),"10","02"),"")</f>
        <v/>
      </c>
      <c r="M303" s="76" t="inlineStr">
        <is>
          <t>01</t>
        </is>
      </c>
    </row>
    <row r="304" customFormat="1" s="71">
      <c r="A304" s="66" t="inlineStr">
        <is>
          <t>032382-00-2</t>
        </is>
      </c>
      <c r="B304" s="67" t="n">
        <v>85437264</v>
      </c>
      <c r="C304" s="66" t="inlineStr">
        <is>
          <t>GUSTAVO ENRIQUE HESAMON</t>
        </is>
      </c>
      <c r="D304" s="67" t="n">
        <v>30000455</v>
      </c>
      <c r="E304" s="66" t="inlineStr">
        <is>
          <t>FUNDACION COMEI</t>
        </is>
      </c>
      <c r="F304" s="68" t="inlineStr">
        <is>
          <t>DSZA</t>
        </is>
      </c>
      <c r="G304" s="68" t="inlineStr">
        <is>
          <t>MAN</t>
        </is>
      </c>
      <c r="H304" s="72" t="n">
        <v>84011182</v>
      </c>
      <c r="I304" s="68" t="inlineStr">
        <is>
          <t>F. SCZA PELLEGRINI</t>
        </is>
      </c>
      <c r="J304" s="68" t="inlineStr">
        <is>
          <t>PELLEGRINI 160</t>
        </is>
      </c>
      <c r="K304" s="68" t="inlineStr">
        <is>
          <t>BUENOS AIRES</t>
        </is>
      </c>
      <c r="L304" s="74">
        <f>IFERROR(IF(OR(H304=$N$2,H304=$N$3,H304=$N$4),"10","02"),"")</f>
        <v/>
      </c>
      <c r="M304" s="76" t="inlineStr">
        <is>
          <t>01</t>
        </is>
      </c>
    </row>
    <row r="305">
      <c r="A305" s="66" t="inlineStr">
        <is>
          <t>024820-00-</t>
        </is>
      </c>
      <c r="B305" s="67" t="n">
        <v>85437956</v>
      </c>
      <c r="C305" s="66" t="inlineStr">
        <is>
          <t>ANDREA SINN</t>
        </is>
      </c>
      <c r="D305" s="67" t="n">
        <v>30000455</v>
      </c>
      <c r="E305" s="66" t="inlineStr">
        <is>
          <t>FUNDACION COMEI</t>
        </is>
      </c>
      <c r="F305" s="68" t="inlineStr">
        <is>
          <t>DSZA</t>
        </is>
      </c>
      <c r="G305" s="68" t="inlineStr">
        <is>
          <t>MAN</t>
        </is>
      </c>
      <c r="H305" s="72" t="n">
        <v>84011182</v>
      </c>
      <c r="I305" s="68" t="inlineStr">
        <is>
          <t>F. SCZA PELLEGRINI</t>
        </is>
      </c>
      <c r="J305" s="68" t="inlineStr">
        <is>
          <t>PELLEGRINI 160</t>
        </is>
      </c>
      <c r="K305" s="68" t="inlineStr">
        <is>
          <t>BUENOS AIRES</t>
        </is>
      </c>
      <c r="L305" s="74">
        <f>IFERROR(IF(OR(H305=$N$2,H305=$N$3,H305=$N$4),"10","02"),"")</f>
        <v/>
      </c>
      <c r="M305" s="76" t="inlineStr">
        <is>
          <t>01</t>
        </is>
      </c>
    </row>
    <row r="306">
      <c r="A306" s="66" t="inlineStr">
        <is>
          <t>012273-00-1</t>
        </is>
      </c>
      <c r="B306" s="67" t="n">
        <v>85437373</v>
      </c>
      <c r="C306" s="66" t="inlineStr">
        <is>
          <t>VALERIA LIA FRIGERIO</t>
        </is>
      </c>
      <c r="D306" s="67" t="n">
        <v>30000455</v>
      </c>
      <c r="E306" s="66" t="inlineStr">
        <is>
          <t>FUNDACION COMEI</t>
        </is>
      </c>
      <c r="F306" s="68" t="inlineStr">
        <is>
          <t>DSZA</t>
        </is>
      </c>
      <c r="G306" s="68" t="inlineStr">
        <is>
          <t>MAN</t>
        </is>
      </c>
      <c r="H306" s="67" t="n">
        <v>84007920</v>
      </c>
      <c r="I306" s="66" t="inlineStr">
        <is>
          <t>RED F FERRANDO (Las Pampas)</t>
        </is>
      </c>
      <c r="J306" s="66" t="inlineStr">
        <is>
          <t>Calle 7 52</t>
        </is>
      </c>
      <c r="K306" s="66" t="inlineStr">
        <is>
          <t>LA PLATA</t>
        </is>
      </c>
      <c r="L306" s="74">
        <f>IFERROR(IF(OR(H306=$N$2,H306=$N$3,H306=$N$4),"10","02"),"")</f>
        <v/>
      </c>
      <c r="M306" s="76" t="inlineStr">
        <is>
          <t>01</t>
        </is>
      </c>
    </row>
    <row r="307">
      <c r="A307" s="66" t="inlineStr">
        <is>
          <t>061011-00-1</t>
        </is>
      </c>
      <c r="B307" s="67" t="n">
        <v>85437842</v>
      </c>
      <c r="C307" s="66" t="inlineStr">
        <is>
          <t>FERNANDA BARTROLI</t>
        </is>
      </c>
      <c r="D307" s="67" t="n">
        <v>30000455</v>
      </c>
      <c r="E307" s="66" t="inlineStr">
        <is>
          <t>FUNDACION COMEI</t>
        </is>
      </c>
      <c r="F307" s="68" t="inlineStr">
        <is>
          <t>DSZA</t>
        </is>
      </c>
      <c r="G307" s="68" t="inlineStr">
        <is>
          <t>MAN</t>
        </is>
      </c>
      <c r="H307" s="67" t="n">
        <v>84001365</v>
      </c>
      <c r="I307" s="66" t="inlineStr">
        <is>
          <t>RED F MUTUAL DE SAN NICOLAS</t>
        </is>
      </c>
      <c r="J307" s="66" t="inlineStr">
        <is>
          <t>AV SAVIO 1002</t>
        </is>
      </c>
      <c r="K307" s="66" t="inlineStr">
        <is>
          <t>SAN NICOLAS DE LOS ARROYOS</t>
        </is>
      </c>
      <c r="L307" s="74">
        <f>IFERROR(IF(OR(H307=$N$2,H307=$N$3,H307=$N$4),"10","02"),"")</f>
        <v/>
      </c>
      <c r="M307" s="76" t="inlineStr">
        <is>
          <t>01</t>
        </is>
      </c>
    </row>
    <row r="308">
      <c r="A308" s="66" t="inlineStr">
        <is>
          <t>045307-00-9</t>
        </is>
      </c>
      <c r="B308" s="67" t="n">
        <v>85437883</v>
      </c>
      <c r="C308" s="66" t="inlineStr">
        <is>
          <t>LUCIANA CANTEROS</t>
        </is>
      </c>
      <c r="D308" s="67" t="n">
        <v>30000455</v>
      </c>
      <c r="E308" s="66" t="inlineStr">
        <is>
          <t>FUNDACION COMEI</t>
        </is>
      </c>
      <c r="F308" s="68" t="inlineStr">
        <is>
          <t>DSZA</t>
        </is>
      </c>
      <c r="G308" s="68" t="inlineStr">
        <is>
          <t>MAN</t>
        </is>
      </c>
      <c r="H308" s="67" t="n">
        <v>84000011</v>
      </c>
      <c r="I308" s="66" t="inlineStr">
        <is>
          <t>TELEMED ARGENTINA SA</t>
        </is>
      </c>
      <c r="J308" s="66" t="inlineStr">
        <is>
          <t>AVDA CRISOLOGO LARRALDE 3711</t>
        </is>
      </c>
      <c r="K308" s="66" t="inlineStr">
        <is>
          <t>SAAVEDRA</t>
        </is>
      </c>
      <c r="L308" s="74">
        <f>IFERROR(IF(OR(H308=$N$2,H308=$N$3,H308=$N$4),"10","02"),"")</f>
        <v/>
      </c>
      <c r="M308" s="76" t="inlineStr">
        <is>
          <t>01</t>
        </is>
      </c>
    </row>
    <row r="309">
      <c r="A309" s="66" t="inlineStr">
        <is>
          <t>043276-00-8</t>
        </is>
      </c>
      <c r="B309" s="67" t="n">
        <v>85438103</v>
      </c>
      <c r="C309" s="66" t="inlineStr">
        <is>
          <t>IRENE DELFINA SASAKI</t>
        </is>
      </c>
      <c r="D309" s="67" t="n">
        <v>30000455</v>
      </c>
      <c r="E309" s="66" t="inlineStr">
        <is>
          <t>FUNDACION COMEI</t>
        </is>
      </c>
      <c r="F309" s="68" t="inlineStr">
        <is>
          <t>DSZA</t>
        </is>
      </c>
      <c r="G309" s="68" t="inlineStr">
        <is>
          <t>MAN</t>
        </is>
      </c>
      <c r="H309" s="72" t="n">
        <v>84011182</v>
      </c>
      <c r="I309" s="68" t="inlineStr">
        <is>
          <t>F. SCZA PELLEGRINI</t>
        </is>
      </c>
      <c r="J309" s="68" t="inlineStr">
        <is>
          <t>PELLEGRINI 160</t>
        </is>
      </c>
      <c r="K309" s="68" t="inlineStr">
        <is>
          <t>BUENOS AIRES</t>
        </is>
      </c>
      <c r="L309" s="74">
        <f>IFERROR(IF(OR(H309=$N$2,H309=$N$3,H309=$N$4),"10","02"),"")</f>
        <v/>
      </c>
      <c r="M309" s="76" t="inlineStr">
        <is>
          <t>01</t>
        </is>
      </c>
    </row>
    <row r="310">
      <c r="A310" s="66" t="inlineStr">
        <is>
          <t>15303-00-8</t>
        </is>
      </c>
      <c r="B310" s="67" t="n">
        <v>85438197</v>
      </c>
      <c r="C310" s="66" t="inlineStr">
        <is>
          <t>NADIA RICCIARDI</t>
        </is>
      </c>
      <c r="D310" s="67" t="n">
        <v>30000455</v>
      </c>
      <c r="E310" s="66" t="inlineStr">
        <is>
          <t>FUNDACION COMEI</t>
        </is>
      </c>
      <c r="F310" s="68" t="inlineStr">
        <is>
          <t>DSZA</t>
        </is>
      </c>
      <c r="G310" s="68" t="inlineStr">
        <is>
          <t>MAN</t>
        </is>
      </c>
      <c r="H310" s="67" t="n">
        <v>84002025</v>
      </c>
      <c r="I310" s="66" t="inlineStr">
        <is>
          <t>RED F ROLLA</t>
        </is>
      </c>
      <c r="J310" s="66" t="inlineStr">
        <is>
          <t>AVENIDA 60 1144</t>
        </is>
      </c>
      <c r="K310" s="66" t="inlineStr">
        <is>
          <t>LA PLATA</t>
        </is>
      </c>
      <c r="L310" s="74">
        <f>IFERROR(IF(OR(H310=$N$2,H310=$N$3,H310=$N$4),"10","02"),"")</f>
        <v/>
      </c>
      <c r="M310" s="76" t="inlineStr">
        <is>
          <t>01</t>
        </is>
      </c>
    </row>
    <row r="311">
      <c r="A311" s="66" t="inlineStr">
        <is>
          <t>044083-00-5</t>
        </is>
      </c>
      <c r="B311" s="67" t="n">
        <v>85438359</v>
      </c>
      <c r="C311" s="66" t="inlineStr">
        <is>
          <t>MARIA LORENA CESAR GALLARDO</t>
        </is>
      </c>
      <c r="D311" s="67" t="n">
        <v>30000455</v>
      </c>
      <c r="E311" s="66" t="inlineStr">
        <is>
          <t>FUNDACION COMEI</t>
        </is>
      </c>
      <c r="F311" s="68" t="inlineStr">
        <is>
          <t>DSZA</t>
        </is>
      </c>
      <c r="G311" s="68" t="inlineStr">
        <is>
          <t>MAN</t>
        </is>
      </c>
      <c r="H311" s="72" t="n">
        <v>84011182</v>
      </c>
      <c r="I311" s="68" t="inlineStr">
        <is>
          <t>F. SCZA PELLEGRINI</t>
        </is>
      </c>
      <c r="J311" s="68" t="inlineStr">
        <is>
          <t>PELLEGRINI 160</t>
        </is>
      </c>
      <c r="K311" s="68" t="inlineStr">
        <is>
          <t>BUENOS AIRES</t>
        </is>
      </c>
      <c r="L311" s="74">
        <f>IFERROR(IF(OR(H311=$N$2,H311=$N$3,H311=$N$4),"10","02"),"")</f>
        <v/>
      </c>
      <c r="M311" s="76" t="inlineStr">
        <is>
          <t>01</t>
        </is>
      </c>
    </row>
    <row r="312">
      <c r="A312" s="66" t="inlineStr">
        <is>
          <t>030007-00-0</t>
        </is>
      </c>
      <c r="B312" s="67" t="n">
        <v>85436364</v>
      </c>
      <c r="C312" s="66" t="inlineStr">
        <is>
          <t>ISABEL MORONO</t>
        </is>
      </c>
      <c r="D312" s="67" t="n">
        <v>30000455</v>
      </c>
      <c r="E312" s="66" t="inlineStr">
        <is>
          <t>FUNDACION COMEI</t>
        </is>
      </c>
      <c r="F312" s="68" t="inlineStr">
        <is>
          <t>DSZA</t>
        </is>
      </c>
      <c r="G312" s="68" t="inlineStr">
        <is>
          <t>MAN</t>
        </is>
      </c>
      <c r="H312" s="72" t="n">
        <v>84011182</v>
      </c>
      <c r="I312" s="68" t="inlineStr">
        <is>
          <t>F. SCZA PELLEGRINI</t>
        </is>
      </c>
      <c r="J312" s="68" t="inlineStr">
        <is>
          <t>PELLEGRINI 160</t>
        </is>
      </c>
      <c r="K312" s="68" t="inlineStr">
        <is>
          <t>BUENOS AIRES</t>
        </is>
      </c>
      <c r="L312" s="74">
        <f>IFERROR(IF(OR(H312=$N$2,H312=$N$3,H312=$N$4),"10","02"),"")</f>
        <v/>
      </c>
      <c r="M312" s="76" t="inlineStr">
        <is>
          <t>01</t>
        </is>
      </c>
    </row>
    <row r="313">
      <c r="A313" s="66" t="inlineStr">
        <is>
          <t>043081-00-0</t>
        </is>
      </c>
      <c r="B313" s="67" t="n">
        <v>85438198</v>
      </c>
      <c r="C313" s="66" t="inlineStr">
        <is>
          <t>LAURA HEREDIA CANOSA</t>
        </is>
      </c>
      <c r="D313" s="67" t="n">
        <v>30000455</v>
      </c>
      <c r="E313" s="66" t="inlineStr">
        <is>
          <t>FUNDACION COMEI</t>
        </is>
      </c>
      <c r="F313" s="68" t="inlineStr">
        <is>
          <t>DSZA</t>
        </is>
      </c>
      <c r="G313" s="68" t="inlineStr">
        <is>
          <t>MAN</t>
        </is>
      </c>
      <c r="H313" s="67" t="n">
        <v>84002153</v>
      </c>
      <c r="I313" s="66" t="inlineStr">
        <is>
          <t>RED F LA ESTACION</t>
        </is>
      </c>
      <c r="J313" s="66" t="inlineStr">
        <is>
          <t>SAN MARTIN 102</t>
        </is>
      </c>
      <c r="K313" s="66" t="inlineStr">
        <is>
          <t>VILLA BALLESTER</t>
        </is>
      </c>
      <c r="L313" s="74">
        <f>IFERROR(IF(OR(H313=$N$2,H313=$N$3,H313=$N$4),"10","02"),"")</f>
        <v/>
      </c>
      <c r="M313" s="76" t="inlineStr">
        <is>
          <t>01</t>
        </is>
      </c>
    </row>
    <row r="314">
      <c r="A314" s="66" t="inlineStr">
        <is>
          <t>060530-00-6</t>
        </is>
      </c>
      <c r="B314" s="67" t="n">
        <v>85436771</v>
      </c>
      <c r="C314" s="66" t="inlineStr">
        <is>
          <t>JOSE BOTTA</t>
        </is>
      </c>
      <c r="D314" s="67" t="n">
        <v>30000455</v>
      </c>
      <c r="E314" s="66" t="inlineStr">
        <is>
          <t>FUNDACION COMEI</t>
        </is>
      </c>
      <c r="F314" s="68" t="inlineStr">
        <is>
          <t>DSZA</t>
        </is>
      </c>
      <c r="G314" s="68" t="inlineStr">
        <is>
          <t>MAN</t>
        </is>
      </c>
      <c r="H314" s="67" t="n">
        <v>84004370</v>
      </c>
      <c r="I314" s="66" t="inlineStr">
        <is>
          <t>RED F BADIA</t>
        </is>
      </c>
      <c r="J314" s="66" t="inlineStr">
        <is>
          <t>AVDA ALTE GUILLERMO BROWN 56</t>
        </is>
      </c>
      <c r="K314" s="66" t="inlineStr">
        <is>
          <t>CHACABUCO</t>
        </is>
      </c>
      <c r="L314" s="74">
        <f>IFERROR(IF(OR(H314=$N$2,H314=$N$3,H314=$N$4),"10","02"),"")</f>
        <v/>
      </c>
      <c r="M314" s="76" t="inlineStr">
        <is>
          <t>01</t>
        </is>
      </c>
    </row>
    <row r="315">
      <c r="A315" s="66" t="inlineStr">
        <is>
          <t>061238-00-8</t>
        </is>
      </c>
      <c r="B315" s="67" t="n">
        <v>85438430</v>
      </c>
      <c r="C315" s="66" t="inlineStr">
        <is>
          <t>WALTER HERNAN GABRIEL MUÑOZ</t>
        </is>
      </c>
      <c r="D315" s="67" t="n">
        <v>30000455</v>
      </c>
      <c r="E315" s="66" t="inlineStr">
        <is>
          <t>FUNDACION COMEI</t>
        </is>
      </c>
      <c r="F315" s="68" t="inlineStr">
        <is>
          <t>DSZA</t>
        </is>
      </c>
      <c r="G315" s="68" t="inlineStr">
        <is>
          <t>MAN</t>
        </is>
      </c>
      <c r="H315" s="67" t="n">
        <v>84001366</v>
      </c>
      <c r="I315" s="66" t="inlineStr">
        <is>
          <t>RED F M. Siderurgica Gral Savio</t>
        </is>
      </c>
      <c r="J315" s="66" t="inlineStr">
        <is>
          <t>DE LA NACION 340</t>
        </is>
      </c>
      <c r="K315" s="66" t="inlineStr">
        <is>
          <t>SAN NICOLAS DE LOS ARROYOS</t>
        </is>
      </c>
      <c r="L315" s="74">
        <f>IFERROR(IF(OR(H315=$N$2,H315=$N$3,H315=$N$4),"10","02"),"")</f>
        <v/>
      </c>
      <c r="M315" s="76" t="inlineStr">
        <is>
          <t>01</t>
        </is>
      </c>
    </row>
    <row r="316">
      <c r="A316" s="66" t="inlineStr">
        <is>
          <t>041731-01-3</t>
        </is>
      </c>
      <c r="B316" s="67" t="n">
        <v>85437951</v>
      </c>
      <c r="C316" s="66" t="inlineStr">
        <is>
          <t>BEATRIZ SUSANA GARCIA</t>
        </is>
      </c>
      <c r="D316" s="67" t="n">
        <v>30000455</v>
      </c>
      <c r="E316" s="66" t="inlineStr">
        <is>
          <t>FUNDACION COMEI</t>
        </is>
      </c>
      <c r="F316" s="68" t="inlineStr">
        <is>
          <t>DSZA</t>
        </is>
      </c>
      <c r="G316" s="68" t="inlineStr">
        <is>
          <t>MAN</t>
        </is>
      </c>
      <c r="H316" s="72" t="n">
        <v>84011182</v>
      </c>
      <c r="I316" s="68" t="inlineStr">
        <is>
          <t>F. SCZA PELLEGRINI</t>
        </is>
      </c>
      <c r="J316" s="68" t="inlineStr">
        <is>
          <t>PELLEGRINI 160</t>
        </is>
      </c>
      <c r="K316" s="68" t="inlineStr">
        <is>
          <t>BUENOS AIRES</t>
        </is>
      </c>
      <c r="L316" s="74">
        <f>IFERROR(IF(OR(H316=$N$2,H316=$N$3,H316=$N$4),"10","02"),"")</f>
        <v/>
      </c>
      <c r="M316" s="76" t="inlineStr">
        <is>
          <t>01</t>
        </is>
      </c>
    </row>
    <row r="317">
      <c r="A317" s="66" t="inlineStr">
        <is>
          <t>620445-00-9</t>
        </is>
      </c>
      <c r="B317" s="67" t="n">
        <v>85436281</v>
      </c>
      <c r="C317" s="66" t="inlineStr">
        <is>
          <t>MICAELA PENA</t>
        </is>
      </c>
      <c r="D317" s="67" t="n">
        <v>30000455</v>
      </c>
      <c r="E317" s="66" t="inlineStr">
        <is>
          <t>FUNDACION COMEI</t>
        </is>
      </c>
      <c r="F317" s="68" t="inlineStr">
        <is>
          <t>DSZA</t>
        </is>
      </c>
      <c r="G317" s="68" t="inlineStr">
        <is>
          <t>MAN</t>
        </is>
      </c>
      <c r="H317" s="72" t="n">
        <v>84011182</v>
      </c>
      <c r="I317" s="68" t="inlineStr">
        <is>
          <t>F. SCZA PELLEGRINI</t>
        </is>
      </c>
      <c r="J317" s="68" t="inlineStr">
        <is>
          <t>PELLEGRINI 160</t>
        </is>
      </c>
      <c r="K317" s="68" t="inlineStr">
        <is>
          <t>BUENOS AIRES</t>
        </is>
      </c>
      <c r="L317" s="74">
        <f>IFERROR(IF(OR(H317=$N$2,H317=$N$3,H317=$N$4),"10","02"),"")</f>
        <v/>
      </c>
      <c r="M317" s="76" t="inlineStr">
        <is>
          <t>01</t>
        </is>
      </c>
    </row>
    <row r="318">
      <c r="A318" s="66" t="inlineStr">
        <is>
          <t>041445-00-8</t>
        </is>
      </c>
      <c r="B318" s="67" t="n">
        <v>85438671</v>
      </c>
      <c r="C318" s="66" t="inlineStr">
        <is>
          <t>NORBERTO CARLOS CAIAN</t>
        </is>
      </c>
      <c r="D318" s="67" t="n">
        <v>30000455</v>
      </c>
      <c r="E318" s="66" t="inlineStr">
        <is>
          <t>FUNDACION COMEI</t>
        </is>
      </c>
      <c r="F318" s="68" t="inlineStr">
        <is>
          <t>DSZA</t>
        </is>
      </c>
      <c r="G318" s="68" t="inlineStr">
        <is>
          <t>MAN</t>
        </is>
      </c>
      <c r="H318" s="67" t="n">
        <v>84000820</v>
      </c>
      <c r="I318" s="66" t="inlineStr">
        <is>
          <t>RED F IARA SCS</t>
        </is>
      </c>
      <c r="J318" s="66" t="inlineStr">
        <is>
          <t>AV GDOR M. UGARTE 3311</t>
        </is>
      </c>
      <c r="K318" s="66" t="inlineStr">
        <is>
          <t>OLIVOS</t>
        </is>
      </c>
      <c r="L318" s="74">
        <f>IFERROR(IF(OR(H318=$N$2,H318=$N$3,H318=$N$4),"10","02"),"")</f>
        <v/>
      </c>
      <c r="M318" s="76" t="inlineStr">
        <is>
          <t>01</t>
        </is>
      </c>
    </row>
    <row r="319">
      <c r="A319" s="66" t="inlineStr">
        <is>
          <t>022941-02-8</t>
        </is>
      </c>
      <c r="B319" s="67" t="n">
        <v>85438677</v>
      </c>
      <c r="C319" s="66" t="inlineStr">
        <is>
          <t>JUAN CRUZ BLASCO</t>
        </is>
      </c>
      <c r="D319" s="67" t="n">
        <v>30000455</v>
      </c>
      <c r="E319" s="66" t="inlineStr">
        <is>
          <t>FUNDACION COMEI</t>
        </is>
      </c>
      <c r="F319" s="68" t="inlineStr">
        <is>
          <t>DSZA</t>
        </is>
      </c>
      <c r="G319" s="68" t="inlineStr">
        <is>
          <t>MAN</t>
        </is>
      </c>
      <c r="H319" s="72" t="n">
        <v>84011182</v>
      </c>
      <c r="I319" s="68" t="inlineStr">
        <is>
          <t>F. SCZA PELLEGRINI</t>
        </is>
      </c>
      <c r="J319" s="68" t="inlineStr">
        <is>
          <t>PELLEGRINI 160</t>
        </is>
      </c>
      <c r="K319" s="68" t="inlineStr">
        <is>
          <t>BUENOS AIRES</t>
        </is>
      </c>
      <c r="L319" s="74">
        <f>IFERROR(IF(OR(H319=$N$2,H319=$N$3,H319=$N$4),"10","02"),"")</f>
        <v/>
      </c>
      <c r="M319" s="76" t="inlineStr">
        <is>
          <t>01</t>
        </is>
      </c>
    </row>
    <row r="320">
      <c r="A320" s="66" t="inlineStr">
        <is>
          <t>040639-00-4</t>
        </is>
      </c>
      <c r="B320" s="67" t="n">
        <v>85438668</v>
      </c>
      <c r="C320" s="66" t="inlineStr">
        <is>
          <t>GUALTERIO HUGO KIRKBY</t>
        </is>
      </c>
      <c r="D320" s="67" t="n">
        <v>30000455</v>
      </c>
      <c r="E320" s="66" t="inlineStr">
        <is>
          <t>FUNDACION COMEI</t>
        </is>
      </c>
      <c r="F320" s="68" t="inlineStr">
        <is>
          <t>DSZA</t>
        </is>
      </c>
      <c r="G320" s="68" t="inlineStr">
        <is>
          <t>MAN</t>
        </is>
      </c>
      <c r="H320" s="72" t="n">
        <v>84011182</v>
      </c>
      <c r="I320" s="68" t="inlineStr">
        <is>
          <t>F. SCZA PELLEGRINI</t>
        </is>
      </c>
      <c r="J320" s="68" t="inlineStr">
        <is>
          <t>PELLEGRINI 160</t>
        </is>
      </c>
      <c r="K320" s="68" t="inlineStr">
        <is>
          <t>BUENOS AIRES</t>
        </is>
      </c>
      <c r="L320" s="74">
        <f>IFERROR(IF(OR(H320=$N$2,H320=$N$3,H320=$N$4),"10","02"),"")</f>
        <v/>
      </c>
      <c r="M320" s="76" t="inlineStr">
        <is>
          <t>01</t>
        </is>
      </c>
    </row>
    <row r="321">
      <c r="A321" s="66" t="inlineStr">
        <is>
          <t>100229-00-4</t>
        </is>
      </c>
      <c r="B321" s="67" t="n">
        <v>85438852</v>
      </c>
      <c r="C321" s="66" t="inlineStr">
        <is>
          <t>MARIA INES DAHY</t>
        </is>
      </c>
      <c r="D321" s="67" t="n">
        <v>30000455</v>
      </c>
      <c r="E321" s="66" t="inlineStr">
        <is>
          <t>FUNDACION COMEI</t>
        </is>
      </c>
      <c r="F321" s="68" t="inlineStr">
        <is>
          <t>DSZA</t>
        </is>
      </c>
      <c r="G321" s="68" t="inlineStr">
        <is>
          <t>MAN</t>
        </is>
      </c>
      <c r="H321" s="67" t="n">
        <v>84002495</v>
      </c>
      <c r="I321" s="66" t="inlineStr">
        <is>
          <t>RED F BARRUECO</t>
        </is>
      </c>
      <c r="J321" s="66" t="inlineStr">
        <is>
          <t>CNEL FREYRE 199</t>
        </is>
      </c>
      <c r="K321" s="66" t="inlineStr">
        <is>
          <t>GUAMINI</t>
        </is>
      </c>
      <c r="L321" s="74">
        <f>IFERROR(IF(OR(H321=$N$2,H321=$N$3,H321=$N$4),"10","02"),"")</f>
        <v/>
      </c>
      <c r="M321" s="76" t="inlineStr">
        <is>
          <t>01</t>
        </is>
      </c>
    </row>
    <row r="322">
      <c r="A322" s="66" t="inlineStr">
        <is>
          <t>041837-00-1</t>
        </is>
      </c>
      <c r="B322" s="67" t="n">
        <v>85438904</v>
      </c>
      <c r="C322" s="66" t="inlineStr">
        <is>
          <t>NORMA AZUCENA VAZQUEZ BARREIRO</t>
        </is>
      </c>
      <c r="D322" s="67" t="n">
        <v>30000455</v>
      </c>
      <c r="E322" s="66" t="inlineStr">
        <is>
          <t>FUNDACION COMEI</t>
        </is>
      </c>
      <c r="F322" s="68" t="inlineStr">
        <is>
          <t>DSZA</t>
        </is>
      </c>
      <c r="G322" s="68" t="inlineStr">
        <is>
          <t>MAN</t>
        </is>
      </c>
      <c r="H322" s="72" t="n">
        <v>84011182</v>
      </c>
      <c r="I322" s="68" t="inlineStr">
        <is>
          <t>F. SCZA PELLEGRINI</t>
        </is>
      </c>
      <c r="J322" s="68" t="inlineStr">
        <is>
          <t>PELLEGRINI 160</t>
        </is>
      </c>
      <c r="K322" s="68" t="inlineStr">
        <is>
          <t>BUENOS AIRES</t>
        </is>
      </c>
      <c r="L322" s="74">
        <f>IFERROR(IF(OR(H322=$N$2,H322=$N$3,H322=$N$4),"10","02"),"")</f>
        <v/>
      </c>
      <c r="M322" s="76" t="inlineStr">
        <is>
          <t>01</t>
        </is>
      </c>
    </row>
    <row r="323">
      <c r="A323" s="66" t="inlineStr">
        <is>
          <t>015208-00-6</t>
        </is>
      </c>
      <c r="B323" s="67" t="n">
        <v>85438355</v>
      </c>
      <c r="C323" s="66" t="inlineStr">
        <is>
          <t>MATIAS BELTRAN</t>
        </is>
      </c>
      <c r="D323" s="67" t="n">
        <v>30000455</v>
      </c>
      <c r="E323" s="66" t="inlineStr">
        <is>
          <t>FUNDACION COMEI</t>
        </is>
      </c>
      <c r="F323" s="68" t="inlineStr">
        <is>
          <t>DSZA</t>
        </is>
      </c>
      <c r="G323" s="68" t="inlineStr">
        <is>
          <t>MAN</t>
        </is>
      </c>
      <c r="H323" s="67" t="n">
        <v>84002026</v>
      </c>
      <c r="I323" s="66" t="inlineStr">
        <is>
          <t>RED F LA PROTECTORA</t>
        </is>
      </c>
      <c r="J323" s="66" t="inlineStr">
        <is>
          <t>CALLE 49 740</t>
        </is>
      </c>
      <c r="K323" s="66" t="inlineStr">
        <is>
          <t>LA PLATA</t>
        </is>
      </c>
      <c r="L323" s="74">
        <f>IFERROR(IF(OR(H323=$N$2,H323=$N$3,H323=$N$4),"10","02"),"")</f>
        <v/>
      </c>
      <c r="M323" s="76" t="inlineStr">
        <is>
          <t>01</t>
        </is>
      </c>
    </row>
    <row r="324">
      <c r="A324" s="66" t="inlineStr">
        <is>
          <t>041393-00-0</t>
        </is>
      </c>
      <c r="B324" s="67" t="n">
        <v>85439102</v>
      </c>
      <c r="C324" s="66" t="inlineStr">
        <is>
          <t>HUMBERTO OSVALDO FARALLO</t>
        </is>
      </c>
      <c r="D324" s="67" t="n">
        <v>30000455</v>
      </c>
      <c r="E324" s="66" t="inlineStr">
        <is>
          <t>FUNDACION COMEI</t>
        </is>
      </c>
      <c r="F324" s="68" t="inlineStr">
        <is>
          <t>DSZA</t>
        </is>
      </c>
      <c r="G324" s="68" t="inlineStr">
        <is>
          <t>MAN</t>
        </is>
      </c>
      <c r="H324" s="67" t="n">
        <v>84000325</v>
      </c>
      <c r="I324" s="66" t="inlineStr">
        <is>
          <t>RED F DANERI DE DANERI SA</t>
        </is>
      </c>
      <c r="J324" s="66" t="inlineStr">
        <is>
          <t>CAMPANA 2502</t>
        </is>
      </c>
      <c r="K324" s="66" t="inlineStr">
        <is>
          <t>VILLA DEL PARQUE</t>
        </is>
      </c>
      <c r="L324" s="74">
        <f>IFERROR(IF(OR(H324=$N$2,H324=$N$3,H324=$N$4),"10","02"),"")</f>
        <v/>
      </c>
      <c r="M324" s="76" t="inlineStr">
        <is>
          <t>01</t>
        </is>
      </c>
    </row>
    <row r="325">
      <c r="A325" s="66" t="inlineStr">
        <is>
          <t>031897-01-1</t>
        </is>
      </c>
      <c r="B325" s="67" t="n">
        <v>85438158</v>
      </c>
      <c r="C325" s="66" t="inlineStr">
        <is>
          <t>RODOLFO TOUSIDO</t>
        </is>
      </c>
      <c r="D325" s="67" t="n">
        <v>30000455</v>
      </c>
      <c r="E325" s="66" t="inlineStr">
        <is>
          <t>FUNDACION COMEI</t>
        </is>
      </c>
      <c r="F325" s="68" t="inlineStr">
        <is>
          <t>DSZA</t>
        </is>
      </c>
      <c r="G325" s="68" t="inlineStr">
        <is>
          <t>MAN</t>
        </is>
      </c>
      <c r="H325" s="67" t="n">
        <v>84000289</v>
      </c>
      <c r="I325" s="66" t="inlineStr">
        <is>
          <t>RED F GOMEZ de Alejandra Cols</t>
        </is>
      </c>
      <c r="J325" s="66" t="inlineStr">
        <is>
          <t>AV PTE H. YRIGOYEN 4147</t>
        </is>
      </c>
      <c r="K325" s="66" t="inlineStr">
        <is>
          <t>LANUS</t>
        </is>
      </c>
      <c r="L325" s="74">
        <f>IFERROR(IF(OR(H325=$N$2,H325=$N$3,H325=$N$4),"10","02"),"")</f>
        <v/>
      </c>
      <c r="M325" s="76" t="inlineStr">
        <is>
          <t>01</t>
        </is>
      </c>
    </row>
    <row r="326">
      <c r="A326" s="66" t="inlineStr">
        <is>
          <t>030972-02-9</t>
        </is>
      </c>
      <c r="B326" s="67" t="n">
        <v>85439120</v>
      </c>
      <c r="C326" s="66" t="inlineStr">
        <is>
          <t>CARLOS PERINAT</t>
        </is>
      </c>
      <c r="D326" s="67" t="n">
        <v>30000455</v>
      </c>
      <c r="E326" s="66" t="inlineStr">
        <is>
          <t>FUNDACION COMEI</t>
        </is>
      </c>
      <c r="F326" s="68" t="inlineStr">
        <is>
          <t>DSZA</t>
        </is>
      </c>
      <c r="G326" s="68" t="inlineStr">
        <is>
          <t>MAN</t>
        </is>
      </c>
      <c r="H326" s="72" t="n">
        <v>84011182</v>
      </c>
      <c r="I326" s="68" t="inlineStr">
        <is>
          <t>F. SCZA PELLEGRINI</t>
        </is>
      </c>
      <c r="J326" s="68" t="inlineStr">
        <is>
          <t>PELLEGRINI 160</t>
        </is>
      </c>
      <c r="K326" s="68" t="inlineStr">
        <is>
          <t>BUENOS AIRES</t>
        </is>
      </c>
      <c r="L326" s="74">
        <f>IFERROR(IF(OR(H326=$N$2,H326=$N$3,H326=$N$4),"10","02"),"")</f>
        <v/>
      </c>
      <c r="M326" s="76" t="inlineStr">
        <is>
          <t>01</t>
        </is>
      </c>
    </row>
    <row r="327">
      <c r="A327" s="66" t="inlineStr">
        <is>
          <t>020488-00-6</t>
        </is>
      </c>
      <c r="B327" s="67" t="n">
        <v>85438939</v>
      </c>
      <c r="C327" s="66" t="inlineStr">
        <is>
          <t>ILDEFONSO ISHIKAWA</t>
        </is>
      </c>
      <c r="D327" s="67" t="n">
        <v>30000455</v>
      </c>
      <c r="E327" s="66" t="inlineStr">
        <is>
          <t>FUNDACION COMEI</t>
        </is>
      </c>
      <c r="F327" s="68" t="inlineStr">
        <is>
          <t>DSZA</t>
        </is>
      </c>
      <c r="G327" s="68" t="inlineStr">
        <is>
          <t>MAN</t>
        </is>
      </c>
      <c r="H327" s="72" t="n">
        <v>84011182</v>
      </c>
      <c r="I327" s="68" t="inlineStr">
        <is>
          <t>F. SCZA PELLEGRINI</t>
        </is>
      </c>
      <c r="J327" s="68" t="inlineStr">
        <is>
          <t>PELLEGRINI 160</t>
        </is>
      </c>
      <c r="K327" s="68" t="inlineStr">
        <is>
          <t>BUENOS AIRES</t>
        </is>
      </c>
      <c r="L327" s="74">
        <f>IFERROR(IF(OR(H327=$N$2,H327=$N$3,H327=$N$4),"10","02"),"")</f>
        <v/>
      </c>
      <c r="M327" s="76" t="inlineStr">
        <is>
          <t>01</t>
        </is>
      </c>
    </row>
    <row r="328">
      <c r="A328" s="66" t="inlineStr">
        <is>
          <t>031082-00-2</t>
        </is>
      </c>
      <c r="B328" s="67" t="n">
        <v>85438850</v>
      </c>
      <c r="C328" s="66" t="inlineStr">
        <is>
          <t>JOSE ENRIQUE MAZZARINO</t>
        </is>
      </c>
      <c r="D328" s="67" t="n">
        <v>30000455</v>
      </c>
      <c r="E328" s="66" t="inlineStr">
        <is>
          <t>FUNDACION COMEI</t>
        </is>
      </c>
      <c r="F328" s="68" t="inlineStr">
        <is>
          <t>DSZA</t>
        </is>
      </c>
      <c r="G328" s="68" t="inlineStr">
        <is>
          <t>MAN</t>
        </is>
      </c>
      <c r="H328" s="67" t="n">
        <v>84000011</v>
      </c>
      <c r="I328" s="66" t="inlineStr">
        <is>
          <t>TELEMED ARGENTINA SA</t>
        </is>
      </c>
      <c r="J328" s="66" t="inlineStr">
        <is>
          <t>AVDA CRISOLOGO LARRALDE 3711</t>
        </is>
      </c>
      <c r="K328" s="66" t="inlineStr">
        <is>
          <t>SAAVEDRA</t>
        </is>
      </c>
      <c r="L328" s="74">
        <f>IFERROR(IF(OR(H328=$N$2,H328=$N$3,H328=$N$4),"10","02"),"")</f>
        <v/>
      </c>
      <c r="M328" s="76" t="inlineStr">
        <is>
          <t>01</t>
        </is>
      </c>
    </row>
    <row r="329">
      <c r="A329" s="66" t="inlineStr">
        <is>
          <t>021691-00-9</t>
        </is>
      </c>
      <c r="B329" s="67" t="n">
        <v>85439468</v>
      </c>
      <c r="C329" s="66" t="inlineStr">
        <is>
          <t>NILDA NOBILE</t>
        </is>
      </c>
      <c r="D329" s="67" t="n">
        <v>30000455</v>
      </c>
      <c r="E329" s="66" t="inlineStr">
        <is>
          <t>FUNDACION COMEI</t>
        </is>
      </c>
      <c r="F329" s="68" t="inlineStr">
        <is>
          <t>DSZA</t>
        </is>
      </c>
      <c r="G329" s="68" t="inlineStr">
        <is>
          <t>MAN</t>
        </is>
      </c>
      <c r="H329" s="67" t="n">
        <v>84000289</v>
      </c>
      <c r="I329" s="66" t="inlineStr">
        <is>
          <t>RED F GOMEZ de Alejandra Cols</t>
        </is>
      </c>
      <c r="J329" s="66" t="inlineStr">
        <is>
          <t>AV PTE H. YRIGOYEN 4147</t>
        </is>
      </c>
      <c r="K329" s="66" t="inlineStr">
        <is>
          <t>LANUS</t>
        </is>
      </c>
      <c r="L329" s="74">
        <f>IFERROR(IF(OR(H329=$N$2,H329=$N$3,H329=$N$4),"10","02"),"")</f>
        <v/>
      </c>
      <c r="M329" s="76" t="inlineStr">
        <is>
          <t>01</t>
        </is>
      </c>
    </row>
    <row r="330">
      <c r="A330" s="66" t="inlineStr">
        <is>
          <t>043063-00-4</t>
        </is>
      </c>
      <c r="B330" s="67" t="n">
        <v>85435086</v>
      </c>
      <c r="C330" s="66" t="inlineStr">
        <is>
          <t>LILIANA CALCAGNO</t>
        </is>
      </c>
      <c r="D330" s="67" t="n">
        <v>30000455</v>
      </c>
      <c r="E330" s="66" t="inlineStr">
        <is>
          <t>FUNDACION COMEI</t>
        </is>
      </c>
      <c r="F330" s="68" t="inlineStr">
        <is>
          <t>DSZA</t>
        </is>
      </c>
      <c r="G330" s="68" t="inlineStr">
        <is>
          <t>MAN</t>
        </is>
      </c>
      <c r="H330" s="67" t="n">
        <v>84000266</v>
      </c>
      <c r="I330" s="66" t="inlineStr">
        <is>
          <t>RED F SAID DE MONKOWSKI A MARI</t>
        </is>
      </c>
      <c r="J330" s="66" t="inlineStr">
        <is>
          <t>AV PTE J. D. PERON 1874</t>
        </is>
      </c>
      <c r="K330" s="66" t="inlineStr">
        <is>
          <t>SAN MIGUEL</t>
        </is>
      </c>
      <c r="L330" s="74">
        <f>IFERROR(IF(OR(H330=$N$2,H330=$N$3,H330=$N$4),"10","02"),"")</f>
        <v/>
      </c>
      <c r="M330" s="76" t="inlineStr">
        <is>
          <t>01</t>
        </is>
      </c>
    </row>
    <row r="331">
      <c r="A331" s="66" t="inlineStr">
        <is>
          <t>021821-00-6</t>
        </is>
      </c>
      <c r="B331" s="67" t="n">
        <v>85439401</v>
      </c>
      <c r="C331" s="66" t="inlineStr">
        <is>
          <t>ADRIANA ESTHER ALVAREZ</t>
        </is>
      </c>
      <c r="D331" s="67" t="n">
        <v>30000455</v>
      </c>
      <c r="E331" s="66" t="inlineStr">
        <is>
          <t>FUNDACION COMEI</t>
        </is>
      </c>
      <c r="F331" s="68" t="inlineStr">
        <is>
          <t>DSZA</t>
        </is>
      </c>
      <c r="G331" s="68" t="inlineStr">
        <is>
          <t>MAN</t>
        </is>
      </c>
      <c r="H331" s="67" t="n">
        <v>84000289</v>
      </c>
      <c r="I331" s="66" t="inlineStr">
        <is>
          <t>RED F GOMEZ de Alejandra Cols</t>
        </is>
      </c>
      <c r="J331" s="66" t="inlineStr">
        <is>
          <t>AV PTE H. YRIGOYEN 4147</t>
        </is>
      </c>
      <c r="K331" s="66" t="inlineStr">
        <is>
          <t>LANUS</t>
        </is>
      </c>
      <c r="L331" s="74">
        <f>IFERROR(IF(OR(H331=$N$2,H331=$N$3,H331=$N$4),"10","02"),"")</f>
        <v/>
      </c>
      <c r="M331" s="76" t="inlineStr">
        <is>
          <t>01</t>
        </is>
      </c>
    </row>
    <row r="332">
      <c r="A332" s="66" t="inlineStr">
        <is>
          <t>022515-00-5</t>
        </is>
      </c>
      <c r="B332" s="67" t="n">
        <v>85439239</v>
      </c>
      <c r="C332" s="66" t="inlineStr">
        <is>
          <t>PABLO ROCHA</t>
        </is>
      </c>
      <c r="D332" s="67" t="n">
        <v>30000455</v>
      </c>
      <c r="E332" s="66" t="inlineStr">
        <is>
          <t>FUNDACION COMEI</t>
        </is>
      </c>
      <c r="F332" s="68" t="inlineStr">
        <is>
          <t>DSZA</t>
        </is>
      </c>
      <c r="G332" s="68" t="inlineStr">
        <is>
          <t>MAN</t>
        </is>
      </c>
      <c r="H332" s="67" t="n">
        <v>84000718</v>
      </c>
      <c r="I332" s="66" t="inlineStr">
        <is>
          <t>RED F ESPAÑOLA</t>
        </is>
      </c>
      <c r="J332" s="66" t="inlineStr">
        <is>
          <t>SAN MARTIN 301</t>
        </is>
      </c>
      <c r="K332" s="66" t="inlineStr">
        <is>
          <t>BAHIA BLANCA</t>
        </is>
      </c>
      <c r="L332" s="74">
        <f>IFERROR(IF(OR(H332=$N$2,H332=$N$3,H332=$N$4),"10","02"),"")</f>
        <v/>
      </c>
      <c r="M332" s="76" t="inlineStr">
        <is>
          <t>01</t>
        </is>
      </c>
    </row>
    <row r="333">
      <c r="A333" s="66" t="inlineStr">
        <is>
          <t>31176-00</t>
        </is>
      </c>
      <c r="B333" s="67" t="n">
        <v>85440190</v>
      </c>
      <c r="C333" s="66" t="inlineStr">
        <is>
          <t>MARIO LUIS DI LEO</t>
        </is>
      </c>
      <c r="D333" s="67" t="n">
        <v>30000455</v>
      </c>
      <c r="E333" s="66" t="inlineStr">
        <is>
          <t>FUNDACION COMEI</t>
        </is>
      </c>
      <c r="F333" s="68" t="inlineStr">
        <is>
          <t>DSZA</t>
        </is>
      </c>
      <c r="G333" s="68" t="inlineStr">
        <is>
          <t>MAN</t>
        </is>
      </c>
      <c r="H333" s="72" t="n">
        <v>84011182</v>
      </c>
      <c r="I333" s="68" t="inlineStr">
        <is>
          <t>F. SCZA PELLEGRINI</t>
        </is>
      </c>
      <c r="J333" s="68" t="inlineStr">
        <is>
          <t>PELLEGRINI 160</t>
        </is>
      </c>
      <c r="K333" s="68" t="inlineStr">
        <is>
          <t>BUENOS AIRES</t>
        </is>
      </c>
      <c r="L333" s="74">
        <f>IFERROR(IF(OR(H333=$N$2,H333=$N$3,H333=$N$4),"10","02"),"")</f>
        <v/>
      </c>
      <c r="M333" s="76" t="inlineStr">
        <is>
          <t>01</t>
        </is>
      </c>
    </row>
    <row r="334">
      <c r="A334" s="66" t="inlineStr">
        <is>
          <t>040935-02-7</t>
        </is>
      </c>
      <c r="B334" s="67" t="n">
        <v>85439714</v>
      </c>
      <c r="C334" s="66" t="inlineStr">
        <is>
          <t>ZUNILDA ANSELMI</t>
        </is>
      </c>
      <c r="D334" s="67" t="n">
        <v>30000455</v>
      </c>
      <c r="E334" s="66" t="inlineStr">
        <is>
          <t>FUNDACION COMEI</t>
        </is>
      </c>
      <c r="F334" s="68" t="inlineStr">
        <is>
          <t>DSZA</t>
        </is>
      </c>
      <c r="G334" s="68" t="inlineStr">
        <is>
          <t>MAN</t>
        </is>
      </c>
      <c r="H334" s="72" t="n">
        <v>84011182</v>
      </c>
      <c r="I334" s="68" t="inlineStr">
        <is>
          <t>F. SCZA PELLEGRINI</t>
        </is>
      </c>
      <c r="J334" s="68" t="inlineStr">
        <is>
          <t>PELLEGRINI 160</t>
        </is>
      </c>
      <c r="K334" s="68" t="inlineStr">
        <is>
          <t>BUENOS AIRES</t>
        </is>
      </c>
      <c r="L334" s="74">
        <f>IFERROR(IF(OR(H334=$N$2,H334=$N$3,H334=$N$4),"10","02"),"")</f>
        <v/>
      </c>
      <c r="M334" s="76" t="inlineStr">
        <is>
          <t>01</t>
        </is>
      </c>
    </row>
    <row r="335">
      <c r="A335" s="66" t="inlineStr">
        <is>
          <t>040729-00-0</t>
        </is>
      </c>
      <c r="B335" s="67" t="n">
        <v>85439652</v>
      </c>
      <c r="C335" s="66" t="inlineStr">
        <is>
          <t>JORGE TAYLOR</t>
        </is>
      </c>
      <c r="D335" s="67" t="n">
        <v>30000455</v>
      </c>
      <c r="E335" s="66" t="inlineStr">
        <is>
          <t>FUNDACION COMEI</t>
        </is>
      </c>
      <c r="F335" s="68" t="inlineStr">
        <is>
          <t>DSZA</t>
        </is>
      </c>
      <c r="G335" s="68" t="inlineStr">
        <is>
          <t>MAN</t>
        </is>
      </c>
      <c r="H335" s="72" t="n">
        <v>84011182</v>
      </c>
      <c r="I335" s="68" t="inlineStr">
        <is>
          <t>F. SCZA PELLEGRINI</t>
        </is>
      </c>
      <c r="J335" s="68" t="inlineStr">
        <is>
          <t>PELLEGRINI 160</t>
        </is>
      </c>
      <c r="K335" s="68" t="inlineStr">
        <is>
          <t>BUENOS AIRES</t>
        </is>
      </c>
      <c r="L335" s="74">
        <f>IFERROR(IF(OR(H335=$N$2,H335=$N$3,H335=$N$4),"10","02"),"")</f>
        <v/>
      </c>
      <c r="M335" s="76" t="inlineStr">
        <is>
          <t>01</t>
        </is>
      </c>
    </row>
    <row r="336">
      <c r="A336" s="66" t="inlineStr">
        <is>
          <t>060735-00-5</t>
        </is>
      </c>
      <c r="B336" s="67" t="n">
        <v>85439098</v>
      </c>
      <c r="C336" s="66" t="inlineStr">
        <is>
          <t>SILVINA CAMPAGNOLO</t>
        </is>
      </c>
      <c r="D336" s="67" t="n">
        <v>30000455</v>
      </c>
      <c r="E336" s="66" t="inlineStr">
        <is>
          <t>FUNDACION COMEI</t>
        </is>
      </c>
      <c r="F336" s="68" t="inlineStr">
        <is>
          <t>DSZA</t>
        </is>
      </c>
      <c r="G336" s="68" t="inlineStr">
        <is>
          <t>MAN</t>
        </is>
      </c>
      <c r="H336" s="67" t="n">
        <v>84001366</v>
      </c>
      <c r="I336" s="66" t="inlineStr">
        <is>
          <t>RED F M. Siderurgica Gral Savio</t>
        </is>
      </c>
      <c r="J336" s="66" t="inlineStr">
        <is>
          <t>DE LA NACION 340</t>
        </is>
      </c>
      <c r="K336" s="66" t="inlineStr">
        <is>
          <t>SAN NICOLAS DE LOS ARROYOS</t>
        </is>
      </c>
      <c r="L336" s="74">
        <f>IFERROR(IF(OR(H336=$N$2,H336=$N$3,H336=$N$4),"10","02"),"")</f>
        <v/>
      </c>
      <c r="M336" s="76" t="inlineStr">
        <is>
          <t>01</t>
        </is>
      </c>
    </row>
    <row r="337">
      <c r="A337" s="66" t="inlineStr">
        <is>
          <t>030201-00-6</t>
        </is>
      </c>
      <c r="B337" s="67" t="n">
        <v>85440213</v>
      </c>
      <c r="C337" s="66" t="inlineStr">
        <is>
          <t>MARTA LUCIA DEL RIO</t>
        </is>
      </c>
      <c r="D337" s="67" t="n">
        <v>30000455</v>
      </c>
      <c r="E337" s="66" t="inlineStr">
        <is>
          <t>FUNDACION COMEI</t>
        </is>
      </c>
      <c r="F337" s="68" t="inlineStr">
        <is>
          <t>DSZA</t>
        </is>
      </c>
      <c r="G337" s="68" t="inlineStr">
        <is>
          <t>MAN</t>
        </is>
      </c>
      <c r="H337" s="67" t="n">
        <v>84000011</v>
      </c>
      <c r="I337" s="66" t="inlineStr">
        <is>
          <t>TELEMED ARGENTINA SA</t>
        </is>
      </c>
      <c r="J337" s="66" t="inlineStr">
        <is>
          <t>AVDA CRISOLOGO LARRALDE 3711</t>
        </is>
      </c>
      <c r="K337" s="66" t="inlineStr">
        <is>
          <t>SAAVEDRA</t>
        </is>
      </c>
      <c r="L337" s="74">
        <f>IFERROR(IF(OR(H337=$N$2,H337=$N$3,H337=$N$4),"10","02"),"")</f>
        <v/>
      </c>
      <c r="M337" s="76" t="inlineStr">
        <is>
          <t>01</t>
        </is>
      </c>
    </row>
    <row r="338">
      <c r="A338" s="66" t="inlineStr">
        <is>
          <t>070059-00-3</t>
        </is>
      </c>
      <c r="B338" s="67" t="n">
        <v>85438675</v>
      </c>
      <c r="C338" s="66" t="inlineStr">
        <is>
          <t>MARIO ALBERTO FARACE</t>
        </is>
      </c>
      <c r="D338" s="67" t="n">
        <v>30000455</v>
      </c>
      <c r="E338" s="66" t="inlineStr">
        <is>
          <t>FUNDACION COMEI</t>
        </is>
      </c>
      <c r="F338" s="68" t="inlineStr">
        <is>
          <t>DSZA</t>
        </is>
      </c>
      <c r="G338" s="68" t="inlineStr">
        <is>
          <t>MAN</t>
        </is>
      </c>
      <c r="H338" s="67" t="n">
        <v>84001267</v>
      </c>
      <c r="I338" s="66" t="inlineStr">
        <is>
          <t>RED F POZZOLI</t>
        </is>
      </c>
      <c r="J338" s="66" t="inlineStr">
        <is>
          <t>PTE H. YRIGOYEN 688</t>
        </is>
      </c>
      <c r="K338" s="66" t="inlineStr">
        <is>
          <t>NAVARRO</t>
        </is>
      </c>
      <c r="L338" s="74">
        <f>IFERROR(IF(OR(H338=$N$2,H338=$N$3,H338=$N$4),"10","02"),"")</f>
        <v/>
      </c>
      <c r="M338" s="76" t="inlineStr">
        <is>
          <t>01</t>
        </is>
      </c>
    </row>
    <row r="339">
      <c r="A339" s="66" t="inlineStr">
        <is>
          <t>040534-00-2</t>
        </is>
      </c>
      <c r="B339" s="67" t="n">
        <v>85438111</v>
      </c>
      <c r="C339" s="66" t="inlineStr">
        <is>
          <t>ELENA STEINER</t>
        </is>
      </c>
      <c r="D339" s="67" t="n">
        <v>30000455</v>
      </c>
      <c r="E339" s="66" t="inlineStr">
        <is>
          <t>FUNDACION COMEI</t>
        </is>
      </c>
      <c r="F339" s="68" t="inlineStr">
        <is>
          <t>DSZA</t>
        </is>
      </c>
      <c r="G339" s="68" t="inlineStr">
        <is>
          <t>MAN</t>
        </is>
      </c>
      <c r="H339" s="72" t="n">
        <v>84011182</v>
      </c>
      <c r="I339" s="68" t="inlineStr">
        <is>
          <t>F. SCZA PELLEGRINI</t>
        </is>
      </c>
      <c r="J339" s="68" t="inlineStr">
        <is>
          <t>PELLEGRINI 160</t>
        </is>
      </c>
      <c r="K339" s="68" t="inlineStr">
        <is>
          <t>BUENOS AIRES</t>
        </is>
      </c>
      <c r="L339" s="74">
        <f>IFERROR(IF(OR(H339=$N$2,H339=$N$3,H339=$N$4),"10","02"),"")</f>
        <v/>
      </c>
      <c r="M339" s="76" t="inlineStr">
        <is>
          <t>01</t>
        </is>
      </c>
    </row>
    <row r="340">
      <c r="A340" s="66" t="inlineStr">
        <is>
          <t>020729-00-4</t>
        </is>
      </c>
      <c r="B340" s="67" t="n">
        <v>85439757</v>
      </c>
      <c r="C340" s="66" t="inlineStr">
        <is>
          <t>MARTA ALICIA SILVA</t>
        </is>
      </c>
      <c r="D340" s="67" t="n">
        <v>30000455</v>
      </c>
      <c r="E340" s="66" t="inlineStr">
        <is>
          <t>FUNDACION COMEI</t>
        </is>
      </c>
      <c r="F340" s="68" t="inlineStr">
        <is>
          <t>DSZA</t>
        </is>
      </c>
      <c r="G340" s="68" t="inlineStr">
        <is>
          <t>MAN</t>
        </is>
      </c>
      <c r="H340" s="72" t="n">
        <v>84011182</v>
      </c>
      <c r="I340" s="68" t="inlineStr">
        <is>
          <t>F. SCZA PELLEGRINI</t>
        </is>
      </c>
      <c r="J340" s="68" t="inlineStr">
        <is>
          <t>PELLEGRINI 160</t>
        </is>
      </c>
      <c r="K340" s="68" t="inlineStr">
        <is>
          <t>BUENOS AIRES</t>
        </is>
      </c>
      <c r="L340" s="74">
        <f>IFERROR(IF(OR(H340=$N$2,H340=$N$3,H340=$N$4),"10","02"),"")</f>
        <v/>
      </c>
      <c r="M340" s="76" t="inlineStr">
        <is>
          <t>01</t>
        </is>
      </c>
    </row>
    <row r="341">
      <c r="A341" s="66" t="inlineStr">
        <is>
          <t>051168-00-1</t>
        </is>
      </c>
      <c r="B341" s="67" t="n">
        <v>85438383</v>
      </c>
      <c r="C341" s="66" t="inlineStr">
        <is>
          <t>MARIA FLORENCIA ROSSO</t>
        </is>
      </c>
      <c r="D341" s="67" t="n">
        <v>30000455</v>
      </c>
      <c r="E341" s="66" t="inlineStr">
        <is>
          <t>FUNDACION COMEI</t>
        </is>
      </c>
      <c r="F341" s="68" t="inlineStr">
        <is>
          <t>DSZA</t>
        </is>
      </c>
      <c r="G341" s="68" t="inlineStr">
        <is>
          <t>MAN</t>
        </is>
      </c>
      <c r="H341" s="67" t="n">
        <v>84000820</v>
      </c>
      <c r="I341" s="66" t="inlineStr">
        <is>
          <t>RED F IARA SCS</t>
        </is>
      </c>
      <c r="J341" s="66" t="inlineStr">
        <is>
          <t>AV GDOR M. UGARTE 3311</t>
        </is>
      </c>
      <c r="K341" s="66" t="inlineStr">
        <is>
          <t>OLIVOS</t>
        </is>
      </c>
      <c r="L341" s="74">
        <f>IFERROR(IF(OR(H341=$N$2,H341=$N$3,H341=$N$4),"10","02"),"")</f>
        <v/>
      </c>
      <c r="M341" s="76" t="inlineStr">
        <is>
          <t>01</t>
        </is>
      </c>
    </row>
    <row r="342">
      <c r="A342" s="66" t="inlineStr">
        <is>
          <t>041510-00-7</t>
        </is>
      </c>
      <c r="B342" s="67" t="n">
        <v>85439987</v>
      </c>
      <c r="C342" s="66" t="inlineStr">
        <is>
          <t>RUBEN LUIS PANTALONE</t>
        </is>
      </c>
      <c r="D342" s="67" t="n">
        <v>30000455</v>
      </c>
      <c r="E342" s="66" t="inlineStr">
        <is>
          <t>FUNDACION COMEI</t>
        </is>
      </c>
      <c r="F342" s="68" t="inlineStr">
        <is>
          <t>DSZA</t>
        </is>
      </c>
      <c r="G342" s="68" t="inlineStr">
        <is>
          <t>MAN</t>
        </is>
      </c>
      <c r="H342" s="72" t="n">
        <v>84011182</v>
      </c>
      <c r="I342" s="68" t="inlineStr">
        <is>
          <t>F. SCZA PELLEGRINI</t>
        </is>
      </c>
      <c r="J342" s="68" t="inlineStr">
        <is>
          <t>PELLEGRINI 160</t>
        </is>
      </c>
      <c r="K342" s="68" t="inlineStr">
        <is>
          <t>BUENOS AIRES</t>
        </is>
      </c>
      <c r="L342" s="74">
        <f>IFERROR(IF(OR(H342=$N$2,H342=$N$3,H342=$N$4),"10","02"),"")</f>
        <v/>
      </c>
      <c r="M342" s="76" t="inlineStr">
        <is>
          <t>01</t>
        </is>
      </c>
    </row>
    <row r="343">
      <c r="A343" s="66" t="inlineStr">
        <is>
          <t>040090-01-8</t>
        </is>
      </c>
      <c r="B343" s="67" t="n">
        <v>85439972</v>
      </c>
      <c r="C343" s="66" t="inlineStr">
        <is>
          <t>JOSE MARIA URCELAY</t>
        </is>
      </c>
      <c r="D343" s="67" t="n">
        <v>30000455</v>
      </c>
      <c r="E343" s="66" t="inlineStr">
        <is>
          <t>FUNDACION COMEI</t>
        </is>
      </c>
      <c r="F343" s="68" t="inlineStr">
        <is>
          <t>DSZA</t>
        </is>
      </c>
      <c r="G343" s="68" t="inlineStr">
        <is>
          <t>MAN</t>
        </is>
      </c>
      <c r="H343" s="72" t="n">
        <v>84011182</v>
      </c>
      <c r="I343" s="68" t="inlineStr">
        <is>
          <t>F. SCZA PELLEGRINI</t>
        </is>
      </c>
      <c r="J343" s="68" t="inlineStr">
        <is>
          <t>PELLEGRINI 160</t>
        </is>
      </c>
      <c r="K343" s="68" t="inlineStr">
        <is>
          <t>BUENOS AIRES</t>
        </is>
      </c>
      <c r="L343" s="74">
        <f>IFERROR(IF(OR(H343=$N$2,H343=$N$3,H343=$N$4),"10","02"),"")</f>
        <v/>
      </c>
      <c r="M343" s="76" t="inlineStr">
        <is>
          <t>01</t>
        </is>
      </c>
    </row>
    <row r="344">
      <c r="A344" s="66" t="inlineStr">
        <is>
          <t>040198-00-2</t>
        </is>
      </c>
      <c r="B344" s="67" t="n">
        <v>85440460</v>
      </c>
      <c r="C344" s="66" t="inlineStr">
        <is>
          <t>HORACIO HERNANDEZ</t>
        </is>
      </c>
      <c r="D344" s="67" t="n">
        <v>30000455</v>
      </c>
      <c r="E344" s="66" t="inlineStr">
        <is>
          <t>FUNDACION COMEI</t>
        </is>
      </c>
      <c r="F344" s="68" t="inlineStr">
        <is>
          <t>DSZA</t>
        </is>
      </c>
      <c r="G344" s="68" t="inlineStr">
        <is>
          <t>MAN</t>
        </is>
      </c>
      <c r="H344" s="72" t="n">
        <v>84011182</v>
      </c>
      <c r="I344" s="68" t="inlineStr">
        <is>
          <t>F. SCZA PELLEGRINI</t>
        </is>
      </c>
      <c r="J344" s="68" t="inlineStr">
        <is>
          <t>PELLEGRINI 160</t>
        </is>
      </c>
      <c r="K344" s="68" t="inlineStr">
        <is>
          <t>BUENOS AIRES</t>
        </is>
      </c>
      <c r="L344" s="74">
        <f>IFERROR(IF(OR(H344=$N$2,H344=$N$3,H344=$N$4),"10","02"),"")</f>
        <v/>
      </c>
      <c r="M344" s="76" t="inlineStr">
        <is>
          <t>01</t>
        </is>
      </c>
    </row>
    <row r="345">
      <c r="A345" s="66" t="inlineStr">
        <is>
          <t>032586-00-8</t>
        </is>
      </c>
      <c r="B345" s="67" t="n">
        <v>85439418</v>
      </c>
      <c r="C345" s="66" t="inlineStr">
        <is>
          <t>VANINA ANABELLA URBINATI</t>
        </is>
      </c>
      <c r="D345" s="67" t="n">
        <v>30000455</v>
      </c>
      <c r="E345" s="66" t="inlineStr">
        <is>
          <t>FUNDACION COMEI</t>
        </is>
      </c>
      <c r="F345" s="68" t="inlineStr">
        <is>
          <t>DSZA</t>
        </is>
      </c>
      <c r="G345" s="68" t="inlineStr">
        <is>
          <t>MAN</t>
        </is>
      </c>
      <c r="H345" s="72" t="n">
        <v>84011182</v>
      </c>
      <c r="I345" s="68" t="inlineStr">
        <is>
          <t>F. SCZA PELLEGRINI</t>
        </is>
      </c>
      <c r="J345" s="68" t="inlineStr">
        <is>
          <t>PELLEGRINI 160</t>
        </is>
      </c>
      <c r="K345" s="68" t="inlineStr">
        <is>
          <t>BUENOS AIRES</t>
        </is>
      </c>
      <c r="L345" s="74">
        <f>IFERROR(IF(OR(H345=$N$2,H345=$N$3,H345=$N$4),"10","02"),"")</f>
        <v/>
      </c>
      <c r="M345" s="76" t="inlineStr">
        <is>
          <t>01</t>
        </is>
      </c>
    </row>
    <row r="346">
      <c r="A346" s="66" t="inlineStr">
        <is>
          <t>011168-00-9</t>
        </is>
      </c>
      <c r="B346" s="67" t="n">
        <v>85439541</v>
      </c>
      <c r="C346" s="66" t="inlineStr">
        <is>
          <t>VIVIANA INES FICHMAN</t>
        </is>
      </c>
      <c r="D346" s="67" t="n">
        <v>30000455</v>
      </c>
      <c r="E346" s="66" t="inlineStr">
        <is>
          <t>FUNDACION COMEI</t>
        </is>
      </c>
      <c r="F346" s="68" t="inlineStr">
        <is>
          <t>DSZA</t>
        </is>
      </c>
      <c r="G346" s="68" t="inlineStr">
        <is>
          <t>MAN</t>
        </is>
      </c>
      <c r="H346" s="72" t="n">
        <v>84011182</v>
      </c>
      <c r="I346" s="68" t="inlineStr">
        <is>
          <t>F. SCZA PELLEGRINI</t>
        </is>
      </c>
      <c r="J346" s="68" t="inlineStr">
        <is>
          <t>PELLEGRINI 160</t>
        </is>
      </c>
      <c r="K346" s="68" t="inlineStr">
        <is>
          <t>BUENOS AIRES</t>
        </is>
      </c>
      <c r="L346" s="74">
        <f>IFERROR(IF(OR(H346=$N$2,H346=$N$3,H346=$N$4),"10","02"),"")</f>
        <v/>
      </c>
      <c r="M346" s="76" t="inlineStr">
        <is>
          <t>01</t>
        </is>
      </c>
    </row>
    <row r="347">
      <c r="A347" s="66" t="inlineStr">
        <is>
          <t>022623-00-7</t>
        </is>
      </c>
      <c r="B347" s="67" t="n">
        <v>85440860</v>
      </c>
      <c r="C347" s="66" t="inlineStr">
        <is>
          <t>BELARMINA ROMERO AYALA</t>
        </is>
      </c>
      <c r="D347" s="67" t="n">
        <v>30000455</v>
      </c>
      <c r="E347" s="66" t="inlineStr">
        <is>
          <t>FUNDACION COMEI</t>
        </is>
      </c>
      <c r="F347" s="68" t="inlineStr">
        <is>
          <t>DSZA</t>
        </is>
      </c>
      <c r="G347" s="68" t="inlineStr">
        <is>
          <t>MAN</t>
        </is>
      </c>
      <c r="H347" s="67" t="n">
        <v>84001338</v>
      </c>
      <c r="I347" s="66" t="inlineStr">
        <is>
          <t>RED F CENTRAL (AVELL.)</t>
        </is>
      </c>
      <c r="J347" s="66" t="inlineStr">
        <is>
          <t>AV PRES BARTOLOME MITRE 401</t>
        </is>
      </c>
      <c r="K347" s="66" t="inlineStr">
        <is>
          <t>AVELLANEDA</t>
        </is>
      </c>
      <c r="L347" s="74">
        <f>IFERROR(IF(OR(H347=$N$2,H347=$N$3,H347=$N$4),"10","02"),"")</f>
        <v/>
      </c>
      <c r="M347" s="76" t="inlineStr">
        <is>
          <t>01</t>
        </is>
      </c>
    </row>
    <row r="348">
      <c r="A348" s="66" t="inlineStr">
        <is>
          <t>041228-00-1</t>
        </is>
      </c>
      <c r="B348" s="67" t="n">
        <v>85440851</v>
      </c>
      <c r="C348" s="66" t="inlineStr">
        <is>
          <t>SUSANA BEATRIZ VERONESE</t>
        </is>
      </c>
      <c r="D348" s="67" t="n">
        <v>30000455</v>
      </c>
      <c r="E348" s="66" t="inlineStr">
        <is>
          <t>FUNDACION COMEI</t>
        </is>
      </c>
      <c r="F348" s="68" t="inlineStr">
        <is>
          <t>DSZA</t>
        </is>
      </c>
      <c r="G348" s="68" t="inlineStr">
        <is>
          <t>MAN</t>
        </is>
      </c>
      <c r="H348" s="72" t="n">
        <v>84011182</v>
      </c>
      <c r="I348" s="68" t="inlineStr">
        <is>
          <t>F. SCZA PELLEGRINI</t>
        </is>
      </c>
      <c r="J348" s="68" t="inlineStr">
        <is>
          <t>PELLEGRINI 160</t>
        </is>
      </c>
      <c r="K348" s="68" t="inlineStr">
        <is>
          <t>BUENOS AIRES</t>
        </is>
      </c>
      <c r="L348" s="74">
        <f>IFERROR(IF(OR(H348=$N$2,H348=$N$3,H348=$N$4),"10","02"),"")</f>
        <v/>
      </c>
      <c r="M348" s="76" t="inlineStr">
        <is>
          <t>01</t>
        </is>
      </c>
    </row>
    <row r="349">
      <c r="A349" s="66" t="inlineStr">
        <is>
          <t>042344-00-7</t>
        </is>
      </c>
      <c r="B349" s="67" t="n">
        <v>85440015</v>
      </c>
      <c r="C349" s="66" t="inlineStr">
        <is>
          <t>PATRICIA FLORES</t>
        </is>
      </c>
      <c r="D349" s="67" t="n">
        <v>30000455</v>
      </c>
      <c r="E349" s="66" t="inlineStr">
        <is>
          <t>FUNDACION COMEI</t>
        </is>
      </c>
      <c r="F349" s="68" t="inlineStr">
        <is>
          <t>DSZA</t>
        </is>
      </c>
      <c r="G349" s="68" t="inlineStr">
        <is>
          <t>MAN</t>
        </is>
      </c>
      <c r="H349" s="72" t="n">
        <v>84011182</v>
      </c>
      <c r="I349" s="68" t="inlineStr">
        <is>
          <t>F. SCZA PELLEGRINI</t>
        </is>
      </c>
      <c r="J349" s="68" t="inlineStr">
        <is>
          <t>PELLEGRINI 160</t>
        </is>
      </c>
      <c r="K349" s="68" t="inlineStr">
        <is>
          <t>BUENOS AIRES</t>
        </is>
      </c>
      <c r="L349" s="74">
        <f>IFERROR(IF(OR(H349=$N$2,H349=$N$3,H349=$N$4),"10","02"),"")</f>
        <v/>
      </c>
      <c r="M349" s="76" t="inlineStr">
        <is>
          <t>01</t>
        </is>
      </c>
    </row>
    <row r="350">
      <c r="A350" s="66" t="inlineStr">
        <is>
          <t>020869-00-5</t>
        </is>
      </c>
      <c r="B350" s="67" t="n">
        <v>85439984</v>
      </c>
      <c r="C350" s="66" t="inlineStr">
        <is>
          <t>ANGEL OSCAR BARTOLOME</t>
        </is>
      </c>
      <c r="D350" s="67" t="n">
        <v>30000455</v>
      </c>
      <c r="E350" s="66" t="inlineStr">
        <is>
          <t>FUNDACION COMEI</t>
        </is>
      </c>
      <c r="F350" s="68" t="inlineStr">
        <is>
          <t>DSZA</t>
        </is>
      </c>
      <c r="G350" s="68" t="inlineStr">
        <is>
          <t>MAN</t>
        </is>
      </c>
      <c r="H350" s="72" t="n">
        <v>84011182</v>
      </c>
      <c r="I350" s="68" t="inlineStr">
        <is>
          <t>F. SCZA PELLEGRINI</t>
        </is>
      </c>
      <c r="J350" s="68" t="inlineStr">
        <is>
          <t>PELLEGRINI 160</t>
        </is>
      </c>
      <c r="K350" s="68" t="inlineStr">
        <is>
          <t>BUENOS AIRES</t>
        </is>
      </c>
      <c r="L350" s="74">
        <f>IFERROR(IF(OR(H350=$N$2,H350=$N$3,H350=$N$4),"10","02"),"")</f>
        <v/>
      </c>
      <c r="M350" s="76" t="inlineStr">
        <is>
          <t>01</t>
        </is>
      </c>
    </row>
    <row r="351">
      <c r="A351" s="66" t="inlineStr">
        <is>
          <t>044559-00-5</t>
        </is>
      </c>
      <c r="B351" s="67" t="n">
        <v>85441549</v>
      </c>
      <c r="C351" s="66" t="inlineStr">
        <is>
          <t>YANINA NATALIA LAZARTE</t>
        </is>
      </c>
      <c r="D351" s="67" t="n">
        <v>30000455</v>
      </c>
      <c r="E351" s="66" t="inlineStr">
        <is>
          <t>FUNDACION COMEI</t>
        </is>
      </c>
      <c r="F351" s="68" t="inlineStr">
        <is>
          <t>DSZA</t>
        </is>
      </c>
      <c r="G351" s="68" t="inlineStr">
        <is>
          <t>MAN</t>
        </is>
      </c>
      <c r="H351" s="67" t="n">
        <v>84000266</v>
      </c>
      <c r="I351" s="66" t="inlineStr">
        <is>
          <t>RED F SAID DE MONKOWSKI A MARI</t>
        </is>
      </c>
      <c r="J351" s="66" t="inlineStr">
        <is>
          <t>AV PTE J. D. PERON 1874</t>
        </is>
      </c>
      <c r="K351" s="66" t="inlineStr">
        <is>
          <t>SAN MIGUEL</t>
        </is>
      </c>
      <c r="L351" s="74">
        <f>IFERROR(IF(OR(H351=$N$2,H351=$N$3,H351=$N$4),"10","02"),"")</f>
        <v/>
      </c>
      <c r="M351" s="76" t="inlineStr">
        <is>
          <t>01</t>
        </is>
      </c>
    </row>
    <row r="352">
      <c r="A352" s="66" t="inlineStr">
        <is>
          <t>021420-00-5</t>
        </is>
      </c>
      <c r="B352" s="67" t="n">
        <v>85441032</v>
      </c>
      <c r="C352" s="66" t="inlineStr">
        <is>
          <t>BARBARA DZIOBEK</t>
        </is>
      </c>
      <c r="D352" s="67" t="n">
        <v>30000455</v>
      </c>
      <c r="E352" s="66" t="inlineStr">
        <is>
          <t>FUNDACION COMEI</t>
        </is>
      </c>
      <c r="F352" s="68" t="inlineStr">
        <is>
          <t>DSZA</t>
        </is>
      </c>
      <c r="G352" s="68" t="inlineStr">
        <is>
          <t>MAN</t>
        </is>
      </c>
      <c r="H352" s="72" t="n">
        <v>84011182</v>
      </c>
      <c r="I352" s="68" t="inlineStr">
        <is>
          <t>F. SCZA PELLEGRINI</t>
        </is>
      </c>
      <c r="J352" s="68" t="inlineStr">
        <is>
          <t>PELLEGRINI 160</t>
        </is>
      </c>
      <c r="K352" s="68" t="inlineStr">
        <is>
          <t>BUENOS AIRES</t>
        </is>
      </c>
      <c r="L352" s="74">
        <f>IFERROR(IF(OR(H352=$N$2,H352=$N$3,H352=$N$4),"10","02"),"")</f>
        <v/>
      </c>
      <c r="M352" s="76" t="inlineStr">
        <is>
          <t>01</t>
        </is>
      </c>
    </row>
    <row r="353">
      <c r="A353" s="66" t="inlineStr">
        <is>
          <t>030599-00-0</t>
        </is>
      </c>
      <c r="B353" s="67" t="n">
        <v>85441801</v>
      </c>
      <c r="C353" s="66" t="inlineStr">
        <is>
          <t>VIOLETA NIJOLE DEVEIKIS</t>
        </is>
      </c>
      <c r="D353" s="67" t="n">
        <v>30000455</v>
      </c>
      <c r="E353" s="66" t="inlineStr">
        <is>
          <t>FUNDACION COMEI</t>
        </is>
      </c>
      <c r="F353" s="68" t="inlineStr">
        <is>
          <t>DSZA</t>
        </is>
      </c>
      <c r="G353" s="68" t="inlineStr">
        <is>
          <t>MAN</t>
        </is>
      </c>
      <c r="H353" s="72" t="n">
        <v>84011182</v>
      </c>
      <c r="I353" s="68" t="inlineStr">
        <is>
          <t>F. SCZA PELLEGRINI</t>
        </is>
      </c>
      <c r="J353" s="68" t="inlineStr">
        <is>
          <t>PELLEGRINI 160</t>
        </is>
      </c>
      <c r="K353" s="68" t="inlineStr">
        <is>
          <t>BUENOS AIRES</t>
        </is>
      </c>
      <c r="L353" s="74">
        <f>IFERROR(IF(OR(H353=$N$2,H353=$N$3,H353=$N$4),"10","02"),"")</f>
        <v/>
      </c>
      <c r="M353" s="76" t="inlineStr">
        <is>
          <t>01</t>
        </is>
      </c>
    </row>
    <row r="354">
      <c r="A354" s="66" t="inlineStr">
        <is>
          <t>023001-00-6</t>
        </is>
      </c>
      <c r="B354" s="67" t="n">
        <v>85440267</v>
      </c>
      <c r="C354" s="66" t="inlineStr">
        <is>
          <t>GRACIELA LISA</t>
        </is>
      </c>
      <c r="D354" s="67" t="n">
        <v>30000455</v>
      </c>
      <c r="E354" s="66" t="inlineStr">
        <is>
          <t>FUNDACION COMEI</t>
        </is>
      </c>
      <c r="F354" s="68" t="inlineStr">
        <is>
          <t>DSZA</t>
        </is>
      </c>
      <c r="G354" s="68" t="inlineStr">
        <is>
          <t>MAN</t>
        </is>
      </c>
      <c r="H354" s="72" t="n">
        <v>84011182</v>
      </c>
      <c r="I354" s="68" t="inlineStr">
        <is>
          <t>F. SCZA PELLEGRINI</t>
        </is>
      </c>
      <c r="J354" s="68" t="inlineStr">
        <is>
          <t>PELLEGRINI 160</t>
        </is>
      </c>
      <c r="K354" s="68" t="inlineStr">
        <is>
          <t>BUENOS AIRES</t>
        </is>
      </c>
      <c r="L354" s="74">
        <f>IFERROR(IF(OR(H354=$N$2,H354=$N$3,H354=$N$4),"10","02"),"")</f>
        <v/>
      </c>
      <c r="M354" s="76" t="inlineStr">
        <is>
          <t>01</t>
        </is>
      </c>
    </row>
    <row r="355">
      <c r="A355" s="66" t="inlineStr">
        <is>
          <t>022639-00</t>
        </is>
      </c>
      <c r="B355" s="67" t="n">
        <v>85441072</v>
      </c>
      <c r="C355" s="66" t="inlineStr">
        <is>
          <t>ADRIANA SPOLOSINO</t>
        </is>
      </c>
      <c r="D355" s="67" t="n">
        <v>30000455</v>
      </c>
      <c r="E355" s="66" t="inlineStr">
        <is>
          <t>FUNDACION COMEI</t>
        </is>
      </c>
      <c r="F355" s="68" t="inlineStr">
        <is>
          <t>DSZA</t>
        </is>
      </c>
      <c r="G355" s="68" t="inlineStr">
        <is>
          <t>MAN</t>
        </is>
      </c>
      <c r="H355" s="67" t="n">
        <v>84000289</v>
      </c>
      <c r="I355" s="66" t="inlineStr">
        <is>
          <t>RED F GOMEZ de Alejandra Cols</t>
        </is>
      </c>
      <c r="J355" s="66" t="inlineStr">
        <is>
          <t>AV PTE H. YRIGOYEN 4147</t>
        </is>
      </c>
      <c r="K355" s="66" t="inlineStr">
        <is>
          <t>LANUS</t>
        </is>
      </c>
      <c r="L355" s="74">
        <f>IFERROR(IF(OR(H355=$N$2,H355=$N$3,H355=$N$4),"10","02"),"")</f>
        <v/>
      </c>
      <c r="M355" s="76" t="inlineStr">
        <is>
          <t>01</t>
        </is>
      </c>
    </row>
    <row r="356">
      <c r="A356" s="66" t="inlineStr">
        <is>
          <t>043485-00-0</t>
        </is>
      </c>
      <c r="B356" s="67" t="n">
        <v>85441553</v>
      </c>
      <c r="C356" s="66" t="inlineStr">
        <is>
          <t>ROMINA HESHIKI</t>
        </is>
      </c>
      <c r="D356" s="67" t="n">
        <v>30000455</v>
      </c>
      <c r="E356" s="66" t="inlineStr">
        <is>
          <t>FUNDACION COMEI</t>
        </is>
      </c>
      <c r="F356" s="68" t="inlineStr">
        <is>
          <t>DSZA</t>
        </is>
      </c>
      <c r="G356" s="68" t="inlineStr">
        <is>
          <t>MAN</t>
        </is>
      </c>
      <c r="H356" s="72" t="n">
        <v>84011182</v>
      </c>
      <c r="I356" s="68" t="inlineStr">
        <is>
          <t>F. SCZA PELLEGRINI</t>
        </is>
      </c>
      <c r="J356" s="68" t="inlineStr">
        <is>
          <t>PELLEGRINI 160</t>
        </is>
      </c>
      <c r="K356" s="68" t="inlineStr">
        <is>
          <t>BUENOS AIRES</t>
        </is>
      </c>
      <c r="L356" s="74">
        <f>IFERROR(IF(OR(H356=$N$2,H356=$N$3,H356=$N$4),"10","02"),"")</f>
        <v/>
      </c>
      <c r="M356" s="76" t="inlineStr">
        <is>
          <t>01</t>
        </is>
      </c>
    </row>
    <row r="357">
      <c r="A357" s="66" t="inlineStr">
        <is>
          <t>30021-00</t>
        </is>
      </c>
      <c r="B357" s="67" t="n">
        <v>85440453</v>
      </c>
      <c r="C357" s="66" t="inlineStr">
        <is>
          <t>RAUL BARROS</t>
        </is>
      </c>
      <c r="D357" s="67" t="n">
        <v>30000455</v>
      </c>
      <c r="E357" s="66" t="inlineStr">
        <is>
          <t>FUNDACION COMEI</t>
        </is>
      </c>
      <c r="F357" s="68" t="inlineStr">
        <is>
          <t>DSZA</t>
        </is>
      </c>
      <c r="G357" s="68" t="inlineStr">
        <is>
          <t>MAN</t>
        </is>
      </c>
      <c r="H357" s="72" t="n">
        <v>84011182</v>
      </c>
      <c r="I357" s="68" t="inlineStr">
        <is>
          <t>F. SCZA PELLEGRINI</t>
        </is>
      </c>
      <c r="J357" s="68" t="inlineStr">
        <is>
          <t>PELLEGRINI 160</t>
        </is>
      </c>
      <c r="K357" s="68" t="inlineStr">
        <is>
          <t>BUENOS AIRES</t>
        </is>
      </c>
      <c r="L357" s="74">
        <f>IFERROR(IF(OR(H357=$N$2,H357=$N$3,H357=$N$4),"10","02"),"")</f>
        <v/>
      </c>
      <c r="M357" s="76" t="inlineStr">
        <is>
          <t>01</t>
        </is>
      </c>
    </row>
    <row r="358">
      <c r="A358" s="66" t="inlineStr">
        <is>
          <t>30101-00</t>
        </is>
      </c>
      <c r="B358" s="67" t="n">
        <v>85441556</v>
      </c>
      <c r="C358" s="66" t="inlineStr">
        <is>
          <t>NORBERTO BERTONE</t>
        </is>
      </c>
      <c r="D358" s="67" t="n">
        <v>30000455</v>
      </c>
      <c r="E358" s="66" t="inlineStr">
        <is>
          <t>FUNDACION COMEI</t>
        </is>
      </c>
      <c r="F358" s="68" t="inlineStr">
        <is>
          <t>DSZA</t>
        </is>
      </c>
      <c r="G358" s="68" t="inlineStr">
        <is>
          <t>MAN</t>
        </is>
      </c>
      <c r="H358" s="72" t="n">
        <v>84011182</v>
      </c>
      <c r="I358" s="68" t="inlineStr">
        <is>
          <t>F. SCZA PELLEGRINI</t>
        </is>
      </c>
      <c r="J358" s="68" t="inlineStr">
        <is>
          <t>PELLEGRINI 160</t>
        </is>
      </c>
      <c r="K358" s="68" t="inlineStr">
        <is>
          <t>BUENOS AIRES</t>
        </is>
      </c>
      <c r="L358" s="74">
        <f>IFERROR(IF(OR(H358=$N$2,H358=$N$3,H358=$N$4),"10","02"),"")</f>
        <v/>
      </c>
      <c r="M358" s="76" t="inlineStr">
        <is>
          <t>01</t>
        </is>
      </c>
    </row>
    <row r="359">
      <c r="A359" s="66" t="inlineStr">
        <is>
          <t>31158-00</t>
        </is>
      </c>
      <c r="B359" s="67" t="n">
        <v>85441552</v>
      </c>
      <c r="C359" s="66" t="inlineStr">
        <is>
          <t>MARTA COSIMATO</t>
        </is>
      </c>
      <c r="D359" s="67" t="n">
        <v>30000455</v>
      </c>
      <c r="E359" s="66" t="inlineStr">
        <is>
          <t>FUNDACION COMEI</t>
        </is>
      </c>
      <c r="F359" s="68" t="inlineStr">
        <is>
          <t>DSZA</t>
        </is>
      </c>
      <c r="G359" s="68" t="inlineStr">
        <is>
          <t>MAN</t>
        </is>
      </c>
      <c r="H359" s="72" t="n">
        <v>84011182</v>
      </c>
      <c r="I359" s="68" t="inlineStr">
        <is>
          <t>F. SCZA PELLEGRINI</t>
        </is>
      </c>
      <c r="J359" s="68" t="inlineStr">
        <is>
          <t>PELLEGRINI 160</t>
        </is>
      </c>
      <c r="K359" s="68" t="inlineStr">
        <is>
          <t>BUENOS AIRES</t>
        </is>
      </c>
      <c r="L359" s="74">
        <f>IFERROR(IF(OR(H359=$N$2,H359=$N$3,H359=$N$4),"10","02"),"")</f>
        <v/>
      </c>
      <c r="M359" s="76" t="inlineStr">
        <is>
          <t>01</t>
        </is>
      </c>
    </row>
    <row r="360">
      <c r="A360" s="66" t="inlineStr">
        <is>
          <t>60594-00-4</t>
        </is>
      </c>
      <c r="B360" s="67" t="n">
        <v>85441814</v>
      </c>
      <c r="C360" s="66" t="inlineStr">
        <is>
          <t>MIRIAM NADAL</t>
        </is>
      </c>
      <c r="D360" s="67" t="n">
        <v>30000455</v>
      </c>
      <c r="E360" s="66" t="inlineStr">
        <is>
          <t>FUNDACION COMEI</t>
        </is>
      </c>
      <c r="F360" s="68" t="inlineStr">
        <is>
          <t>DSZA</t>
        </is>
      </c>
      <c r="G360" s="68" t="inlineStr">
        <is>
          <t>MAN</t>
        </is>
      </c>
      <c r="H360" s="67" t="n">
        <v>84001366</v>
      </c>
      <c r="I360" s="66" t="inlineStr">
        <is>
          <t>RED F M. Siderurgica Gral Savio</t>
        </is>
      </c>
      <c r="J360" s="66" t="inlineStr">
        <is>
          <t>DE LA NACION 340</t>
        </is>
      </c>
      <c r="K360" s="66" t="inlineStr">
        <is>
          <t>SAN NICOLAS DE LOS ARROYOS</t>
        </is>
      </c>
      <c r="L360" s="74">
        <f>IFERROR(IF(OR(H360=$N$2,H360=$N$3,H360=$N$4),"10","02"),"")</f>
        <v/>
      </c>
      <c r="M360" s="76" t="inlineStr">
        <is>
          <t>01</t>
        </is>
      </c>
    </row>
    <row r="361">
      <c r="A361" s="66" t="inlineStr">
        <is>
          <t>32188-00</t>
        </is>
      </c>
      <c r="B361" s="67" t="n">
        <v>85440780</v>
      </c>
      <c r="C361" s="66" t="inlineStr">
        <is>
          <t>MARIA GABRIELA NOVELLI</t>
        </is>
      </c>
      <c r="D361" s="67" t="n">
        <v>30000455</v>
      </c>
      <c r="E361" s="66" t="inlineStr">
        <is>
          <t>FUNDACION COMEI</t>
        </is>
      </c>
      <c r="F361" s="68" t="inlineStr">
        <is>
          <t>DSZA</t>
        </is>
      </c>
      <c r="G361" s="68" t="inlineStr">
        <is>
          <t>MAN</t>
        </is>
      </c>
      <c r="H361" s="72" t="n">
        <v>84011182</v>
      </c>
      <c r="I361" s="68" t="inlineStr">
        <is>
          <t>F. SCZA PELLEGRINI</t>
        </is>
      </c>
      <c r="J361" s="68" t="inlineStr">
        <is>
          <t>PELLEGRINI 160</t>
        </is>
      </c>
      <c r="K361" s="68" t="inlineStr">
        <is>
          <t>BUENOS AIRES</t>
        </is>
      </c>
      <c r="L361" s="74">
        <f>IFERROR(IF(OR(H361=$N$2,H361=$N$3,H361=$N$4),"10","02"),"")</f>
        <v/>
      </c>
      <c r="M361" s="76" t="inlineStr">
        <is>
          <t>01</t>
        </is>
      </c>
    </row>
    <row r="362">
      <c r="A362" s="66" t="inlineStr">
        <is>
          <t>620309-00-0</t>
        </is>
      </c>
      <c r="B362" s="67" t="n">
        <v>85442447</v>
      </c>
      <c r="C362" s="66" t="inlineStr">
        <is>
          <t>MARIA ELENA AZNAR</t>
        </is>
      </c>
      <c r="D362" s="67" t="n">
        <v>30000455</v>
      </c>
      <c r="E362" s="66" t="inlineStr">
        <is>
          <t>FUNDACION COMEI</t>
        </is>
      </c>
      <c r="F362" s="68" t="inlineStr">
        <is>
          <t>DSZA</t>
        </is>
      </c>
      <c r="G362" s="68" t="inlineStr">
        <is>
          <t>MAN</t>
        </is>
      </c>
      <c r="H362" s="67" t="n">
        <v>84000011</v>
      </c>
      <c r="I362" s="66" t="inlineStr">
        <is>
          <t>TELEMED ARGENTINA SA</t>
        </is>
      </c>
      <c r="J362" s="66" t="inlineStr">
        <is>
          <t>AVDA CRISOLOGO LARRALDE 3711</t>
        </is>
      </c>
      <c r="K362" s="66" t="inlineStr">
        <is>
          <t>SAAVEDRA</t>
        </is>
      </c>
      <c r="L362" s="74">
        <f>IFERROR(IF(OR(H362=$N$2,H362=$N$3,H362=$N$4),"10","02"),"")</f>
        <v/>
      </c>
      <c r="M362" s="76" t="inlineStr">
        <is>
          <t>01</t>
        </is>
      </c>
    </row>
    <row r="363">
      <c r="A363" s="66" t="inlineStr">
        <is>
          <t>20388-01-6</t>
        </is>
      </c>
      <c r="B363" s="67" t="n">
        <v>85443011</v>
      </c>
      <c r="C363" s="66" t="inlineStr">
        <is>
          <t>EUGENIA FERREIRA</t>
        </is>
      </c>
      <c r="D363" s="67" t="n">
        <v>30000455</v>
      </c>
      <c r="E363" s="66" t="inlineStr">
        <is>
          <t>FUNDACION COMEI</t>
        </is>
      </c>
      <c r="F363" s="68" t="inlineStr">
        <is>
          <t>DSZA</t>
        </is>
      </c>
      <c r="G363" s="68" t="inlineStr">
        <is>
          <t>MAN</t>
        </is>
      </c>
      <c r="H363" s="67" t="n">
        <v>84001314</v>
      </c>
      <c r="I363" s="66" t="inlineStr">
        <is>
          <t>RED F MUTUAL (Tandil)</t>
        </is>
      </c>
      <c r="J363" s="66" t="inlineStr">
        <is>
          <t>4 DE ABRIL 1099</t>
        </is>
      </c>
      <c r="K363" s="66" t="inlineStr">
        <is>
          <t>TANDIL</t>
        </is>
      </c>
      <c r="L363" s="74">
        <f>IFERROR(IF(OR(H363=$N$2,H363=$N$3,H363=$N$4),"10","02"),"")</f>
        <v/>
      </c>
      <c r="M363" s="76" t="inlineStr">
        <is>
          <t>01</t>
        </is>
      </c>
    </row>
    <row r="364">
      <c r="A364" s="66" t="inlineStr">
        <is>
          <t>010619-00-3</t>
        </is>
      </c>
      <c r="B364" s="67" t="n">
        <v>85442437</v>
      </c>
      <c r="C364" s="66" t="inlineStr">
        <is>
          <t>GLORIA NOVAS</t>
        </is>
      </c>
      <c r="D364" s="67" t="n">
        <v>30000455</v>
      </c>
      <c r="E364" s="66" t="inlineStr">
        <is>
          <t>FUNDACION COMEI</t>
        </is>
      </c>
      <c r="F364" s="68" t="inlineStr">
        <is>
          <t>DSZA</t>
        </is>
      </c>
      <c r="G364" s="68" t="inlineStr">
        <is>
          <t>MAN</t>
        </is>
      </c>
      <c r="H364" s="67" t="n">
        <v>84000983</v>
      </c>
      <c r="I364" s="66" t="inlineStr">
        <is>
          <t>RED F MUTUAL (MDQ)</t>
        </is>
      </c>
      <c r="J364" s="66" t="inlineStr">
        <is>
          <t>AVDA INDEPENDENCIA 2249</t>
        </is>
      </c>
      <c r="K364" s="66" t="inlineStr">
        <is>
          <t>MAR DEL PLATA</t>
        </is>
      </c>
      <c r="L364" s="74">
        <f>IFERROR(IF(OR(H364=$N$2,H364=$N$3,H364=$N$4),"10","02"),"")</f>
        <v/>
      </c>
      <c r="M364" s="76" t="inlineStr">
        <is>
          <t>01</t>
        </is>
      </c>
    </row>
    <row r="365">
      <c r="A365" s="66" t="inlineStr">
        <is>
          <t>021271-00-9</t>
        </is>
      </c>
      <c r="B365" s="67" t="n">
        <v>85442721</v>
      </c>
      <c r="C365" s="66" t="inlineStr">
        <is>
          <t>FRANCISCO COSME GUALTIERI</t>
        </is>
      </c>
      <c r="D365" s="67" t="n">
        <v>30000455</v>
      </c>
      <c r="E365" s="66" t="inlineStr">
        <is>
          <t>FUNDACION COMEI</t>
        </is>
      </c>
      <c r="F365" s="68" t="inlineStr">
        <is>
          <t>DSZA</t>
        </is>
      </c>
      <c r="G365" s="68" t="inlineStr">
        <is>
          <t>MAN</t>
        </is>
      </c>
      <c r="H365" s="67" t="n">
        <v>84004299</v>
      </c>
      <c r="I365" s="66" t="inlineStr">
        <is>
          <t>RED F MARCELO GARCIA</t>
        </is>
      </c>
      <c r="J365" s="66" t="inlineStr">
        <is>
          <t>LAVALLE 1301</t>
        </is>
      </c>
      <c r="K365" s="66" t="inlineStr">
        <is>
          <t>CAÑADA DE GOMEZ</t>
        </is>
      </c>
      <c r="L365" s="74">
        <f>IFERROR(IF(OR(H365=$N$2,H365=$N$3,H365=$N$4),"10","02"),"")</f>
        <v/>
      </c>
      <c r="M365" s="76" t="inlineStr">
        <is>
          <t>01</t>
        </is>
      </c>
    </row>
    <row r="366">
      <c r="A366" s="66" t="inlineStr">
        <is>
          <t>100398-00-5</t>
        </is>
      </c>
      <c r="B366" s="67" t="n">
        <v>85436303</v>
      </c>
      <c r="C366" s="66" t="inlineStr">
        <is>
          <t>JOSE LUIS BENZI</t>
        </is>
      </c>
      <c r="D366" s="67" t="n">
        <v>30000455</v>
      </c>
      <c r="E366" s="66" t="inlineStr">
        <is>
          <t>FUNDACION COMEI</t>
        </is>
      </c>
      <c r="F366" s="68" t="inlineStr">
        <is>
          <t>DSZA</t>
        </is>
      </c>
      <c r="G366" s="68" t="inlineStr">
        <is>
          <t>MAN</t>
        </is>
      </c>
      <c r="H366" s="67" t="n">
        <v>84002444</v>
      </c>
      <c r="I366" s="66" t="inlineStr">
        <is>
          <t>RED F DI NUCCI</t>
        </is>
      </c>
      <c r="J366" s="66" t="inlineStr">
        <is>
          <t>SALTA 405</t>
        </is>
      </c>
      <c r="K366" s="66" t="inlineStr">
        <is>
          <t>BAHIA BLANCA</t>
        </is>
      </c>
      <c r="L366" s="74">
        <f>IFERROR(IF(OR(H366=$N$2,H366=$N$3,H366=$N$4),"10","02"),"")</f>
        <v/>
      </c>
      <c r="M366" s="76" t="inlineStr">
        <is>
          <t>01</t>
        </is>
      </c>
    </row>
    <row r="367">
      <c r="A367" s="66" t="inlineStr">
        <is>
          <t>030682-00-0</t>
        </is>
      </c>
      <c r="B367" s="67" t="n">
        <v>85442130</v>
      </c>
      <c r="C367" s="66" t="inlineStr">
        <is>
          <t>ENRIQUE JULIO HESAMON</t>
        </is>
      </c>
      <c r="D367" s="67" t="n">
        <v>30000455</v>
      </c>
      <c r="E367" s="66" t="inlineStr">
        <is>
          <t>FUNDACION COMEI</t>
        </is>
      </c>
      <c r="F367" s="68" t="inlineStr">
        <is>
          <t>DSZA</t>
        </is>
      </c>
      <c r="G367" s="68" t="inlineStr">
        <is>
          <t>MAN</t>
        </is>
      </c>
      <c r="H367" s="72" t="n">
        <v>84011182</v>
      </c>
      <c r="I367" s="68" t="inlineStr">
        <is>
          <t>F. SCZA PELLEGRINI</t>
        </is>
      </c>
      <c r="J367" s="68" t="inlineStr">
        <is>
          <t>PELLEGRINI 160</t>
        </is>
      </c>
      <c r="K367" s="68" t="inlineStr">
        <is>
          <t>BUENOS AIRES</t>
        </is>
      </c>
      <c r="L367" s="74">
        <f>IFERROR(IF(OR(H367=$N$2,H367=$N$3,H367=$N$4),"10","02"),"")</f>
        <v/>
      </c>
      <c r="M367" s="76" t="inlineStr">
        <is>
          <t>01</t>
        </is>
      </c>
    </row>
    <row r="368">
      <c r="A368" s="66" t="inlineStr">
        <is>
          <t>032943-00-3</t>
        </is>
      </c>
      <c r="B368" s="67" t="n">
        <v>85443037</v>
      </c>
      <c r="C368" s="66" t="inlineStr">
        <is>
          <t>MARIA EMILIA MARTINEZ CONTI</t>
        </is>
      </c>
      <c r="D368" s="67" t="n">
        <v>30000455</v>
      </c>
      <c r="E368" s="66" t="inlineStr">
        <is>
          <t>FUNDACION COMEI</t>
        </is>
      </c>
      <c r="F368" s="68" t="inlineStr">
        <is>
          <t>DSZA</t>
        </is>
      </c>
      <c r="G368" s="68" t="inlineStr">
        <is>
          <t>MAN</t>
        </is>
      </c>
      <c r="H368" s="72" t="n">
        <v>84011182</v>
      </c>
      <c r="I368" s="68" t="inlineStr">
        <is>
          <t>F. SCZA PELLEGRINI</t>
        </is>
      </c>
      <c r="J368" s="68" t="inlineStr">
        <is>
          <t>PELLEGRINI 160</t>
        </is>
      </c>
      <c r="K368" s="68" t="inlineStr">
        <is>
          <t>BUENOS AIRES</t>
        </is>
      </c>
      <c r="L368" s="74">
        <f>IFERROR(IF(OR(H368=$N$2,H368=$N$3,H368=$N$4),"10","02"),"")</f>
        <v/>
      </c>
      <c r="M368" s="76" t="inlineStr">
        <is>
          <t>01</t>
        </is>
      </c>
    </row>
    <row r="369">
      <c r="A369" s="66" t="inlineStr">
        <is>
          <t>030094-00-0</t>
        </is>
      </c>
      <c r="B369" s="67" t="n">
        <v>85441865</v>
      </c>
      <c r="C369" s="66" t="inlineStr">
        <is>
          <t>EDIE LUIS BARETTA</t>
        </is>
      </c>
      <c r="D369" s="67" t="n">
        <v>30000455</v>
      </c>
      <c r="E369" s="66" t="inlineStr">
        <is>
          <t>FUNDACION COMEI</t>
        </is>
      </c>
      <c r="F369" s="68" t="inlineStr">
        <is>
          <t>DSZA</t>
        </is>
      </c>
      <c r="G369" s="68" t="inlineStr">
        <is>
          <t>MAN</t>
        </is>
      </c>
      <c r="H369" s="72" t="n">
        <v>84011182</v>
      </c>
      <c r="I369" s="68" t="inlineStr">
        <is>
          <t>F. SCZA PELLEGRINI</t>
        </is>
      </c>
      <c r="J369" s="68" t="inlineStr">
        <is>
          <t>PELLEGRINI 160</t>
        </is>
      </c>
      <c r="K369" s="68" t="inlineStr">
        <is>
          <t>BUENOS AIRES</t>
        </is>
      </c>
      <c r="L369" s="74">
        <f>IFERROR(IF(OR(H369=$N$2,H369=$N$3,H369=$N$4),"10","02"),"")</f>
        <v/>
      </c>
      <c r="M369" s="76" t="inlineStr">
        <is>
          <t>01</t>
        </is>
      </c>
    </row>
    <row r="370">
      <c r="A370" s="66" t="inlineStr">
        <is>
          <t>220004-02-4</t>
        </is>
      </c>
      <c r="B370" s="67" t="n">
        <v>85443520</v>
      </c>
      <c r="C370" s="66" t="inlineStr">
        <is>
          <t>MARIA SOCORRO ZICCARELLI</t>
        </is>
      </c>
      <c r="D370" s="67" t="n">
        <v>30000455</v>
      </c>
      <c r="E370" s="66" t="inlineStr">
        <is>
          <t>FUNDACION COMEI</t>
        </is>
      </c>
      <c r="F370" s="68" t="inlineStr">
        <is>
          <t>DSZA</t>
        </is>
      </c>
      <c r="G370" s="68" t="inlineStr">
        <is>
          <t>MAN</t>
        </is>
      </c>
      <c r="H370" s="72" t="n">
        <v>84011182</v>
      </c>
      <c r="I370" s="68" t="inlineStr">
        <is>
          <t>F. SCZA PELLEGRINI</t>
        </is>
      </c>
      <c r="J370" s="68" t="inlineStr">
        <is>
          <t>PELLEGRINI 160</t>
        </is>
      </c>
      <c r="K370" s="68" t="inlineStr">
        <is>
          <t>BUENOS AIRES</t>
        </is>
      </c>
      <c r="L370" s="74">
        <f>IFERROR(IF(OR(H370=$N$2,H370=$N$3,H370=$N$4),"10","02"),"")</f>
        <v/>
      </c>
      <c r="M370" s="76" t="inlineStr">
        <is>
          <t>01</t>
        </is>
      </c>
    </row>
    <row r="371">
      <c r="A371" s="66" t="inlineStr">
        <is>
          <t>090476-00-0</t>
        </is>
      </c>
      <c r="B371" s="67" t="n">
        <v>85441550</v>
      </c>
      <c r="C371" s="66" t="inlineStr">
        <is>
          <t>MONICA GELPI</t>
        </is>
      </c>
      <c r="D371" s="67" t="n">
        <v>30000455</v>
      </c>
      <c r="E371" s="66" t="inlineStr">
        <is>
          <t>FUNDACION COMEI</t>
        </is>
      </c>
      <c r="F371" s="68" t="inlineStr">
        <is>
          <t>DSZA</t>
        </is>
      </c>
      <c r="G371" s="68" t="inlineStr">
        <is>
          <t>MAN</t>
        </is>
      </c>
      <c r="H371" s="67" t="n">
        <v>84000983</v>
      </c>
      <c r="I371" s="66" t="inlineStr">
        <is>
          <t>RED F MUTUAL (MDQ)</t>
        </is>
      </c>
      <c r="J371" s="66" t="inlineStr">
        <is>
          <t>AVDA INDEPENDENCIA 2249</t>
        </is>
      </c>
      <c r="K371" s="66" t="inlineStr">
        <is>
          <t>MAR DEL PLATA</t>
        </is>
      </c>
      <c r="L371" s="74">
        <f>IFERROR(IF(OR(H371=$N$2,H371=$N$3,H371=$N$4),"10","02"),"")</f>
        <v/>
      </c>
      <c r="M371" s="76" t="inlineStr">
        <is>
          <t>01</t>
        </is>
      </c>
    </row>
    <row r="372">
      <c r="A372" s="66" t="inlineStr">
        <is>
          <t>090739-01-3</t>
        </is>
      </c>
      <c r="B372" s="67" t="n">
        <v>85443782</v>
      </c>
      <c r="C372" s="66" t="inlineStr">
        <is>
          <t>MARIA FABIANA MISINO</t>
        </is>
      </c>
      <c r="D372" s="67" t="n">
        <v>30000455</v>
      </c>
      <c r="E372" s="66" t="inlineStr">
        <is>
          <t>FUNDACION COMEI</t>
        </is>
      </c>
      <c r="F372" s="68" t="inlineStr">
        <is>
          <t>DSZA</t>
        </is>
      </c>
      <c r="G372" s="68" t="inlineStr">
        <is>
          <t>MAN</t>
        </is>
      </c>
      <c r="H372" s="67" t="n">
        <v>84001202</v>
      </c>
      <c r="I372" s="66" t="inlineStr">
        <is>
          <t>RED F GANDARA</t>
        </is>
      </c>
      <c r="J372" s="66" t="inlineStr">
        <is>
          <t>AVDA DR JUAN BAUTISTA JUSTO 494</t>
        </is>
      </c>
      <c r="K372" s="66" t="inlineStr">
        <is>
          <t>MAR DEL PLATA</t>
        </is>
      </c>
      <c r="L372" s="74">
        <f>IFERROR(IF(OR(H372=$N$2,H372=$N$3,H372=$N$4),"10","02"),"")</f>
        <v/>
      </c>
      <c r="M372" s="76" t="inlineStr">
        <is>
          <t>01</t>
        </is>
      </c>
    </row>
    <row r="373">
      <c r="A373" s="66" t="inlineStr">
        <is>
          <t>050062-01-4</t>
        </is>
      </c>
      <c r="B373" s="67" t="n">
        <v>85442147</v>
      </c>
      <c r="C373" s="66" t="inlineStr">
        <is>
          <t>LUCRECIA ANGELICA ARCE</t>
        </is>
      </c>
      <c r="D373" s="67" t="n">
        <v>30000455</v>
      </c>
      <c r="E373" s="66" t="inlineStr">
        <is>
          <t>FUNDACION COMEI</t>
        </is>
      </c>
      <c r="F373" s="68" t="inlineStr">
        <is>
          <t>DSZA</t>
        </is>
      </c>
      <c r="G373" s="68" t="inlineStr">
        <is>
          <t>MAN</t>
        </is>
      </c>
      <c r="H373" s="72" t="n">
        <v>84011182</v>
      </c>
      <c r="I373" s="68" t="inlineStr">
        <is>
          <t>F. SCZA PELLEGRINI</t>
        </is>
      </c>
      <c r="J373" s="68" t="inlineStr">
        <is>
          <t>PELLEGRINI 160</t>
        </is>
      </c>
      <c r="K373" s="68" t="inlineStr">
        <is>
          <t>BUENOS AIRES</t>
        </is>
      </c>
      <c r="L373" s="74">
        <f>IFERROR(IF(OR(H373=$N$2,H373=$N$3,H373=$N$4),"10","02"),"")</f>
        <v/>
      </c>
      <c r="M373" s="76" t="inlineStr">
        <is>
          <t>01</t>
        </is>
      </c>
    </row>
    <row r="374">
      <c r="A374" s="66" t="inlineStr">
        <is>
          <t>090020-00-9</t>
        </is>
      </c>
      <c r="B374" s="67" t="n">
        <v>85444347</v>
      </c>
      <c r="C374" s="66" t="inlineStr">
        <is>
          <t>ABEL BLANCUZZI</t>
        </is>
      </c>
      <c r="D374" s="67" t="n">
        <v>30000455</v>
      </c>
      <c r="E374" s="66" t="inlineStr">
        <is>
          <t>FUNDACION COMEI</t>
        </is>
      </c>
      <c r="F374" s="68" t="inlineStr">
        <is>
          <t>DSZA</t>
        </is>
      </c>
      <c r="G374" s="68" t="inlineStr">
        <is>
          <t>MAN</t>
        </is>
      </c>
      <c r="H374" s="67" t="n">
        <v>84001494</v>
      </c>
      <c r="I374" s="66" t="inlineStr">
        <is>
          <t>RED F SPERONI</t>
        </is>
      </c>
      <c r="J374" s="66" t="inlineStr">
        <is>
          <t>GRAL BARTOLOME MITRE 85</t>
        </is>
      </c>
      <c r="K374" s="66" t="inlineStr">
        <is>
          <t>DOLORES</t>
        </is>
      </c>
      <c r="L374" s="74">
        <f>IFERROR(IF(OR(H374=$N$2,H374=$N$3,H374=$N$4),"10","02"),"")</f>
        <v/>
      </c>
      <c r="M374" s="76" t="inlineStr">
        <is>
          <t>01</t>
        </is>
      </c>
    </row>
    <row r="375">
      <c r="A375" s="66" t="inlineStr">
        <is>
          <t>030911-00-6</t>
        </is>
      </c>
      <c r="B375" s="67" t="n">
        <v>85444359</v>
      </c>
      <c r="C375" s="66" t="inlineStr">
        <is>
          <t>ALICIA NORMA CARDOZO</t>
        </is>
      </c>
      <c r="D375" s="67" t="n">
        <v>30000455</v>
      </c>
      <c r="E375" s="66" t="inlineStr">
        <is>
          <t>FUNDACION COMEI</t>
        </is>
      </c>
      <c r="F375" s="68" t="inlineStr">
        <is>
          <t>DSZA</t>
        </is>
      </c>
      <c r="G375" s="68" t="inlineStr">
        <is>
          <t>MAN</t>
        </is>
      </c>
      <c r="H375" s="72" t="n">
        <v>84011182</v>
      </c>
      <c r="I375" s="68" t="inlineStr">
        <is>
          <t>F. SCZA PELLEGRINI</t>
        </is>
      </c>
      <c r="J375" s="68" t="inlineStr">
        <is>
          <t>PELLEGRINI 160</t>
        </is>
      </c>
      <c r="K375" s="68" t="inlineStr">
        <is>
          <t>BUENOS AIRES</t>
        </is>
      </c>
      <c r="L375" s="74">
        <f>IFERROR(IF(OR(H375=$N$2,H375=$N$3,H375=$N$4),"10","02"),"")</f>
        <v/>
      </c>
      <c r="M375" s="76" t="inlineStr">
        <is>
          <t>01</t>
        </is>
      </c>
    </row>
    <row r="376">
      <c r="A376" s="66" t="inlineStr">
        <is>
          <t>030413-00-7</t>
        </is>
      </c>
      <c r="B376" s="67" t="n">
        <v>85444062</v>
      </c>
      <c r="C376" s="66" t="inlineStr">
        <is>
          <t>CARLOS VERA BOSH</t>
        </is>
      </c>
      <c r="D376" s="67" t="n">
        <v>30000455</v>
      </c>
      <c r="E376" s="66" t="inlineStr">
        <is>
          <t>FUNDACION COMEI</t>
        </is>
      </c>
      <c r="F376" s="68" t="inlineStr">
        <is>
          <t>DSZA</t>
        </is>
      </c>
      <c r="G376" s="68" t="inlineStr">
        <is>
          <t>MAN</t>
        </is>
      </c>
      <c r="H376" s="67" t="n">
        <v>84000983</v>
      </c>
      <c r="I376" s="66" t="inlineStr">
        <is>
          <t>RED F MUTUAL (MDQ)</t>
        </is>
      </c>
      <c r="J376" s="66" t="inlineStr">
        <is>
          <t>AVDA INDEPENDENCIA 2249</t>
        </is>
      </c>
      <c r="K376" s="66" t="inlineStr">
        <is>
          <t>MAR DEL PLATA</t>
        </is>
      </c>
      <c r="L376" s="74">
        <f>IFERROR(IF(OR(H376=$N$2,H376=$N$3,H376=$N$4),"10","02"),"")</f>
        <v/>
      </c>
      <c r="M376" s="76" t="inlineStr">
        <is>
          <t>01</t>
        </is>
      </c>
    </row>
    <row r="377">
      <c r="A377" s="66" t="inlineStr">
        <is>
          <t>30108-00-0</t>
        </is>
      </c>
      <c r="B377" s="67" t="n">
        <v>85444395</v>
      </c>
      <c r="C377" s="66" t="inlineStr">
        <is>
          <t>LIA HEBE MATEOS</t>
        </is>
      </c>
      <c r="D377" s="67" t="n">
        <v>30000455</v>
      </c>
      <c r="E377" s="66" t="inlineStr">
        <is>
          <t>FUNDACION COMEI</t>
        </is>
      </c>
      <c r="F377" s="68" t="inlineStr">
        <is>
          <t>DSZA</t>
        </is>
      </c>
      <c r="G377" s="68" t="inlineStr">
        <is>
          <t>MAN</t>
        </is>
      </c>
      <c r="H377" s="72" t="n">
        <v>84011182</v>
      </c>
      <c r="I377" s="68" t="inlineStr">
        <is>
          <t>F. SCZA PELLEGRINI</t>
        </is>
      </c>
      <c r="J377" s="68" t="inlineStr">
        <is>
          <t>PELLEGRINI 160</t>
        </is>
      </c>
      <c r="K377" s="68" t="inlineStr">
        <is>
          <t>BUENOS AIRES</t>
        </is>
      </c>
      <c r="L377" s="74">
        <f>IFERROR(IF(OR(H377=$N$2,H377=$N$3,H377=$N$4),"10","02"),"")</f>
        <v/>
      </c>
      <c r="M377" s="76" t="inlineStr">
        <is>
          <t>01</t>
        </is>
      </c>
    </row>
    <row r="378">
      <c r="A378" s="66" t="inlineStr">
        <is>
          <t>042876-00-1</t>
        </is>
      </c>
      <c r="B378" s="67" t="n">
        <v>85443228</v>
      </c>
      <c r="C378" s="66" t="inlineStr">
        <is>
          <t>MARIANA SILVIA SANSEVERO</t>
        </is>
      </c>
      <c r="D378" s="67" t="n">
        <v>30000455</v>
      </c>
      <c r="E378" s="66" t="inlineStr">
        <is>
          <t>FUNDACION COMEI</t>
        </is>
      </c>
      <c r="F378" s="68" t="inlineStr">
        <is>
          <t>DSZA</t>
        </is>
      </c>
      <c r="G378" s="68" t="inlineStr">
        <is>
          <t>MAN</t>
        </is>
      </c>
      <c r="H378" s="67" t="n">
        <v>84001225</v>
      </c>
      <c r="I378" s="66" t="inlineStr">
        <is>
          <t>RED F NEGRI</t>
        </is>
      </c>
      <c r="J378" s="66" t="inlineStr">
        <is>
          <t>AV PTE J. D. PERON 2916</t>
        </is>
      </c>
      <c r="K378" s="66" t="inlineStr">
        <is>
          <t>VICTORIA</t>
        </is>
      </c>
      <c r="L378" s="74">
        <f>IFERROR(IF(OR(H378=$N$2,H378=$N$3,H378=$N$4),"10","02"),"")</f>
        <v/>
      </c>
      <c r="M378" s="76" t="inlineStr">
        <is>
          <t>01</t>
        </is>
      </c>
    </row>
    <row r="379">
      <c r="A379" s="66" t="inlineStr">
        <is>
          <t>030033-00-1</t>
        </is>
      </c>
      <c r="B379" s="67" t="n">
        <v>85444570</v>
      </c>
      <c r="C379" s="66" t="inlineStr">
        <is>
          <t>ALBERTO DOMINGUEZ</t>
        </is>
      </c>
      <c r="D379" s="67" t="n">
        <v>30000455</v>
      </c>
      <c r="E379" s="66" t="inlineStr">
        <is>
          <t>FUNDACION COMEI</t>
        </is>
      </c>
      <c r="F379" s="68" t="inlineStr">
        <is>
          <t>DSZA</t>
        </is>
      </c>
      <c r="G379" s="68" t="inlineStr">
        <is>
          <t>MAN</t>
        </is>
      </c>
      <c r="H379" s="72" t="n">
        <v>84011182</v>
      </c>
      <c r="I379" s="68" t="inlineStr">
        <is>
          <t>F. SCZA PELLEGRINI</t>
        </is>
      </c>
      <c r="J379" s="68" t="inlineStr">
        <is>
          <t>PELLEGRINI 160</t>
        </is>
      </c>
      <c r="K379" s="68" t="inlineStr">
        <is>
          <t>BUENOS AIRES</t>
        </is>
      </c>
      <c r="L379" s="74">
        <f>IFERROR(IF(OR(H379=$N$2,H379=$N$3,H379=$N$4),"10","02"),"")</f>
        <v/>
      </c>
      <c r="M379" s="76" t="inlineStr">
        <is>
          <t>01</t>
        </is>
      </c>
    </row>
    <row r="380">
      <c r="A380" s="66" t="inlineStr">
        <is>
          <t>021260-00-5</t>
        </is>
      </c>
      <c r="B380" s="67" t="n">
        <v>85445197</v>
      </c>
      <c r="C380" s="66" t="inlineStr">
        <is>
          <t>RAUL OBDULIO LAZZATI</t>
        </is>
      </c>
      <c r="D380" s="67" t="n">
        <v>30000455</v>
      </c>
      <c r="E380" s="66" t="inlineStr">
        <is>
          <t>FUNDACION COMEI</t>
        </is>
      </c>
      <c r="F380" s="68" t="inlineStr">
        <is>
          <t>DSZA</t>
        </is>
      </c>
      <c r="G380" s="68" t="inlineStr">
        <is>
          <t>MAN</t>
        </is>
      </c>
      <c r="H380" s="67" t="n">
        <v>84004867</v>
      </c>
      <c r="I380" s="66" t="inlineStr">
        <is>
          <t>RED F FERNANDEZ III</t>
        </is>
      </c>
      <c r="J380" s="66" t="inlineStr">
        <is>
          <t>AV ING AGUSTIN ROCCA 200</t>
        </is>
      </c>
      <c r="K380" s="66" t="inlineStr">
        <is>
          <t>CAMPANA</t>
        </is>
      </c>
      <c r="L380" s="74">
        <f>IFERROR(IF(OR(H380=$N$2,H380=$N$3,H380=$N$4),"10","02"),"")</f>
        <v/>
      </c>
      <c r="M380" s="76" t="inlineStr">
        <is>
          <t>01</t>
        </is>
      </c>
    </row>
    <row r="381">
      <c r="A381" s="66" t="inlineStr">
        <is>
          <t>610011-00-7</t>
        </is>
      </c>
      <c r="B381" s="67" t="n">
        <v>85441350</v>
      </c>
      <c r="C381" s="66" t="inlineStr">
        <is>
          <t>MIGUEL ANGEL DE LORENZO</t>
        </is>
      </c>
      <c r="D381" s="67" t="n">
        <v>30000455</v>
      </c>
      <c r="E381" s="66" t="inlineStr">
        <is>
          <t>FUNDACION COMEI</t>
        </is>
      </c>
      <c r="F381" s="68" t="inlineStr">
        <is>
          <t>DSZA</t>
        </is>
      </c>
      <c r="G381" s="68" t="inlineStr">
        <is>
          <t>MAN</t>
        </is>
      </c>
      <c r="H381" s="67" t="n">
        <v>84000011</v>
      </c>
      <c r="I381" s="66" t="inlineStr">
        <is>
          <t>TELEMED ARGENTINA SA</t>
        </is>
      </c>
      <c r="J381" s="66" t="inlineStr">
        <is>
          <t>AVDA CRISOLOGO LARRALDE 3711</t>
        </is>
      </c>
      <c r="K381" s="66" t="inlineStr">
        <is>
          <t>SAAVEDRA</t>
        </is>
      </c>
      <c r="L381" s="74">
        <f>IFERROR(IF(OR(H381=$N$2,H381=$N$3,H381=$N$4),"10","02"),"")</f>
        <v/>
      </c>
      <c r="M381" s="76" t="inlineStr">
        <is>
          <t>01</t>
        </is>
      </c>
    </row>
    <row r="382">
      <c r="A382" s="66" t="inlineStr">
        <is>
          <t>060816-00-3</t>
        </is>
      </c>
      <c r="B382" s="67" t="n">
        <v>85443699</v>
      </c>
      <c r="C382" s="66" t="inlineStr">
        <is>
          <t>SILVANA PORTA</t>
        </is>
      </c>
      <c r="D382" s="67" t="n">
        <v>30000455</v>
      </c>
      <c r="E382" s="66" t="inlineStr">
        <is>
          <t>FUNDACION COMEI</t>
        </is>
      </c>
      <c r="F382" s="68" t="inlineStr">
        <is>
          <t>DSZA</t>
        </is>
      </c>
      <c r="G382" s="68" t="inlineStr">
        <is>
          <t>MAN</t>
        </is>
      </c>
      <c r="H382" s="67" t="n">
        <v>84001366</v>
      </c>
      <c r="I382" s="66" t="inlineStr">
        <is>
          <t>RED F M. Siderurgica Gral Savio</t>
        </is>
      </c>
      <c r="J382" s="66" t="inlineStr">
        <is>
          <t>DE LA NACION 340</t>
        </is>
      </c>
      <c r="K382" s="66" t="inlineStr">
        <is>
          <t>SAN NICOLAS DE LOS ARROYOS</t>
        </is>
      </c>
      <c r="L382" s="74">
        <f>IFERROR(IF(OR(H382=$N$2,H382=$N$3,H382=$N$4),"10","02"),"")</f>
        <v/>
      </c>
      <c r="M382" s="76" t="inlineStr">
        <is>
          <t>01</t>
        </is>
      </c>
    </row>
    <row r="383">
      <c r="A383" s="66" t="inlineStr">
        <is>
          <t>021021-01-7</t>
        </is>
      </c>
      <c r="B383" s="67" t="n">
        <v>85444019</v>
      </c>
      <c r="C383" s="66" t="inlineStr">
        <is>
          <t>NANCY DEL CARMEN BRAVO</t>
        </is>
      </c>
      <c r="D383" s="67" t="n">
        <v>30000455</v>
      </c>
      <c r="E383" s="66" t="inlineStr">
        <is>
          <t>FUNDACION COMEI</t>
        </is>
      </c>
      <c r="F383" s="68" t="inlineStr">
        <is>
          <t>DSZA</t>
        </is>
      </c>
      <c r="G383" s="68" t="inlineStr">
        <is>
          <t>MAN</t>
        </is>
      </c>
      <c r="H383" s="67" t="n">
        <v>84001562</v>
      </c>
      <c r="I383" s="66" t="inlineStr">
        <is>
          <t>H BRITANICO</t>
        </is>
      </c>
      <c r="J383" s="66" t="inlineStr">
        <is>
          <t>PERDRIEL 74</t>
        </is>
      </c>
      <c r="K383" s="66" t="inlineStr">
        <is>
          <t>BARRACAS</t>
        </is>
      </c>
      <c r="L383" s="74">
        <f>IFERROR(IF(OR(H383=$N$2,H383=$N$3,H383=$N$4),"10","02"),"")</f>
        <v/>
      </c>
      <c r="M383" s="76" t="inlineStr">
        <is>
          <t>01</t>
        </is>
      </c>
    </row>
    <row r="384">
      <c r="A384" s="66" t="inlineStr">
        <is>
          <t>022597-01-6</t>
        </is>
      </c>
      <c r="B384" s="67" t="n">
        <v>85445053</v>
      </c>
      <c r="C384" s="66" t="inlineStr">
        <is>
          <t>PABLO CERAVOLO</t>
        </is>
      </c>
      <c r="D384" s="67" t="n">
        <v>30000455</v>
      </c>
      <c r="E384" s="66" t="inlineStr">
        <is>
          <t>FUNDACION COMEI</t>
        </is>
      </c>
      <c r="F384" s="68" t="inlineStr">
        <is>
          <t>DSZA</t>
        </is>
      </c>
      <c r="G384" s="68" t="inlineStr">
        <is>
          <t>MAN</t>
        </is>
      </c>
      <c r="H384" s="67" t="n">
        <v>84000289</v>
      </c>
      <c r="I384" s="66" t="inlineStr">
        <is>
          <t>RED F GOMEZ de Alejandra Cols</t>
        </is>
      </c>
      <c r="J384" s="66" t="inlineStr">
        <is>
          <t>AV PTE H. YRIGOYEN 4147</t>
        </is>
      </c>
      <c r="K384" s="66" t="inlineStr">
        <is>
          <t>LANUS</t>
        </is>
      </c>
      <c r="L384" s="74">
        <f>IFERROR(IF(OR(H384=$N$2,H384=$N$3,H384=$N$4),"10","02"),"")</f>
        <v/>
      </c>
      <c r="M384" s="76" t="inlineStr">
        <is>
          <t>01</t>
        </is>
      </c>
    </row>
    <row r="385">
      <c r="A385" s="66" t="inlineStr">
        <is>
          <t>620325-00</t>
        </is>
      </c>
      <c r="B385" s="67" t="n">
        <v>85445423</v>
      </c>
      <c r="C385" s="66" t="inlineStr">
        <is>
          <t>EMILIANO AMBROSIS</t>
        </is>
      </c>
      <c r="D385" s="67" t="n">
        <v>30000455</v>
      </c>
      <c r="E385" s="66" t="inlineStr">
        <is>
          <t>FUNDACION COMEI</t>
        </is>
      </c>
      <c r="F385" s="68" t="inlineStr">
        <is>
          <t>DSZA</t>
        </is>
      </c>
      <c r="G385" s="68" t="inlineStr">
        <is>
          <t>MAN</t>
        </is>
      </c>
      <c r="H385" s="67" t="n">
        <v>84002026</v>
      </c>
      <c r="I385" s="66" t="inlineStr">
        <is>
          <t>RED F LA PROTECTORA</t>
        </is>
      </c>
      <c r="J385" s="66" t="inlineStr">
        <is>
          <t>CALLE 49 740</t>
        </is>
      </c>
      <c r="K385" s="66" t="inlineStr">
        <is>
          <t>LA PLATA</t>
        </is>
      </c>
      <c r="L385" s="74">
        <f>IFERROR(IF(OR(H385=$N$2,H385=$N$3,H385=$N$4),"10","02"),"")</f>
        <v/>
      </c>
      <c r="M385" s="76" t="inlineStr">
        <is>
          <t>01</t>
        </is>
      </c>
    </row>
    <row r="386">
      <c r="A386" s="66" t="inlineStr">
        <is>
          <t>010221-00-2</t>
        </is>
      </c>
      <c r="B386" s="67" t="n">
        <v>85442726</v>
      </c>
      <c r="C386" s="66" t="inlineStr">
        <is>
          <t>JOSEFA MAROSCIA</t>
        </is>
      </c>
      <c r="D386" s="67" t="n">
        <v>30000455</v>
      </c>
      <c r="E386" s="66" t="inlineStr">
        <is>
          <t>FUNDACION COMEI</t>
        </is>
      </c>
      <c r="F386" s="68" t="inlineStr">
        <is>
          <t>DSZA</t>
        </is>
      </c>
      <c r="G386" s="68" t="inlineStr">
        <is>
          <t>MAN</t>
        </is>
      </c>
      <c r="H386" s="67" t="n">
        <v>84000960</v>
      </c>
      <c r="I386" s="66" t="inlineStr">
        <is>
          <t>RED F MARSIGLIA</t>
        </is>
      </c>
      <c r="J386" s="66" t="inlineStr">
        <is>
          <t>AVENIDA 38 751</t>
        </is>
      </c>
      <c r="K386" s="66" t="inlineStr">
        <is>
          <t>LA PLATA</t>
        </is>
      </c>
      <c r="L386" s="74">
        <f>IFERROR(IF(OR(H386=$N$2,H386=$N$3,H386=$N$4),"10","02"),"")</f>
        <v/>
      </c>
      <c r="M386" s="76" t="inlineStr">
        <is>
          <t>01</t>
        </is>
      </c>
    </row>
    <row r="387">
      <c r="A387" s="66" t="inlineStr">
        <is>
          <t>022274-00-7</t>
        </is>
      </c>
      <c r="B387" s="67" t="n">
        <v>85445432</v>
      </c>
      <c r="C387" s="66" t="inlineStr">
        <is>
          <t>DANIEL HUGO CASTELLARO</t>
        </is>
      </c>
      <c r="D387" s="67" t="n">
        <v>30000455</v>
      </c>
      <c r="E387" s="66" t="inlineStr">
        <is>
          <t>FUNDACION COMEI</t>
        </is>
      </c>
      <c r="F387" s="68" t="inlineStr">
        <is>
          <t>DSZA</t>
        </is>
      </c>
      <c r="G387" s="68" t="inlineStr">
        <is>
          <t>MAN</t>
        </is>
      </c>
      <c r="H387" s="67" t="n">
        <v>84000011</v>
      </c>
      <c r="I387" s="66" t="inlineStr">
        <is>
          <t>TELEMED ARGENTINA SA</t>
        </is>
      </c>
      <c r="J387" s="66" t="inlineStr">
        <is>
          <t>AVDA CRISOLOGO LARRALDE 3711</t>
        </is>
      </c>
      <c r="K387" s="66" t="inlineStr">
        <is>
          <t>SAAVEDRA</t>
        </is>
      </c>
      <c r="L387" s="74">
        <f>IFERROR(IF(OR(H387=$N$2,H387=$N$3,H387=$N$4),"10","02"),"")</f>
        <v/>
      </c>
      <c r="M387" s="76" t="inlineStr">
        <is>
          <t>01</t>
        </is>
      </c>
    </row>
    <row r="388">
      <c r="A388" s="66" t="inlineStr">
        <is>
          <t>620365-00-4</t>
        </is>
      </c>
      <c r="B388" s="67" t="n">
        <v>85444986</v>
      </c>
      <c r="C388" s="66" t="inlineStr">
        <is>
          <t>SANTIAGO LOPEZ BARRIOS</t>
        </is>
      </c>
      <c r="D388" s="67" t="n">
        <v>30000455</v>
      </c>
      <c r="E388" s="66" t="inlineStr">
        <is>
          <t>FUNDACION COMEI</t>
        </is>
      </c>
      <c r="F388" s="68" t="inlineStr">
        <is>
          <t>DSZA</t>
        </is>
      </c>
      <c r="G388" s="68" t="inlineStr">
        <is>
          <t>MAN</t>
        </is>
      </c>
      <c r="H388" s="67" t="n">
        <v>84000011</v>
      </c>
      <c r="I388" s="66" t="inlineStr">
        <is>
          <t>TELEMED ARGENTINA SA</t>
        </is>
      </c>
      <c r="J388" s="66" t="inlineStr">
        <is>
          <t>AVDA CRISOLOGO LARRALDE 3711</t>
        </is>
      </c>
      <c r="K388" s="66" t="inlineStr">
        <is>
          <t>SAAVEDRA</t>
        </is>
      </c>
      <c r="L388" s="74">
        <f>IFERROR(IF(OR(H388=$N$2,H388=$N$3,H388=$N$4),"10","02"),"")</f>
        <v/>
      </c>
      <c r="M388" s="76" t="inlineStr">
        <is>
          <t>01</t>
        </is>
      </c>
    </row>
    <row r="389">
      <c r="A389" s="66" t="inlineStr">
        <is>
          <t>040867-00-5</t>
        </is>
      </c>
      <c r="B389" s="67" t="n">
        <v>85445238</v>
      </c>
      <c r="C389" s="66" t="inlineStr">
        <is>
          <t>JULIO RAZUMNY</t>
        </is>
      </c>
      <c r="D389" s="67" t="n">
        <v>30000455</v>
      </c>
      <c r="E389" s="66" t="inlineStr">
        <is>
          <t>FUNDACION COMEI</t>
        </is>
      </c>
      <c r="F389" s="68" t="inlineStr">
        <is>
          <t>DSZA</t>
        </is>
      </c>
      <c r="G389" s="68" t="inlineStr">
        <is>
          <t>MAN</t>
        </is>
      </c>
      <c r="H389" s="67" t="n">
        <v>84000820</v>
      </c>
      <c r="I389" s="66" t="inlineStr">
        <is>
          <t>RED F IARA SCS</t>
        </is>
      </c>
      <c r="J389" s="66" t="inlineStr">
        <is>
          <t>AV GDOR M. UGARTE 3311</t>
        </is>
      </c>
      <c r="K389" s="66" t="inlineStr">
        <is>
          <t>OLIVOS</t>
        </is>
      </c>
      <c r="L389" s="74">
        <f>IFERROR(IF(OR(H389=$N$2,H389=$N$3,H389=$N$4),"10","02"),"")</f>
        <v/>
      </c>
      <c r="M389" s="76" t="inlineStr">
        <is>
          <t>01</t>
        </is>
      </c>
    </row>
    <row r="390">
      <c r="A390" s="66" t="inlineStr">
        <is>
          <t>030055-00-9</t>
        </is>
      </c>
      <c r="B390" s="67" t="n">
        <v>85443451</v>
      </c>
      <c r="C390" s="66" t="inlineStr">
        <is>
          <t>HORACIO JORGE BELLIA</t>
        </is>
      </c>
      <c r="D390" s="67" t="n">
        <v>30000455</v>
      </c>
      <c r="E390" s="66" t="inlineStr">
        <is>
          <t>FUNDACION COMEI</t>
        </is>
      </c>
      <c r="F390" s="68" t="inlineStr">
        <is>
          <t>DSZA</t>
        </is>
      </c>
      <c r="G390" s="68" t="inlineStr">
        <is>
          <t>MAN</t>
        </is>
      </c>
      <c r="H390" s="72" t="n">
        <v>84011182</v>
      </c>
      <c r="I390" s="68" t="inlineStr">
        <is>
          <t>F. SCZA PELLEGRINI</t>
        </is>
      </c>
      <c r="J390" s="68" t="inlineStr">
        <is>
          <t>PELLEGRINI 160</t>
        </is>
      </c>
      <c r="K390" s="68" t="inlineStr">
        <is>
          <t>BUENOS AIRES</t>
        </is>
      </c>
      <c r="L390" s="74">
        <f>IFERROR(IF(OR(H390=$N$2,H390=$N$3,H390=$N$4),"10","02"),"")</f>
        <v/>
      </c>
      <c r="M390" s="76" t="inlineStr">
        <is>
          <t>01</t>
        </is>
      </c>
    </row>
    <row r="391">
      <c r="A391" s="66" t="inlineStr">
        <is>
          <t>041189-00-3</t>
        </is>
      </c>
      <c r="B391" s="67" t="n">
        <v>85445673</v>
      </c>
      <c r="C391" s="66" t="inlineStr">
        <is>
          <t>YANELA BEATRIZ MADURO</t>
        </is>
      </c>
      <c r="D391" s="67" t="n">
        <v>30000455</v>
      </c>
      <c r="E391" s="66" t="inlineStr">
        <is>
          <t>FUNDACION COMEI</t>
        </is>
      </c>
      <c r="F391" s="68" t="inlineStr">
        <is>
          <t>DSZA</t>
        </is>
      </c>
      <c r="G391" s="68" t="inlineStr">
        <is>
          <t>MAN</t>
        </is>
      </c>
      <c r="H391" s="67" t="n">
        <v>84000983</v>
      </c>
      <c r="I391" s="66" t="inlineStr">
        <is>
          <t>RED F MUTUAL (MDQ)</t>
        </is>
      </c>
      <c r="J391" s="66" t="inlineStr">
        <is>
          <t>AVDA INDEPENDENCIA 2249</t>
        </is>
      </c>
      <c r="K391" s="66" t="inlineStr">
        <is>
          <t>MAR DEL PLATA</t>
        </is>
      </c>
      <c r="L391" s="74">
        <f>IFERROR(IF(OR(H391=$N$2,H391=$N$3,H391=$N$4),"10","02"),"")</f>
        <v/>
      </c>
      <c r="M391" s="76" t="inlineStr">
        <is>
          <t>01</t>
        </is>
      </c>
    </row>
    <row r="392">
      <c r="A392" s="66" t="inlineStr">
        <is>
          <t>620236-01-4</t>
        </is>
      </c>
      <c r="B392" s="67" t="n">
        <v>85445216</v>
      </c>
      <c r="C392" s="66" t="inlineStr">
        <is>
          <t>MIRNA JURINCIC DE KUMOVIC</t>
        </is>
      </c>
      <c r="D392" s="67" t="n">
        <v>30000455</v>
      </c>
      <c r="E392" s="66" t="inlineStr">
        <is>
          <t>FUNDACION COMEI</t>
        </is>
      </c>
      <c r="F392" s="68" t="inlineStr">
        <is>
          <t>DSZA</t>
        </is>
      </c>
      <c r="G392" s="68" t="inlineStr">
        <is>
          <t>MAN</t>
        </is>
      </c>
      <c r="H392" s="72" t="n">
        <v>84011182</v>
      </c>
      <c r="I392" s="68" t="inlineStr">
        <is>
          <t>F. SCZA PELLEGRINI</t>
        </is>
      </c>
      <c r="J392" s="68" t="inlineStr">
        <is>
          <t>PELLEGRINI 160</t>
        </is>
      </c>
      <c r="K392" s="68" t="inlineStr">
        <is>
          <t>BUENOS AIRES</t>
        </is>
      </c>
      <c r="L392" s="74">
        <f>IFERROR(IF(OR(H392=$N$2,H392=$N$3,H392=$N$4),"10","02"),"")</f>
        <v/>
      </c>
      <c r="M392" s="76" t="inlineStr">
        <is>
          <t>01</t>
        </is>
      </c>
    </row>
    <row r="393">
      <c r="A393" s="66" t="inlineStr">
        <is>
          <t>44545-00</t>
        </is>
      </c>
      <c r="B393" s="67" t="n">
        <v>85446787</v>
      </c>
      <c r="C393" s="66" t="inlineStr">
        <is>
          <t>MARIA LEGUIZAMON</t>
        </is>
      </c>
      <c r="D393" s="67" t="n">
        <v>30000455</v>
      </c>
      <c r="E393" s="66" t="inlineStr">
        <is>
          <t>FUNDACION COMEI</t>
        </is>
      </c>
      <c r="F393" s="68" t="inlineStr">
        <is>
          <t>DSZA</t>
        </is>
      </c>
      <c r="G393" s="68" t="inlineStr">
        <is>
          <t>MAN</t>
        </is>
      </c>
      <c r="H393" s="72" t="n">
        <v>84011182</v>
      </c>
      <c r="I393" s="68" t="inlineStr">
        <is>
          <t>F. SCZA PELLEGRINI</t>
        </is>
      </c>
      <c r="J393" s="68" t="inlineStr">
        <is>
          <t>PELLEGRINI 160</t>
        </is>
      </c>
      <c r="K393" s="68" t="inlineStr">
        <is>
          <t>BUENOS AIRES</t>
        </is>
      </c>
      <c r="L393" s="74">
        <f>IFERROR(IF(OR(H393=$N$2,H393=$N$3,H393=$N$4),"10","02"),"")</f>
        <v/>
      </c>
      <c r="M393" s="76" t="inlineStr">
        <is>
          <t>01</t>
        </is>
      </c>
    </row>
    <row r="394">
      <c r="A394" s="66" t="inlineStr">
        <is>
          <t>032295-00-5</t>
        </is>
      </c>
      <c r="B394" s="67" t="n">
        <v>85445219</v>
      </c>
      <c r="C394" s="66" t="inlineStr">
        <is>
          <t>ROMINA VALERIA MAZIEJUK</t>
        </is>
      </c>
      <c r="D394" s="67" t="n">
        <v>30000455</v>
      </c>
      <c r="E394" s="66" t="inlineStr">
        <is>
          <t>FUNDACION COMEI</t>
        </is>
      </c>
      <c r="F394" s="68" t="inlineStr">
        <is>
          <t>DSZA</t>
        </is>
      </c>
      <c r="G394" s="68" t="inlineStr">
        <is>
          <t>MAN</t>
        </is>
      </c>
      <c r="H394" s="67" t="n">
        <v>84001562</v>
      </c>
      <c r="I394" s="66" t="inlineStr">
        <is>
          <t>H BRITANICO</t>
        </is>
      </c>
      <c r="J394" s="66" t="inlineStr">
        <is>
          <t>PERDRIEL 74</t>
        </is>
      </c>
      <c r="K394" s="66" t="inlineStr">
        <is>
          <t>BARRACAS</t>
        </is>
      </c>
      <c r="L394" s="74">
        <f>IFERROR(IF(OR(H394=$N$2,H394=$N$3,H394=$N$4),"10","02"),"")</f>
        <v/>
      </c>
      <c r="M394" s="76" t="inlineStr">
        <is>
          <t>01</t>
        </is>
      </c>
    </row>
    <row r="395">
      <c r="A395" s="66" t="inlineStr">
        <is>
          <t>042962-01-2</t>
        </is>
      </c>
      <c r="B395" s="67" t="n">
        <v>85446806</v>
      </c>
      <c r="C395" s="66" t="inlineStr">
        <is>
          <t>ADRIAN FERRANTE</t>
        </is>
      </c>
      <c r="D395" s="67" t="n">
        <v>30000455</v>
      </c>
      <c r="E395" s="66" t="inlineStr">
        <is>
          <t>FUNDACION COMEI</t>
        </is>
      </c>
      <c r="F395" s="68" t="inlineStr">
        <is>
          <t>DSZA</t>
        </is>
      </c>
      <c r="G395" s="68" t="inlineStr">
        <is>
          <t>MAN</t>
        </is>
      </c>
      <c r="H395" s="72" t="n">
        <v>84011182</v>
      </c>
      <c r="I395" s="68" t="inlineStr">
        <is>
          <t>F. SCZA PELLEGRINI</t>
        </is>
      </c>
      <c r="J395" s="68" t="inlineStr">
        <is>
          <t>PELLEGRINI 160</t>
        </is>
      </c>
      <c r="K395" s="68" t="inlineStr">
        <is>
          <t>BUENOS AIRES</t>
        </is>
      </c>
      <c r="L395" s="74">
        <f>IFERROR(IF(OR(H395=$N$2,H395=$N$3,H395=$N$4),"10","02"),"")</f>
        <v/>
      </c>
      <c r="M395" s="76" t="inlineStr">
        <is>
          <t>01</t>
        </is>
      </c>
    </row>
    <row r="396">
      <c r="A396" s="66" t="inlineStr">
        <is>
          <t>031089-00-3</t>
        </is>
      </c>
      <c r="B396" s="67" t="n">
        <v>85446134</v>
      </c>
      <c r="C396" s="66" t="inlineStr">
        <is>
          <t>MARIA CRISTINA JOSEFINA LAZZARO</t>
        </is>
      </c>
      <c r="D396" s="67" t="n">
        <v>30000455</v>
      </c>
      <c r="E396" s="66" t="inlineStr">
        <is>
          <t>FUNDACION COMEI</t>
        </is>
      </c>
      <c r="F396" s="68" t="inlineStr">
        <is>
          <t>DSZA</t>
        </is>
      </c>
      <c r="G396" s="68" t="inlineStr">
        <is>
          <t>MAN</t>
        </is>
      </c>
      <c r="H396" s="72" t="n">
        <v>84011182</v>
      </c>
      <c r="I396" s="68" t="inlineStr">
        <is>
          <t>F. SCZA PELLEGRINI</t>
        </is>
      </c>
      <c r="J396" s="68" t="inlineStr">
        <is>
          <t>PELLEGRINI 160</t>
        </is>
      </c>
      <c r="K396" s="68" t="inlineStr">
        <is>
          <t>BUENOS AIRES</t>
        </is>
      </c>
      <c r="L396" s="74">
        <f>IFERROR(IF(OR(H396=$N$2,H396=$N$3,H396=$N$4),"10","02"),"")</f>
        <v/>
      </c>
      <c r="M396" s="76" t="inlineStr">
        <is>
          <t>01</t>
        </is>
      </c>
    </row>
    <row r="397">
      <c r="A397" s="66" t="inlineStr">
        <is>
          <t>041575-00-8</t>
        </is>
      </c>
      <c r="B397" s="67" t="n">
        <v>85446460</v>
      </c>
      <c r="C397" s="66" t="inlineStr">
        <is>
          <t>ITALO FULINO</t>
        </is>
      </c>
      <c r="D397" s="67" t="n">
        <v>30000455</v>
      </c>
      <c r="E397" s="66" t="inlineStr">
        <is>
          <t>FUNDACION COMEI</t>
        </is>
      </c>
      <c r="F397" s="68" t="inlineStr">
        <is>
          <t>DSZA</t>
        </is>
      </c>
      <c r="G397" s="68" t="inlineStr">
        <is>
          <t>MAN</t>
        </is>
      </c>
      <c r="H397" s="67" t="n">
        <v>84000011</v>
      </c>
      <c r="I397" s="66" t="inlineStr">
        <is>
          <t>TELEMED ARGENTINA SA</t>
        </is>
      </c>
      <c r="J397" s="66" t="inlineStr">
        <is>
          <t>AVDA CRISOLOGO LARRALDE 3711</t>
        </is>
      </c>
      <c r="K397" s="66" t="inlineStr">
        <is>
          <t>SAAVEDRA</t>
        </is>
      </c>
      <c r="L397" s="74">
        <f>IFERROR(IF(OR(H397=$N$2,H397=$N$3,H397=$N$4),"10","02"),"")</f>
        <v/>
      </c>
      <c r="M397" s="76" t="inlineStr">
        <is>
          <t>01</t>
        </is>
      </c>
    </row>
    <row r="398">
      <c r="A398" s="66" t="inlineStr">
        <is>
          <t>013961-00-2</t>
        </is>
      </c>
      <c r="B398" s="67" t="n">
        <v>85447309</v>
      </c>
      <c r="C398" s="66" t="inlineStr">
        <is>
          <t>YANINA ASCORTI</t>
        </is>
      </c>
      <c r="D398" s="67" t="n">
        <v>30000455</v>
      </c>
      <c r="E398" s="66" t="inlineStr">
        <is>
          <t>FUNDACION COMEI</t>
        </is>
      </c>
      <c r="F398" s="68" t="inlineStr">
        <is>
          <t>DSZA</t>
        </is>
      </c>
      <c r="G398" s="68" t="inlineStr">
        <is>
          <t>MAN</t>
        </is>
      </c>
      <c r="H398" s="67" t="n">
        <v>84002025</v>
      </c>
      <c r="I398" s="66" t="inlineStr">
        <is>
          <t>RED F ROLLA</t>
        </is>
      </c>
      <c r="J398" s="66" t="inlineStr">
        <is>
          <t>AVENIDA 60 1144</t>
        </is>
      </c>
      <c r="K398" s="66" t="inlineStr">
        <is>
          <t>LA PLATA</t>
        </is>
      </c>
      <c r="L398" s="74">
        <f>IFERROR(IF(OR(H398=$N$2,H398=$N$3,H398=$N$4),"10","02"),"")</f>
        <v/>
      </c>
      <c r="M398" s="76" t="inlineStr">
        <is>
          <t>01</t>
        </is>
      </c>
    </row>
    <row r="399">
      <c r="A399" s="66" t="inlineStr">
        <is>
          <t>050175-00-4</t>
        </is>
      </c>
      <c r="B399" s="67" t="n">
        <v>85446869</v>
      </c>
      <c r="C399" s="66" t="inlineStr">
        <is>
          <t>FERNANDO CARLOS CASARETTO</t>
        </is>
      </c>
      <c r="D399" s="67" t="n">
        <v>30000455</v>
      </c>
      <c r="E399" s="66" t="inlineStr">
        <is>
          <t>FUNDACION COMEI</t>
        </is>
      </c>
      <c r="F399" s="68" t="inlineStr">
        <is>
          <t>DSZA</t>
        </is>
      </c>
      <c r="G399" s="68" t="inlineStr">
        <is>
          <t>MAN</t>
        </is>
      </c>
      <c r="H399" s="67" t="n">
        <v>84000253</v>
      </c>
      <c r="I399" s="66" t="inlineStr">
        <is>
          <t>RED F DEL PUEBLO MERCEDES</t>
        </is>
      </c>
      <c r="J399" s="66" t="inlineStr">
        <is>
          <t>25 450</t>
        </is>
      </c>
      <c r="K399" s="66" t="inlineStr">
        <is>
          <t>MERCEDES</t>
        </is>
      </c>
      <c r="L399" s="74">
        <f>IFERROR(IF(OR(H399=$N$2,H399=$N$3,H399=$N$4),"10","02"),"")</f>
        <v/>
      </c>
      <c r="M399" s="76" t="inlineStr">
        <is>
          <t>01</t>
        </is>
      </c>
    </row>
    <row r="400">
      <c r="A400" s="66" t="inlineStr">
        <is>
          <t>030629-00-0</t>
        </is>
      </c>
      <c r="B400" s="67" t="n">
        <v>85445947</v>
      </c>
      <c r="C400" s="66" t="inlineStr">
        <is>
          <t>INOCENCIO TOMAS ALBELO</t>
        </is>
      </c>
      <c r="D400" s="67" t="n">
        <v>30000455</v>
      </c>
      <c r="E400" s="66" t="inlineStr">
        <is>
          <t>FUNDACION COMEI</t>
        </is>
      </c>
      <c r="F400" s="68" t="inlineStr">
        <is>
          <t>DSZA</t>
        </is>
      </c>
      <c r="G400" s="68" t="inlineStr">
        <is>
          <t>MAN</t>
        </is>
      </c>
      <c r="H400" s="67" t="n">
        <v>84000983</v>
      </c>
      <c r="I400" s="66" t="inlineStr">
        <is>
          <t>RED F MUTUAL (MDQ)</t>
        </is>
      </c>
      <c r="J400" s="66" t="inlineStr">
        <is>
          <t>AVDA INDEPENDENCIA 2249</t>
        </is>
      </c>
      <c r="K400" s="66" t="inlineStr">
        <is>
          <t>MAR DEL PLATA</t>
        </is>
      </c>
      <c r="L400" s="74">
        <f>IFERROR(IF(OR(H400=$N$2,H400=$N$3,H400=$N$4),"10","02"),"")</f>
        <v/>
      </c>
      <c r="M400" s="76" t="inlineStr">
        <is>
          <t>01</t>
        </is>
      </c>
    </row>
    <row r="401">
      <c r="A401" s="66" t="inlineStr">
        <is>
          <t>043255-00-3</t>
        </is>
      </c>
      <c r="B401" s="67" t="n">
        <v>85447297</v>
      </c>
      <c r="C401" s="66" t="inlineStr">
        <is>
          <t>MARIA MERCEDES SCASSO</t>
        </is>
      </c>
      <c r="D401" s="67" t="n">
        <v>30000455</v>
      </c>
      <c r="E401" s="66" t="inlineStr">
        <is>
          <t>FUNDACION COMEI</t>
        </is>
      </c>
      <c r="F401" s="68" t="inlineStr">
        <is>
          <t>DSZA</t>
        </is>
      </c>
      <c r="G401" s="68" t="inlineStr">
        <is>
          <t>MAN</t>
        </is>
      </c>
      <c r="H401" s="72" t="n">
        <v>84011182</v>
      </c>
      <c r="I401" s="68" t="inlineStr">
        <is>
          <t>F. SCZA PELLEGRINI</t>
        </is>
      </c>
      <c r="J401" s="68" t="inlineStr">
        <is>
          <t>PELLEGRINI 160</t>
        </is>
      </c>
      <c r="K401" s="68" t="inlineStr">
        <is>
          <t>BUENOS AIRES</t>
        </is>
      </c>
      <c r="L401" s="74">
        <f>IFERROR(IF(OR(H401=$N$2,H401=$N$3,H401=$N$4),"10","02"),"")</f>
        <v/>
      </c>
      <c r="M401" s="76" t="inlineStr">
        <is>
          <t>01</t>
        </is>
      </c>
    </row>
    <row r="402">
      <c r="A402" s="66" t="inlineStr">
        <is>
          <t>090074-00-6</t>
        </is>
      </c>
      <c r="B402" s="67" t="n">
        <v>85443784</v>
      </c>
      <c r="C402" s="66" t="inlineStr">
        <is>
          <t>JOAQUIN GRECO</t>
        </is>
      </c>
      <c r="D402" s="67" t="n">
        <v>30000455</v>
      </c>
      <c r="E402" s="66" t="inlineStr">
        <is>
          <t>FUNDACION COMEI</t>
        </is>
      </c>
      <c r="F402" s="68" t="inlineStr">
        <is>
          <t>DSZA</t>
        </is>
      </c>
      <c r="G402" s="68" t="inlineStr">
        <is>
          <t>MAN</t>
        </is>
      </c>
      <c r="H402" s="67" t="n">
        <v>84001272</v>
      </c>
      <c r="I402" s="66" t="inlineStr">
        <is>
          <t>RED F DEL CENTRO (LA FALDA)</t>
        </is>
      </c>
      <c r="J402" s="66" t="inlineStr">
        <is>
          <t>SARMIENTO 436</t>
        </is>
      </c>
      <c r="K402" s="66" t="inlineStr">
        <is>
          <t>LA FALDA</t>
        </is>
      </c>
      <c r="L402" s="74">
        <f>IFERROR(IF(OR(H402=$N$2,H402=$N$3,H402=$N$4),"10","02"),"")</f>
        <v/>
      </c>
      <c r="M402" s="76" t="inlineStr">
        <is>
          <t>01</t>
        </is>
      </c>
    </row>
    <row r="403">
      <c r="A403" s="66" t="inlineStr">
        <is>
          <t>031168-00-5</t>
        </is>
      </c>
      <c r="B403" s="67" t="n">
        <v>85447369</v>
      </c>
      <c r="C403" s="66" t="inlineStr">
        <is>
          <t>JUANA NAGUIRNER</t>
        </is>
      </c>
      <c r="D403" s="67" t="n">
        <v>30000455</v>
      </c>
      <c r="E403" s="66" t="inlineStr">
        <is>
          <t>FUNDACION COMEI</t>
        </is>
      </c>
      <c r="F403" s="68" t="inlineStr">
        <is>
          <t>DSZA</t>
        </is>
      </c>
      <c r="G403" s="68" t="inlineStr">
        <is>
          <t>MAN</t>
        </is>
      </c>
      <c r="H403" s="72" t="n">
        <v>84011182</v>
      </c>
      <c r="I403" s="68" t="inlineStr">
        <is>
          <t>F. SCZA PELLEGRINI</t>
        </is>
      </c>
      <c r="J403" s="68" t="inlineStr">
        <is>
          <t>PELLEGRINI 160</t>
        </is>
      </c>
      <c r="K403" s="68" t="inlineStr">
        <is>
          <t>BUENOS AIRES</t>
        </is>
      </c>
      <c r="L403" s="74">
        <f>IFERROR(IF(OR(H403=$N$2,H403=$N$3,H403=$N$4),"10","02"),"")</f>
        <v/>
      </c>
      <c r="M403" s="76" t="inlineStr">
        <is>
          <t>01</t>
        </is>
      </c>
    </row>
    <row r="404">
      <c r="A404" s="66" t="inlineStr">
        <is>
          <t>220041-00-5</t>
        </is>
      </c>
      <c r="B404" s="67" t="n">
        <v>85447615</v>
      </c>
      <c r="C404" s="66" t="inlineStr">
        <is>
          <t>SILVIA CLARA RODRIGUEZ LEOZ</t>
        </is>
      </c>
      <c r="D404" s="67" t="n">
        <v>30000455</v>
      </c>
      <c r="E404" s="66" t="inlineStr">
        <is>
          <t>FUNDACION COMEI</t>
        </is>
      </c>
      <c r="F404" s="68" t="inlineStr">
        <is>
          <t>DSZA</t>
        </is>
      </c>
      <c r="G404" s="68" t="inlineStr">
        <is>
          <t>MAN</t>
        </is>
      </c>
      <c r="H404" s="72" t="n">
        <v>84011182</v>
      </c>
      <c r="I404" s="68" t="inlineStr">
        <is>
          <t>F. SCZA PELLEGRINI</t>
        </is>
      </c>
      <c r="J404" s="68" t="inlineStr">
        <is>
          <t>PELLEGRINI 160</t>
        </is>
      </c>
      <c r="K404" s="68" t="inlineStr">
        <is>
          <t>BUENOS AIRES</t>
        </is>
      </c>
      <c r="L404" s="74">
        <f>IFERROR(IF(OR(H404=$N$2,H404=$N$3,H404=$N$4),"10","02"),"")</f>
        <v/>
      </c>
      <c r="M404" s="76" t="inlineStr">
        <is>
          <t>01</t>
        </is>
      </c>
    </row>
    <row r="405">
      <c r="A405" s="66" t="inlineStr">
        <is>
          <t>042087-00-9</t>
        </is>
      </c>
      <c r="B405" s="67" t="n">
        <v>85447295</v>
      </c>
      <c r="C405" s="66" t="inlineStr">
        <is>
          <t>ROSA STRADALE</t>
        </is>
      </c>
      <c r="D405" s="67" t="n">
        <v>30000455</v>
      </c>
      <c r="E405" s="66" t="inlineStr">
        <is>
          <t>FUNDACION COMEI</t>
        </is>
      </c>
      <c r="F405" s="68" t="inlineStr">
        <is>
          <t>DSZA</t>
        </is>
      </c>
      <c r="G405" s="68" t="inlineStr">
        <is>
          <t>MAN</t>
        </is>
      </c>
      <c r="H405" s="72" t="n">
        <v>84011182</v>
      </c>
      <c r="I405" s="68" t="inlineStr">
        <is>
          <t>F. SCZA PELLEGRINI</t>
        </is>
      </c>
      <c r="J405" s="68" t="inlineStr">
        <is>
          <t>PELLEGRINI 160</t>
        </is>
      </c>
      <c r="K405" s="68" t="inlineStr">
        <is>
          <t>BUENOS AIRES</t>
        </is>
      </c>
      <c r="L405" s="74">
        <f>IFERROR(IF(OR(H405=$N$2,H405=$N$3,H405=$N$4),"10","02"),"")</f>
        <v/>
      </c>
      <c r="M405" s="76" t="inlineStr">
        <is>
          <t>01</t>
        </is>
      </c>
    </row>
    <row r="406">
      <c r="A406" s="66" t="inlineStr">
        <is>
          <t>020392-01-9</t>
        </is>
      </c>
      <c r="B406" s="67" t="n">
        <v>85447823</v>
      </c>
      <c r="C406" s="66" t="inlineStr">
        <is>
          <t>LUIS CASTRO</t>
        </is>
      </c>
      <c r="D406" s="67" t="n">
        <v>30000455</v>
      </c>
      <c r="E406" s="66" t="inlineStr">
        <is>
          <t>FUNDACION COMEI</t>
        </is>
      </c>
      <c r="F406" s="68" t="inlineStr">
        <is>
          <t>DSZA</t>
        </is>
      </c>
      <c r="G406" s="68" t="inlineStr">
        <is>
          <t>MAN</t>
        </is>
      </c>
      <c r="H406" s="67" t="n">
        <v>84001978</v>
      </c>
      <c r="I406" s="66" t="inlineStr">
        <is>
          <t>F SIANO (SAN BERNARDO)</t>
        </is>
      </c>
      <c r="J406" s="66" t="inlineStr">
        <is>
          <t>CHIOZZA 1745</t>
        </is>
      </c>
      <c r="K406" s="66" t="inlineStr">
        <is>
          <t>SAN BERNARDO DEL TUYU</t>
        </is>
      </c>
      <c r="L406" s="74">
        <f>IFERROR(IF(OR(H406=$N$2,H406=$N$3,H406=$N$4),"10","02"),"")</f>
        <v/>
      </c>
      <c r="M406" s="76" t="inlineStr">
        <is>
          <t>01</t>
        </is>
      </c>
    </row>
    <row r="407">
      <c r="A407" s="66" t="inlineStr">
        <is>
          <t>024631-00-0</t>
        </is>
      </c>
      <c r="B407" s="67" t="n">
        <v>85445697</v>
      </c>
      <c r="C407" s="66" t="inlineStr">
        <is>
          <t>DEBORA OLGUIN</t>
        </is>
      </c>
      <c r="D407" s="67" t="n">
        <v>30000455</v>
      </c>
      <c r="E407" s="66" t="inlineStr">
        <is>
          <t>FUNDACION COMEI</t>
        </is>
      </c>
      <c r="F407" s="68" t="inlineStr">
        <is>
          <t>DSZA</t>
        </is>
      </c>
      <c r="G407" s="68" t="inlineStr">
        <is>
          <t>MAN</t>
        </is>
      </c>
      <c r="H407" s="67" t="n">
        <v>84000289</v>
      </c>
      <c r="I407" s="66" t="inlineStr">
        <is>
          <t>RED F GOMEZ de Alejandra Cols</t>
        </is>
      </c>
      <c r="J407" s="66" t="inlineStr">
        <is>
          <t>AV PTE H. YRIGOYEN 4147</t>
        </is>
      </c>
      <c r="K407" s="66" t="inlineStr">
        <is>
          <t>LANUS</t>
        </is>
      </c>
      <c r="L407" s="74">
        <f>IFERROR(IF(OR(H407=$N$2,H407=$N$3,H407=$N$4),"10","02"),"")</f>
        <v/>
      </c>
      <c r="M407" s="76" t="inlineStr">
        <is>
          <t>01</t>
        </is>
      </c>
    </row>
    <row r="408">
      <c r="A408" s="66" t="inlineStr">
        <is>
          <t>024688-00-6</t>
        </is>
      </c>
      <c r="B408" s="67" t="n">
        <v>85447585</v>
      </c>
      <c r="C408" s="66" t="inlineStr">
        <is>
          <t>DANIELA LLANO</t>
        </is>
      </c>
      <c r="D408" s="67" t="n">
        <v>30000455</v>
      </c>
      <c r="E408" s="66" t="inlineStr">
        <is>
          <t>FUNDACION COMEI</t>
        </is>
      </c>
      <c r="F408" s="68" t="inlineStr">
        <is>
          <t>DSZA</t>
        </is>
      </c>
      <c r="G408" s="68" t="inlineStr">
        <is>
          <t>MAN</t>
        </is>
      </c>
      <c r="H408" s="72" t="n">
        <v>84011182</v>
      </c>
      <c r="I408" s="68" t="inlineStr">
        <is>
          <t>F. SCZA PELLEGRINI</t>
        </is>
      </c>
      <c r="J408" s="68" t="inlineStr">
        <is>
          <t>PELLEGRINI 160</t>
        </is>
      </c>
      <c r="K408" s="68" t="inlineStr">
        <is>
          <t>BUENOS AIRES</t>
        </is>
      </c>
      <c r="L408" s="74">
        <f>IFERROR(IF(OR(H408=$N$2,H408=$N$3,H408=$N$4),"10","02"),"")</f>
        <v/>
      </c>
      <c r="M408" s="76" t="inlineStr">
        <is>
          <t>01</t>
        </is>
      </c>
    </row>
    <row r="409">
      <c r="A409" s="66" t="inlineStr">
        <is>
          <t>041192-00-3</t>
        </is>
      </c>
      <c r="B409" s="67" t="n">
        <v>85446625</v>
      </c>
      <c r="C409" s="66" t="inlineStr">
        <is>
          <t>ROSARIO AJIS</t>
        </is>
      </c>
      <c r="D409" s="67" t="n">
        <v>30000455</v>
      </c>
      <c r="E409" s="66" t="inlineStr">
        <is>
          <t>FUNDACION COMEI</t>
        </is>
      </c>
      <c r="F409" s="68" t="inlineStr">
        <is>
          <t>DSZA</t>
        </is>
      </c>
      <c r="G409" s="68" t="inlineStr">
        <is>
          <t>MAN</t>
        </is>
      </c>
      <c r="H409" s="67" t="n">
        <v>84009293</v>
      </c>
      <c r="I409" s="66" t="inlineStr">
        <is>
          <t>RED F DE PAOLI</t>
        </is>
      </c>
      <c r="J409" s="66" t="inlineStr">
        <is>
          <t>MENDOZA 300</t>
        </is>
      </c>
      <c r="K409" s="66" t="inlineStr">
        <is>
          <t>MORON</t>
        </is>
      </c>
      <c r="L409" s="74">
        <f>IFERROR(IF(OR(H409=$N$2,H409=$N$3,H409=$N$4),"10","02"),"")</f>
        <v/>
      </c>
      <c r="M409" s="76" t="inlineStr">
        <is>
          <t>01</t>
        </is>
      </c>
    </row>
    <row r="410">
      <c r="A410" s="66" t="inlineStr">
        <is>
          <t>010256-00-0</t>
        </is>
      </c>
      <c r="B410" s="67" t="n">
        <v>85448247</v>
      </c>
      <c r="C410" s="66" t="inlineStr">
        <is>
          <t>GLADYS MARCHISONE</t>
        </is>
      </c>
      <c r="D410" s="67" t="n">
        <v>30000455</v>
      </c>
      <c r="E410" s="66" t="inlineStr">
        <is>
          <t>FUNDACION COMEI</t>
        </is>
      </c>
      <c r="F410" s="68" t="inlineStr">
        <is>
          <t>DSZA</t>
        </is>
      </c>
      <c r="G410" s="68" t="inlineStr">
        <is>
          <t>MAN</t>
        </is>
      </c>
      <c r="H410" s="67" t="n">
        <v>84000960</v>
      </c>
      <c r="I410" s="66" t="inlineStr">
        <is>
          <t>RED F MARSIGLIA</t>
        </is>
      </c>
      <c r="J410" s="66" t="inlineStr">
        <is>
          <t>AVENIDA 38 751</t>
        </is>
      </c>
      <c r="K410" s="66" t="inlineStr">
        <is>
          <t>LA PLATA</t>
        </is>
      </c>
      <c r="L410" s="74">
        <f>IFERROR(IF(OR(H410=$N$2,H410=$N$3,H410=$N$4),"10","02"),"")</f>
        <v/>
      </c>
      <c r="M410" s="76" t="inlineStr">
        <is>
          <t>01</t>
        </is>
      </c>
    </row>
    <row r="411">
      <c r="A411" s="66" t="inlineStr">
        <is>
          <t>060950-00-6</t>
        </is>
      </c>
      <c r="B411" s="67" t="n">
        <v>85448299</v>
      </c>
      <c r="C411" s="66" t="inlineStr">
        <is>
          <t>ANA DOWHUSZKO</t>
        </is>
      </c>
      <c r="D411" s="67" t="n">
        <v>30000455</v>
      </c>
      <c r="E411" s="66" t="inlineStr">
        <is>
          <t>FUNDACION COMEI</t>
        </is>
      </c>
      <c r="F411" s="68" t="inlineStr">
        <is>
          <t>DSZA</t>
        </is>
      </c>
      <c r="G411" s="68" t="inlineStr">
        <is>
          <t>MAN</t>
        </is>
      </c>
      <c r="H411" s="67" t="n">
        <v>84001366</v>
      </c>
      <c r="I411" s="66" t="inlineStr">
        <is>
          <t>RED F M. Siderurgica Gral Savio</t>
        </is>
      </c>
      <c r="J411" s="66" t="inlineStr">
        <is>
          <t>DE LA NACION 340</t>
        </is>
      </c>
      <c r="K411" s="66" t="inlineStr">
        <is>
          <t>SAN NICOLAS DE LOS ARROYOS</t>
        </is>
      </c>
      <c r="L411" s="74">
        <f>IFERROR(IF(OR(H411=$N$2,H411=$N$3,H411=$N$4),"10","02"),"")</f>
        <v/>
      </c>
      <c r="M411" s="76" t="inlineStr">
        <is>
          <t>01</t>
        </is>
      </c>
    </row>
    <row r="412">
      <c r="A412" s="66" t="inlineStr">
        <is>
          <t>024745017</t>
        </is>
      </c>
      <c r="B412" s="67" t="n">
        <v>85302598</v>
      </c>
      <c r="C412" s="66" t="inlineStr">
        <is>
          <t>LIAM MESA CONSTAN</t>
        </is>
      </c>
      <c r="D412" s="67" t="n">
        <v>30000455</v>
      </c>
      <c r="E412" s="66" t="inlineStr">
        <is>
          <t>FUNDACION COMEI</t>
        </is>
      </c>
      <c r="F412" s="68" t="inlineStr">
        <is>
          <t>DSZA</t>
        </is>
      </c>
      <c r="G412" s="68" t="inlineStr">
        <is>
          <t>MAN</t>
        </is>
      </c>
      <c r="H412" s="72" t="n">
        <v>84011182</v>
      </c>
      <c r="I412" s="68" t="inlineStr">
        <is>
          <t>F. SCZA PELLEGRINI</t>
        </is>
      </c>
      <c r="J412" s="68" t="inlineStr">
        <is>
          <t>PELLEGRINI 160</t>
        </is>
      </c>
      <c r="K412" s="68" t="inlineStr">
        <is>
          <t>BUENOS AIRES</t>
        </is>
      </c>
      <c r="L412" s="74">
        <f>IFERROR(IF(OR(H412=$N$2,H412=$N$3,H412=$N$4),"10","02"),"")</f>
        <v/>
      </c>
      <c r="M412" s="76" t="inlineStr">
        <is>
          <t>01</t>
        </is>
      </c>
    </row>
    <row r="413">
      <c r="A413" s="66" t="inlineStr">
        <is>
          <t>050232-00-8</t>
        </is>
      </c>
      <c r="B413" s="67" t="n">
        <v>85445005</v>
      </c>
      <c r="C413" s="66" t="inlineStr">
        <is>
          <t>HECTOR GARCIA COSENTINO</t>
        </is>
      </c>
      <c r="D413" s="67" t="n">
        <v>30000455</v>
      </c>
      <c r="E413" s="66" t="inlineStr">
        <is>
          <t>FUNDACION COMEI</t>
        </is>
      </c>
      <c r="F413" s="68" t="inlineStr">
        <is>
          <t>DSZA</t>
        </is>
      </c>
      <c r="G413" s="68" t="inlineStr">
        <is>
          <t>MAN</t>
        </is>
      </c>
      <c r="H413" s="67" t="n">
        <v>84007758</v>
      </c>
      <c r="I413" s="66" t="inlineStr">
        <is>
          <t>RED F STRICKER</t>
        </is>
      </c>
      <c r="J413" s="66" t="inlineStr">
        <is>
          <t>RIVADAVIA 901</t>
        </is>
      </c>
      <c r="K413" s="66" t="inlineStr">
        <is>
          <t>ZARATE</t>
        </is>
      </c>
      <c r="L413" s="74">
        <f>IFERROR(IF(OR(H413=$N$2,H413=$N$3,H413=$N$4),"10","02"),"")</f>
        <v/>
      </c>
      <c r="M413" s="76" t="inlineStr">
        <is>
          <t>01</t>
        </is>
      </c>
    </row>
    <row r="414">
      <c r="A414" s="66" t="inlineStr">
        <is>
          <t>021058-01-1</t>
        </is>
      </c>
      <c r="B414" s="67" t="n">
        <v>85449063</v>
      </c>
      <c r="C414" s="66" t="inlineStr">
        <is>
          <t>JOSE PESCE</t>
        </is>
      </c>
      <c r="D414" s="67" t="n">
        <v>30000455</v>
      </c>
      <c r="E414" s="66" t="inlineStr">
        <is>
          <t>FUNDACION COMEI</t>
        </is>
      </c>
      <c r="F414" s="68" t="inlineStr">
        <is>
          <t>DSZA</t>
        </is>
      </c>
      <c r="G414" s="68" t="inlineStr">
        <is>
          <t>MAN</t>
        </is>
      </c>
      <c r="H414" s="67" t="n">
        <v>84000289</v>
      </c>
      <c r="I414" s="66" t="inlineStr">
        <is>
          <t>RED F GOMEZ de Alejandra Cols</t>
        </is>
      </c>
      <c r="J414" s="66" t="inlineStr">
        <is>
          <t>AV PTE H. YRIGOYEN 4147</t>
        </is>
      </c>
      <c r="K414" s="66" t="inlineStr">
        <is>
          <t>LANUS</t>
        </is>
      </c>
      <c r="L414" s="74">
        <f>IFERROR(IF(OR(H414=$N$2,H414=$N$3,H414=$N$4),"10","02"),"")</f>
        <v/>
      </c>
      <c r="M414" s="76" t="inlineStr">
        <is>
          <t>01</t>
        </is>
      </c>
    </row>
    <row r="415">
      <c r="A415" s="66" t="inlineStr">
        <is>
          <t>109500-01</t>
        </is>
      </c>
      <c r="B415" s="67" t="n">
        <v>85449541</v>
      </c>
      <c r="C415" s="66" t="inlineStr">
        <is>
          <t>OSCAR PELAYO</t>
        </is>
      </c>
      <c r="D415" s="67" t="n">
        <v>30000455</v>
      </c>
      <c r="E415" s="66" t="inlineStr">
        <is>
          <t>FUNDACION COMEI</t>
        </is>
      </c>
      <c r="F415" s="68" t="inlineStr">
        <is>
          <t>DSZA</t>
        </is>
      </c>
      <c r="G415" s="68" t="inlineStr">
        <is>
          <t>MAN</t>
        </is>
      </c>
      <c r="H415" s="67" t="n">
        <v>84005275</v>
      </c>
      <c r="I415" s="66" t="inlineStr">
        <is>
          <t>Fundacion Medica MDQ</t>
        </is>
      </c>
      <c r="J415" s="66" t="inlineStr">
        <is>
          <t>Cordoba 4545</t>
        </is>
      </c>
      <c r="K415" s="66" t="inlineStr">
        <is>
          <t>MAR DEL PLATA</t>
        </is>
      </c>
      <c r="L415" s="74">
        <f>IFERROR(IF(OR(H415=$N$2,H415=$N$3,H415=$N$4),"10","02"),"")</f>
        <v/>
      </c>
      <c r="M415" s="76" t="inlineStr">
        <is>
          <t>01</t>
        </is>
      </c>
    </row>
    <row r="416">
      <c r="A416" s="66" t="inlineStr">
        <is>
          <t>033367-02-8</t>
        </is>
      </c>
      <c r="B416" s="67" t="n">
        <v>85448576</v>
      </c>
      <c r="C416" s="66" t="inlineStr">
        <is>
          <t>JAEL PATRICIA SOTO CONDORI</t>
        </is>
      </c>
      <c r="D416" s="67" t="n">
        <v>30000455</v>
      </c>
      <c r="E416" s="66" t="inlineStr">
        <is>
          <t>FUNDACION COMEI</t>
        </is>
      </c>
      <c r="F416" s="68" t="inlineStr">
        <is>
          <t>DSZA</t>
        </is>
      </c>
      <c r="G416" s="68" t="inlineStr">
        <is>
          <t>MAN</t>
        </is>
      </c>
      <c r="H416" s="67" t="n">
        <v>84000011</v>
      </c>
      <c r="I416" s="66" t="inlineStr">
        <is>
          <t>TELEMED ARGENTINA SA</t>
        </is>
      </c>
      <c r="J416" s="66" t="inlineStr">
        <is>
          <t>AVDA CRISOLOGO LARRALDE 3711</t>
        </is>
      </c>
      <c r="K416" s="66" t="inlineStr">
        <is>
          <t>SAAVEDRA</t>
        </is>
      </c>
      <c r="L416" s="74">
        <f>IFERROR(IF(OR(H416=$N$2,H416=$N$3,H416=$N$4),"10","02"),"")</f>
        <v/>
      </c>
      <c r="M416" s="76" t="inlineStr">
        <is>
          <t>01</t>
        </is>
      </c>
    </row>
    <row r="417">
      <c r="A417" s="66" t="inlineStr">
        <is>
          <t>032419-01-0</t>
        </is>
      </c>
      <c r="B417" s="67" t="n">
        <v>85446855</v>
      </c>
      <c r="C417" s="66" t="inlineStr">
        <is>
          <t>CARINA PAOLA QUARIN</t>
        </is>
      </c>
      <c r="D417" s="67" t="n">
        <v>30000455</v>
      </c>
      <c r="E417" s="66" t="inlineStr">
        <is>
          <t>FUNDACION COMEI</t>
        </is>
      </c>
      <c r="F417" s="68" t="inlineStr">
        <is>
          <t>DSZA</t>
        </is>
      </c>
      <c r="G417" s="68" t="inlineStr">
        <is>
          <t>MAN</t>
        </is>
      </c>
      <c r="H417" s="67" t="n">
        <v>84002587</v>
      </c>
      <c r="I417" s="66" t="inlineStr">
        <is>
          <t>RED F IENNI</t>
        </is>
      </c>
      <c r="J417" s="66" t="inlineStr">
        <is>
          <t>25 DE MAYO 5200</t>
        </is>
      </c>
      <c r="K417" s="66" t="inlineStr">
        <is>
          <t>MERLO</t>
        </is>
      </c>
      <c r="L417" s="74">
        <f>IFERROR(IF(OR(H417=$N$2,H417=$N$3,H417=$N$4),"10","02"),"")</f>
        <v/>
      </c>
      <c r="M417" s="76" t="inlineStr">
        <is>
          <t>01</t>
        </is>
      </c>
    </row>
    <row r="418">
      <c r="A418" s="66" t="inlineStr">
        <is>
          <t>031596-02-4</t>
        </is>
      </c>
      <c r="B418" s="67" t="n">
        <v>85449874</v>
      </c>
      <c r="C418" s="66" t="inlineStr">
        <is>
          <t>DORA NAIRA</t>
        </is>
      </c>
      <c r="D418" s="67" t="n">
        <v>30000455</v>
      </c>
      <c r="E418" s="66" t="inlineStr">
        <is>
          <t>FUNDACION COMEI</t>
        </is>
      </c>
      <c r="F418" s="68" t="inlineStr">
        <is>
          <t>DSZA</t>
        </is>
      </c>
      <c r="G418" s="68" t="inlineStr">
        <is>
          <t>MAN</t>
        </is>
      </c>
      <c r="H418" s="72" t="n">
        <v>84011182</v>
      </c>
      <c r="I418" s="68" t="inlineStr">
        <is>
          <t>F. SCZA PELLEGRINI</t>
        </is>
      </c>
      <c r="J418" s="68" t="inlineStr">
        <is>
          <t>PELLEGRINI 160</t>
        </is>
      </c>
      <c r="K418" s="68" t="inlineStr">
        <is>
          <t>BUENOS AIRES</t>
        </is>
      </c>
      <c r="L418" s="74">
        <f>IFERROR(IF(OR(H418=$N$2,H418=$N$3,H418=$N$4),"10","02"),"")</f>
        <v/>
      </c>
      <c r="M418" s="76" t="inlineStr">
        <is>
          <t>01</t>
        </is>
      </c>
    </row>
    <row r="419">
      <c r="A419" s="66" t="inlineStr">
        <is>
          <t>051010-00-5</t>
        </is>
      </c>
      <c r="B419" s="67" t="n">
        <v>85446648</v>
      </c>
      <c r="C419" s="66" t="inlineStr">
        <is>
          <t>CAROLINA VILLAR</t>
        </is>
      </c>
      <c r="D419" s="67" t="n">
        <v>30000455</v>
      </c>
      <c r="E419" s="66" t="inlineStr">
        <is>
          <t>FUNDACION COMEI</t>
        </is>
      </c>
      <c r="F419" s="68" t="inlineStr">
        <is>
          <t>DSZA</t>
        </is>
      </c>
      <c r="G419" s="68" t="inlineStr">
        <is>
          <t>MAN</t>
        </is>
      </c>
      <c r="H419" s="72" t="n">
        <v>84011182</v>
      </c>
      <c r="I419" s="68" t="inlineStr">
        <is>
          <t>F. SCZA PELLEGRINI</t>
        </is>
      </c>
      <c r="J419" s="68" t="inlineStr">
        <is>
          <t>PELLEGRINI 160</t>
        </is>
      </c>
      <c r="K419" s="68" t="inlineStr">
        <is>
          <t>BUENOS AIRES</t>
        </is>
      </c>
      <c r="L419" s="74">
        <f>IFERROR(IF(OR(H419=$N$2,H419=$N$3,H419=$N$4),"10","02"),"")</f>
        <v/>
      </c>
      <c r="M419" s="76" t="inlineStr">
        <is>
          <t>01</t>
        </is>
      </c>
    </row>
    <row r="420">
      <c r="A420" s="66" t="inlineStr">
        <is>
          <t>021615-00-3</t>
        </is>
      </c>
      <c r="B420" s="67" t="n">
        <v>85449905</v>
      </c>
      <c r="C420" s="66" t="inlineStr">
        <is>
          <t>VICTOR LUQUE</t>
        </is>
      </c>
      <c r="D420" s="67" t="n">
        <v>30000455</v>
      </c>
      <c r="E420" s="66" t="inlineStr">
        <is>
          <t>FUNDACION COMEI</t>
        </is>
      </c>
      <c r="F420" s="68" t="inlineStr">
        <is>
          <t>DSZA</t>
        </is>
      </c>
      <c r="G420" s="68" t="inlineStr">
        <is>
          <t>MAN</t>
        </is>
      </c>
      <c r="H420" s="72" t="n">
        <v>84011182</v>
      </c>
      <c r="I420" s="68" t="inlineStr">
        <is>
          <t>F. SCZA PELLEGRINI</t>
        </is>
      </c>
      <c r="J420" s="68" t="inlineStr">
        <is>
          <t>PELLEGRINI 160</t>
        </is>
      </c>
      <c r="K420" s="68" t="inlineStr">
        <is>
          <t>BUENOS AIRES</t>
        </is>
      </c>
      <c r="L420" s="74">
        <f>IFERROR(IF(OR(H420=$N$2,H420=$N$3,H420=$N$4),"10","02"),"")</f>
        <v/>
      </c>
      <c r="M420" s="76" t="inlineStr">
        <is>
          <t>01</t>
        </is>
      </c>
    </row>
    <row r="421">
      <c r="A421" s="66" t="inlineStr">
        <is>
          <t>041872-00-0</t>
        </is>
      </c>
      <c r="B421" s="67" t="n">
        <v>85450547</v>
      </c>
      <c r="C421" s="66" t="inlineStr">
        <is>
          <t>FRANCISCO PANERO</t>
        </is>
      </c>
      <c r="D421" s="67" t="n">
        <v>30000455</v>
      </c>
      <c r="E421" s="66" t="inlineStr">
        <is>
          <t>FUNDACION COMEI</t>
        </is>
      </c>
      <c r="F421" s="68" t="inlineStr">
        <is>
          <t>DSZA</t>
        </is>
      </c>
      <c r="G421" s="68" t="inlineStr">
        <is>
          <t>MAN</t>
        </is>
      </c>
      <c r="H421" s="72" t="n">
        <v>84011182</v>
      </c>
      <c r="I421" s="68" t="inlineStr">
        <is>
          <t>F. SCZA PELLEGRINI</t>
        </is>
      </c>
      <c r="J421" s="68" t="inlineStr">
        <is>
          <t>PELLEGRINI 160</t>
        </is>
      </c>
      <c r="K421" s="68" t="inlineStr">
        <is>
          <t>BUENOS AIRES</t>
        </is>
      </c>
      <c r="L421" s="74">
        <f>IFERROR(IF(OR(H421=$N$2,H421=$N$3,H421=$N$4),"10","02"),"")</f>
        <v/>
      </c>
      <c r="M421" s="76" t="inlineStr">
        <is>
          <t>01</t>
        </is>
      </c>
    </row>
    <row r="422">
      <c r="A422" s="66" t="inlineStr">
        <is>
          <t>013037-01-1</t>
        </is>
      </c>
      <c r="B422" s="67" t="n">
        <v>85450534</v>
      </c>
      <c r="C422" s="66" t="inlineStr">
        <is>
          <t>PAOLO DI LORENZO</t>
        </is>
      </c>
      <c r="D422" s="67" t="n">
        <v>30000455</v>
      </c>
      <c r="E422" s="66" t="inlineStr">
        <is>
          <t>FUNDACION COMEI</t>
        </is>
      </c>
      <c r="F422" s="68" t="inlineStr">
        <is>
          <t>DSZA</t>
        </is>
      </c>
      <c r="G422" s="68" t="inlineStr">
        <is>
          <t>MAN</t>
        </is>
      </c>
      <c r="H422" s="67" t="n">
        <v>84002026</v>
      </c>
      <c r="I422" s="66" t="inlineStr">
        <is>
          <t>RED F LA PROTECTORA</t>
        </is>
      </c>
      <c r="J422" s="66" t="inlineStr">
        <is>
          <t>CALLE 49 740</t>
        </is>
      </c>
      <c r="K422" s="66" t="inlineStr">
        <is>
          <t>LA PLATA</t>
        </is>
      </c>
      <c r="L422" s="74">
        <f>IFERROR(IF(OR(H422=$N$2,H422=$N$3,H422=$N$4),"10","02"),"")</f>
        <v/>
      </c>
      <c r="M422" s="76" t="inlineStr">
        <is>
          <t>01</t>
        </is>
      </c>
    </row>
    <row r="423">
      <c r="A423" s="66" t="inlineStr">
        <is>
          <t>091563-00-6</t>
        </is>
      </c>
      <c r="B423" s="67" t="n">
        <v>85449049</v>
      </c>
      <c r="C423" s="66" t="inlineStr">
        <is>
          <t>MARIA EUGENIA PIRERA</t>
        </is>
      </c>
      <c r="D423" s="67" t="n">
        <v>30000455</v>
      </c>
      <c r="E423" s="66" t="inlineStr">
        <is>
          <t>FUNDACION COMEI</t>
        </is>
      </c>
      <c r="F423" s="68" t="inlineStr">
        <is>
          <t>DSZA</t>
        </is>
      </c>
      <c r="G423" s="68" t="inlineStr">
        <is>
          <t>MAN</t>
        </is>
      </c>
      <c r="H423" s="67" t="n">
        <v>84000983</v>
      </c>
      <c r="I423" s="66" t="inlineStr">
        <is>
          <t>RED F MUTUAL (MDQ)</t>
        </is>
      </c>
      <c r="J423" s="66" t="inlineStr">
        <is>
          <t>AVDA INDEPENDENCIA 2249</t>
        </is>
      </c>
      <c r="K423" s="66" t="inlineStr">
        <is>
          <t>MAR DEL PLATA</t>
        </is>
      </c>
      <c r="L423" s="74">
        <f>IFERROR(IF(OR(H423=$N$2,H423=$N$3,H423=$N$4),"10","02"),"")</f>
        <v/>
      </c>
      <c r="M423" s="76" t="inlineStr">
        <is>
          <t>01</t>
        </is>
      </c>
    </row>
    <row r="424">
      <c r="A424" s="66" t="inlineStr">
        <is>
          <t>014958-00-1</t>
        </is>
      </c>
      <c r="B424" s="67" t="n">
        <v>85450007</v>
      </c>
      <c r="C424" s="66" t="inlineStr">
        <is>
          <t>FLORENCIA JAIME</t>
        </is>
      </c>
      <c r="D424" s="67" t="n">
        <v>30000455</v>
      </c>
      <c r="E424" s="66" t="inlineStr">
        <is>
          <t>FUNDACION COMEI</t>
        </is>
      </c>
      <c r="F424" s="68" t="inlineStr">
        <is>
          <t>DSZA</t>
        </is>
      </c>
      <c r="G424" s="68" t="inlineStr">
        <is>
          <t>MAN</t>
        </is>
      </c>
      <c r="H424" s="67" t="n">
        <v>84002026</v>
      </c>
      <c r="I424" s="66" t="inlineStr">
        <is>
          <t>RED F LA PROTECTORA</t>
        </is>
      </c>
      <c r="J424" s="66" t="inlineStr">
        <is>
          <t>CALLE 49 740</t>
        </is>
      </c>
      <c r="K424" s="66" t="inlineStr">
        <is>
          <t>LA PLATA</t>
        </is>
      </c>
      <c r="L424" s="74">
        <f>IFERROR(IF(OR(H424=$N$2,H424=$N$3,H424=$N$4),"10","02"),"")</f>
        <v/>
      </c>
      <c r="M424" s="76" t="inlineStr">
        <is>
          <t>01</t>
        </is>
      </c>
    </row>
    <row r="425">
      <c r="A425" s="66" t="inlineStr">
        <is>
          <t>014867-00-2</t>
        </is>
      </c>
      <c r="B425" s="67" t="n">
        <v>85451404</v>
      </c>
      <c r="C425" s="66" t="inlineStr">
        <is>
          <t>ROCIO ALORO CREMASCO</t>
        </is>
      </c>
      <c r="D425" s="67" t="n">
        <v>30000455</v>
      </c>
      <c r="E425" s="66" t="inlineStr">
        <is>
          <t>FUNDACION COMEI</t>
        </is>
      </c>
      <c r="F425" s="68" t="inlineStr">
        <is>
          <t>DSZA</t>
        </is>
      </c>
      <c r="G425" s="68" t="inlineStr">
        <is>
          <t>MAN</t>
        </is>
      </c>
      <c r="H425" s="67" t="n">
        <v>84000960</v>
      </c>
      <c r="I425" s="66" t="inlineStr">
        <is>
          <t>RED F MARSIGLIA</t>
        </is>
      </c>
      <c r="J425" s="66" t="inlineStr">
        <is>
          <t>AVENIDA 38 751</t>
        </is>
      </c>
      <c r="K425" s="66" t="inlineStr">
        <is>
          <t>LA PLATA</t>
        </is>
      </c>
      <c r="L425" s="74">
        <f>IFERROR(IF(OR(H425=$N$2,H425=$N$3,H425=$N$4),"10","02"),"")</f>
        <v/>
      </c>
      <c r="M425" s="76" t="inlineStr">
        <is>
          <t>01</t>
        </is>
      </c>
    </row>
    <row r="426">
      <c r="A426" s="66" t="inlineStr">
        <is>
          <t>050550-00-5</t>
        </is>
      </c>
      <c r="B426" s="67" t="n">
        <v>85451007</v>
      </c>
      <c r="C426" s="66" t="inlineStr">
        <is>
          <t>MARCELO ABBATE</t>
        </is>
      </c>
      <c r="D426" s="67" t="n">
        <v>30000455</v>
      </c>
      <c r="E426" s="66" t="inlineStr">
        <is>
          <t>FUNDACION COMEI</t>
        </is>
      </c>
      <c r="F426" s="68" t="inlineStr">
        <is>
          <t>DSZA</t>
        </is>
      </c>
      <c r="G426" s="68" t="inlineStr">
        <is>
          <t>MAN</t>
        </is>
      </c>
      <c r="H426" s="72" t="n">
        <v>84011182</v>
      </c>
      <c r="I426" s="68" t="inlineStr">
        <is>
          <t>F. SCZA PELLEGRINI</t>
        </is>
      </c>
      <c r="J426" s="68" t="inlineStr">
        <is>
          <t>PELLEGRINI 160</t>
        </is>
      </c>
      <c r="K426" s="68" t="inlineStr">
        <is>
          <t>BUENOS AIRES</t>
        </is>
      </c>
      <c r="L426" s="74">
        <f>IFERROR(IF(OR(H426=$N$2,H426=$N$3,H426=$N$4),"10","02"),"")</f>
        <v/>
      </c>
      <c r="M426" s="76" t="inlineStr">
        <is>
          <t>01</t>
        </is>
      </c>
    </row>
    <row r="427">
      <c r="A427" s="66" t="inlineStr">
        <is>
          <t>032949-00-1</t>
        </is>
      </c>
      <c r="B427" s="67" t="n">
        <v>85451306</v>
      </c>
      <c r="C427" s="66" t="inlineStr">
        <is>
          <t>DANIELA MIGUEL</t>
        </is>
      </c>
      <c r="D427" s="67" t="n">
        <v>30000455</v>
      </c>
      <c r="E427" s="66" t="inlineStr">
        <is>
          <t>FUNDACION COMEI</t>
        </is>
      </c>
      <c r="F427" s="68" t="inlineStr">
        <is>
          <t>DSZA</t>
        </is>
      </c>
      <c r="G427" s="68" t="inlineStr">
        <is>
          <t>MAN</t>
        </is>
      </c>
      <c r="H427" s="72" t="n">
        <v>84011182</v>
      </c>
      <c r="I427" s="68" t="inlineStr">
        <is>
          <t>F. SCZA PELLEGRINI</t>
        </is>
      </c>
      <c r="J427" s="68" t="inlineStr">
        <is>
          <t>PELLEGRINI 160</t>
        </is>
      </c>
      <c r="K427" s="68" t="inlineStr">
        <is>
          <t>BUENOS AIRES</t>
        </is>
      </c>
      <c r="L427" s="74">
        <f>IFERROR(IF(OR(H427=$N$2,H427=$N$3,H427=$N$4),"10","02"),"")</f>
        <v/>
      </c>
      <c r="M427" s="76" t="inlineStr">
        <is>
          <t>01</t>
        </is>
      </c>
    </row>
    <row r="428">
      <c r="A428" s="66" t="inlineStr">
        <is>
          <t>0610630-02</t>
        </is>
      </c>
      <c r="B428" s="67" t="n">
        <v>85451781</v>
      </c>
      <c r="C428" s="66" t="inlineStr">
        <is>
          <t>MAYRA DAMIANA BOO</t>
        </is>
      </c>
      <c r="D428" s="67" t="n">
        <v>30000455</v>
      </c>
      <c r="E428" s="66" t="inlineStr">
        <is>
          <t>FUNDACION COMEI</t>
        </is>
      </c>
      <c r="F428" s="68" t="inlineStr">
        <is>
          <t>DSZA</t>
        </is>
      </c>
      <c r="G428" s="68" t="inlineStr">
        <is>
          <t>MAN</t>
        </is>
      </c>
      <c r="H428" s="67" t="n">
        <v>84007916</v>
      </c>
      <c r="I428" s="66" t="inlineStr">
        <is>
          <t>RED F DEL PUEBLO</t>
        </is>
      </c>
      <c r="J428" s="66" t="inlineStr">
        <is>
          <t>BUENOS AIRES 401</t>
        </is>
      </c>
      <c r="K428" s="66" t="inlineStr">
        <is>
          <t>SALTO</t>
        </is>
      </c>
      <c r="L428" s="74">
        <f>IFERROR(IF(OR(H428=$N$2,H428=$N$3,H428=$N$4),"10","02"),"")</f>
        <v/>
      </c>
      <c r="M428" s="76" t="inlineStr">
        <is>
          <t>01</t>
        </is>
      </c>
    </row>
    <row r="429">
      <c r="A429" s="66" t="inlineStr">
        <is>
          <t>010803-00-8</t>
        </is>
      </c>
      <c r="B429" s="67" t="n">
        <v>85452040</v>
      </c>
      <c r="C429" s="66" t="inlineStr">
        <is>
          <t>JORGE RUBEN ORTEGA</t>
        </is>
      </c>
      <c r="D429" s="67" t="n">
        <v>30000455</v>
      </c>
      <c r="E429" s="66" t="inlineStr">
        <is>
          <t>FUNDACION COMEI</t>
        </is>
      </c>
      <c r="F429" s="68" t="inlineStr">
        <is>
          <t>DSZA</t>
        </is>
      </c>
      <c r="G429" s="68" t="inlineStr">
        <is>
          <t>MAN</t>
        </is>
      </c>
      <c r="H429" s="67" t="n">
        <v>84000983</v>
      </c>
      <c r="I429" s="66" t="inlineStr">
        <is>
          <t>RED F MUTUAL (MDQ)</t>
        </is>
      </c>
      <c r="J429" s="66" t="inlineStr">
        <is>
          <t>AVDA INDEPENDENCIA 2249</t>
        </is>
      </c>
      <c r="K429" s="66" t="inlineStr">
        <is>
          <t>MAR DEL PLATA</t>
        </is>
      </c>
      <c r="L429" s="74">
        <f>IFERROR(IF(OR(H429=$N$2,H429=$N$3,H429=$N$4),"10","02"),"")</f>
        <v/>
      </c>
      <c r="M429" s="76" t="inlineStr">
        <is>
          <t>01</t>
        </is>
      </c>
    </row>
    <row r="430">
      <c r="A430" s="66" t="inlineStr">
        <is>
          <t>012996-00-1</t>
        </is>
      </c>
      <c r="B430" s="67" t="n">
        <v>85448270</v>
      </c>
      <c r="C430" s="66" t="inlineStr">
        <is>
          <t>ANDREA OLBEYRA</t>
        </is>
      </c>
      <c r="D430" s="67" t="n">
        <v>30000455</v>
      </c>
      <c r="E430" s="66" t="inlineStr">
        <is>
          <t>FUNDACION COMEI</t>
        </is>
      </c>
      <c r="F430" s="68" t="inlineStr">
        <is>
          <t>DSZA</t>
        </is>
      </c>
      <c r="G430" s="68" t="inlineStr">
        <is>
          <t>MAN</t>
        </is>
      </c>
      <c r="H430" s="67" t="n">
        <v>84002025</v>
      </c>
      <c r="I430" s="66" t="inlineStr">
        <is>
          <t>RED F ROLLA</t>
        </is>
      </c>
      <c r="J430" s="66" t="inlineStr">
        <is>
          <t>AVENIDA 60 1144</t>
        </is>
      </c>
      <c r="K430" s="66" t="inlineStr">
        <is>
          <t>LA PLATA</t>
        </is>
      </c>
      <c r="L430" s="74">
        <f>IFERROR(IF(OR(H430=$N$2,H430=$N$3,H430=$N$4),"10","02"),"")</f>
        <v/>
      </c>
      <c r="M430" s="76" t="inlineStr">
        <is>
          <t>01</t>
        </is>
      </c>
    </row>
    <row r="431">
      <c r="A431" s="66" t="inlineStr">
        <is>
          <t>012588-00-8</t>
        </is>
      </c>
      <c r="B431" s="67" t="n">
        <v>85450627</v>
      </c>
      <c r="C431" s="66" t="inlineStr">
        <is>
          <t>FLORENCIA BARCIA</t>
        </is>
      </c>
      <c r="D431" s="67" t="n">
        <v>30000455</v>
      </c>
      <c r="E431" s="66" t="inlineStr">
        <is>
          <t>FUNDACION COMEI</t>
        </is>
      </c>
      <c r="F431" s="68" t="inlineStr">
        <is>
          <t>DSZA</t>
        </is>
      </c>
      <c r="G431" s="68" t="inlineStr">
        <is>
          <t>MAN</t>
        </is>
      </c>
      <c r="H431" s="67" t="n">
        <v>84007920</v>
      </c>
      <c r="I431" s="66" t="inlineStr">
        <is>
          <t>RED F FERRANDO (Las Pampas)</t>
        </is>
      </c>
      <c r="J431" s="66" t="inlineStr">
        <is>
          <t>Calle 7 52</t>
        </is>
      </c>
      <c r="K431" s="66" t="inlineStr">
        <is>
          <t>LA PLATA</t>
        </is>
      </c>
      <c r="L431" s="74">
        <f>IFERROR(IF(OR(H431=$N$2,H431=$N$3,H431=$N$4),"10","02"),"")</f>
        <v/>
      </c>
      <c r="M431" s="76" t="inlineStr">
        <is>
          <t>01</t>
        </is>
      </c>
    </row>
    <row r="432">
      <c r="A432" s="66" t="inlineStr">
        <is>
          <t>090541-00-9</t>
        </is>
      </c>
      <c r="B432" s="67" t="n">
        <v>85451012</v>
      </c>
      <c r="C432" s="66" t="inlineStr">
        <is>
          <t>CARLOS JOAQUIN LOPEZ</t>
        </is>
      </c>
      <c r="D432" s="67" t="n">
        <v>30000455</v>
      </c>
      <c r="E432" s="66" t="inlineStr">
        <is>
          <t>FUNDACION COMEI</t>
        </is>
      </c>
      <c r="F432" s="68" t="inlineStr">
        <is>
          <t>DSZA</t>
        </is>
      </c>
      <c r="G432" s="68" t="inlineStr">
        <is>
          <t>MAN</t>
        </is>
      </c>
      <c r="H432" s="67" t="n">
        <v>84000983</v>
      </c>
      <c r="I432" s="66" t="inlineStr">
        <is>
          <t>RED F MUTUAL (MDQ)</t>
        </is>
      </c>
      <c r="J432" s="66" t="inlineStr">
        <is>
          <t>AVDA INDEPENDENCIA 2249</t>
        </is>
      </c>
      <c r="K432" s="66" t="inlineStr">
        <is>
          <t>MAR DEL PLATA</t>
        </is>
      </c>
      <c r="L432" s="74">
        <f>IFERROR(IF(OR(H432=$N$2,H432=$N$3,H432=$N$4),"10","02"),"")</f>
        <v/>
      </c>
      <c r="M432" s="76" t="inlineStr">
        <is>
          <t>01</t>
        </is>
      </c>
    </row>
    <row r="433">
      <c r="A433" s="66" t="inlineStr">
        <is>
          <t>100987-00-3</t>
        </is>
      </c>
      <c r="B433" s="67" t="n">
        <v>85451848</v>
      </c>
      <c r="C433" s="66" t="inlineStr">
        <is>
          <t>IVANA GUAGLIARDO</t>
        </is>
      </c>
      <c r="D433" s="67" t="n">
        <v>30000455</v>
      </c>
      <c r="E433" s="66" t="inlineStr">
        <is>
          <t>FUNDACION COMEI</t>
        </is>
      </c>
      <c r="F433" s="68" t="inlineStr">
        <is>
          <t>DSZA</t>
        </is>
      </c>
      <c r="G433" s="68" t="inlineStr">
        <is>
          <t>MAN</t>
        </is>
      </c>
      <c r="H433" s="67" t="n">
        <v>84000718</v>
      </c>
      <c r="I433" s="66" t="inlineStr">
        <is>
          <t>RED F ESPAÑOLA</t>
        </is>
      </c>
      <c r="J433" s="66" t="inlineStr">
        <is>
          <t>SAN MARTIN 301</t>
        </is>
      </c>
      <c r="K433" s="66" t="inlineStr">
        <is>
          <t>BAHIA BLANCA</t>
        </is>
      </c>
      <c r="L433" s="74">
        <f>IFERROR(IF(OR(H433=$N$2,H433=$N$3,H433=$N$4),"10","02"),"")</f>
        <v/>
      </c>
      <c r="M433" s="76" t="inlineStr">
        <is>
          <t>01</t>
        </is>
      </c>
    </row>
    <row r="434">
      <c r="A434" s="66" t="inlineStr">
        <is>
          <t>024554-00-4</t>
        </is>
      </c>
      <c r="B434" s="67" t="n">
        <v>85452290</v>
      </c>
      <c r="C434" s="66" t="inlineStr">
        <is>
          <t>MERCEDES ROJO</t>
        </is>
      </c>
      <c r="D434" s="67" t="n">
        <v>30000455</v>
      </c>
      <c r="E434" s="66" t="inlineStr">
        <is>
          <t>FUNDACION COMEI</t>
        </is>
      </c>
      <c r="F434" s="68" t="inlineStr">
        <is>
          <t>DSZA</t>
        </is>
      </c>
      <c r="G434" s="68" t="inlineStr">
        <is>
          <t>MAN</t>
        </is>
      </c>
      <c r="H434" s="72" t="n">
        <v>84011182</v>
      </c>
      <c r="I434" s="68" t="inlineStr">
        <is>
          <t>F. SCZA PELLEGRINI</t>
        </is>
      </c>
      <c r="J434" s="68" t="inlineStr">
        <is>
          <t>PELLEGRINI 160</t>
        </is>
      </c>
      <c r="K434" s="68" t="inlineStr">
        <is>
          <t>BUENOS AIRES</t>
        </is>
      </c>
      <c r="L434" s="74">
        <f>IFERROR(IF(OR(H434=$N$2,H434=$N$3,H434=$N$4),"10","02"),"")</f>
        <v/>
      </c>
      <c r="M434" s="76" t="inlineStr">
        <is>
          <t>01</t>
        </is>
      </c>
    </row>
    <row r="435">
      <c r="A435" s="66" t="inlineStr">
        <is>
          <t>043632-00-0</t>
        </is>
      </c>
      <c r="B435" s="67" t="n">
        <v>85453250</v>
      </c>
      <c r="C435" s="66" t="inlineStr">
        <is>
          <t>NATALIA MONETA</t>
        </is>
      </c>
      <c r="D435" s="67" t="n">
        <v>30000455</v>
      </c>
      <c r="E435" s="66" t="inlineStr">
        <is>
          <t>FUNDACION COMEI</t>
        </is>
      </c>
      <c r="F435" s="68" t="inlineStr">
        <is>
          <t>DSZA</t>
        </is>
      </c>
      <c r="G435" s="68" t="inlineStr">
        <is>
          <t>MAN</t>
        </is>
      </c>
      <c r="H435" s="72" t="n">
        <v>84011182</v>
      </c>
      <c r="I435" s="68" t="inlineStr">
        <is>
          <t>F. SCZA PELLEGRINI</t>
        </is>
      </c>
      <c r="J435" s="68" t="inlineStr">
        <is>
          <t>PELLEGRINI 160</t>
        </is>
      </c>
      <c r="K435" s="68" t="inlineStr">
        <is>
          <t>BUENOS AIRES</t>
        </is>
      </c>
      <c r="L435" s="74">
        <f>IFERROR(IF(OR(H435=$N$2,H435=$N$3,H435=$N$4),"10","02"),"")</f>
        <v/>
      </c>
      <c r="M435" s="76" t="inlineStr">
        <is>
          <t>01</t>
        </is>
      </c>
    </row>
    <row r="436">
      <c r="A436" s="66" t="inlineStr">
        <is>
          <t>012464-00-7</t>
        </is>
      </c>
      <c r="B436" s="67" t="n">
        <v>85452865</v>
      </c>
      <c r="C436" s="66" t="inlineStr">
        <is>
          <t>RUBEN WILFREDO SALINAS</t>
        </is>
      </c>
      <c r="D436" s="67" t="n">
        <v>30000455</v>
      </c>
      <c r="E436" s="66" t="inlineStr">
        <is>
          <t>FUNDACION COMEI</t>
        </is>
      </c>
      <c r="F436" s="68" t="inlineStr">
        <is>
          <t>DSZA</t>
        </is>
      </c>
      <c r="G436" s="68" t="inlineStr">
        <is>
          <t>MAN</t>
        </is>
      </c>
      <c r="H436" s="67" t="n">
        <v>84002025</v>
      </c>
      <c r="I436" s="66" t="inlineStr">
        <is>
          <t>RED F ROLLA</t>
        </is>
      </c>
      <c r="J436" s="66" t="inlineStr">
        <is>
          <t>AVENIDA 60 1144</t>
        </is>
      </c>
      <c r="K436" s="66" t="inlineStr">
        <is>
          <t>LA PLATA</t>
        </is>
      </c>
      <c r="L436" s="74">
        <f>IFERROR(IF(OR(H436=$N$2,H436=$N$3,H436=$N$4),"10","02"),"")</f>
        <v/>
      </c>
      <c r="M436" s="76" t="inlineStr">
        <is>
          <t>01</t>
        </is>
      </c>
    </row>
    <row r="437">
      <c r="A437" s="66" t="inlineStr">
        <is>
          <t>043530-01-4</t>
        </is>
      </c>
      <c r="B437" s="67" t="n">
        <v>85453094</v>
      </c>
      <c r="C437" s="66" t="inlineStr">
        <is>
          <t>MARCELO CLAUDIO DEMICHELIS</t>
        </is>
      </c>
      <c r="D437" s="67" t="n">
        <v>30000455</v>
      </c>
      <c r="E437" s="66" t="inlineStr">
        <is>
          <t>FUNDACION COMEI</t>
        </is>
      </c>
      <c r="F437" s="68" t="inlineStr">
        <is>
          <t>DSZA</t>
        </is>
      </c>
      <c r="G437" s="68" t="inlineStr">
        <is>
          <t>MAN</t>
        </is>
      </c>
      <c r="H437" s="67" t="n">
        <v>84000011</v>
      </c>
      <c r="I437" s="66" t="inlineStr">
        <is>
          <t>TELEMED ARGENTINA SA</t>
        </is>
      </c>
      <c r="J437" s="66" t="inlineStr">
        <is>
          <t>AVDA CRISOLOGO LARRALDE 3711</t>
        </is>
      </c>
      <c r="K437" s="66" t="inlineStr">
        <is>
          <t>SAAVEDRA</t>
        </is>
      </c>
      <c r="L437" s="74">
        <f>IFERROR(IF(OR(H437=$N$2,H437=$N$3,H437=$N$4),"10","02"),"")</f>
        <v/>
      </c>
      <c r="M437" s="76" t="inlineStr">
        <is>
          <t>01</t>
        </is>
      </c>
    </row>
    <row r="438">
      <c r="A438" s="66" t="inlineStr">
        <is>
          <t>010704-00-</t>
        </is>
      </c>
      <c r="B438" s="67" t="n">
        <v>85453751</v>
      </c>
      <c r="C438" s="66" t="inlineStr">
        <is>
          <t>IRIS PEREZ</t>
        </is>
      </c>
      <c r="D438" s="67" t="n">
        <v>30000455</v>
      </c>
      <c r="E438" s="66" t="inlineStr">
        <is>
          <t>FUNDACION COMEI</t>
        </is>
      </c>
      <c r="F438" s="68" t="inlineStr">
        <is>
          <t>DSZA</t>
        </is>
      </c>
      <c r="G438" s="68" t="inlineStr">
        <is>
          <t>MAN</t>
        </is>
      </c>
      <c r="H438" s="67" t="n">
        <v>84000960</v>
      </c>
      <c r="I438" s="66" t="inlineStr">
        <is>
          <t>RED F MARSIGLIA</t>
        </is>
      </c>
      <c r="J438" s="66" t="inlineStr">
        <is>
          <t>AVENIDA 38 751</t>
        </is>
      </c>
      <c r="K438" s="66" t="inlineStr">
        <is>
          <t>LA PLATA</t>
        </is>
      </c>
      <c r="L438" s="74">
        <f>IFERROR(IF(OR(H438=$N$2,H438=$N$3,H438=$N$4),"10","02"),"")</f>
        <v/>
      </c>
      <c r="M438" s="76" t="inlineStr">
        <is>
          <t>01</t>
        </is>
      </c>
    </row>
    <row r="439">
      <c r="A439" s="66" t="inlineStr">
        <is>
          <t>667357/1</t>
        </is>
      </c>
      <c r="B439" s="67" t="n">
        <v>85454799</v>
      </c>
      <c r="C439" s="66" t="inlineStr">
        <is>
          <t>SEBASTIAN ESSAYAG</t>
        </is>
      </c>
      <c r="D439" s="67" t="n">
        <v>30000455</v>
      </c>
      <c r="E439" s="66" t="inlineStr">
        <is>
          <t>FUNDACION COMEI</t>
        </is>
      </c>
      <c r="F439" s="68" t="inlineStr">
        <is>
          <t>DSZA</t>
        </is>
      </c>
      <c r="G439" s="68" t="inlineStr">
        <is>
          <t>MAN</t>
        </is>
      </c>
      <c r="H439" s="72" t="n">
        <v>84011182</v>
      </c>
      <c r="I439" s="68" t="inlineStr">
        <is>
          <t>F. SCZA PELLEGRINI</t>
        </is>
      </c>
      <c r="J439" s="68" t="inlineStr">
        <is>
          <t>PELLEGRINI 160</t>
        </is>
      </c>
      <c r="K439" s="68" t="inlineStr">
        <is>
          <t>BUENOS AIRES</t>
        </is>
      </c>
      <c r="L439" s="74">
        <f>IFERROR(IF(OR(H439=$N$2,H439=$N$3,H439=$N$4),"10","02"),"")</f>
        <v/>
      </c>
      <c r="M439" s="76" t="inlineStr">
        <is>
          <t>01</t>
        </is>
      </c>
    </row>
    <row r="440">
      <c r="A440" s="66" t="inlineStr">
        <is>
          <t>014321-02-2</t>
        </is>
      </c>
      <c r="B440" s="67" t="n">
        <v>85454178</v>
      </c>
      <c r="C440" s="66" t="inlineStr">
        <is>
          <t>JOSEFINA FARIAS</t>
        </is>
      </c>
      <c r="D440" s="67" t="n">
        <v>30000455</v>
      </c>
      <c r="E440" s="66" t="inlineStr">
        <is>
          <t>FUNDACION COMEI</t>
        </is>
      </c>
      <c r="F440" s="68" t="inlineStr">
        <is>
          <t>DSZA</t>
        </is>
      </c>
      <c r="G440" s="68" t="inlineStr">
        <is>
          <t>MAN</t>
        </is>
      </c>
      <c r="H440" s="67" t="n">
        <v>84007920</v>
      </c>
      <c r="I440" s="66" t="inlineStr">
        <is>
          <t>RED F FERRANDO (Las Pampas)</t>
        </is>
      </c>
      <c r="J440" s="66" t="inlineStr">
        <is>
          <t>Calle 7 52</t>
        </is>
      </c>
      <c r="K440" s="66" t="inlineStr">
        <is>
          <t>LA PLATA</t>
        </is>
      </c>
      <c r="L440" s="74">
        <f>IFERROR(IF(OR(H440=$N$2,H440=$N$3,H440=$N$4),"10","02"),"")</f>
        <v/>
      </c>
      <c r="M440" s="76" t="inlineStr">
        <is>
          <t>01</t>
        </is>
      </c>
    </row>
    <row r="441">
      <c r="A441" s="66" t="inlineStr">
        <is>
          <t>14321-02-9</t>
        </is>
      </c>
      <c r="B441" s="67" t="n">
        <v>85454185</v>
      </c>
      <c r="C441" s="66" t="inlineStr">
        <is>
          <t>MARTINA FARIAS</t>
        </is>
      </c>
      <c r="D441" s="67" t="n">
        <v>30000455</v>
      </c>
      <c r="E441" s="66" t="inlineStr">
        <is>
          <t>FUNDACION COMEI</t>
        </is>
      </c>
      <c r="F441" s="68" t="inlineStr">
        <is>
          <t>DSZA</t>
        </is>
      </c>
      <c r="G441" s="68" t="inlineStr">
        <is>
          <t>MAN</t>
        </is>
      </c>
      <c r="H441" s="67" t="n">
        <v>84007920</v>
      </c>
      <c r="I441" s="66" t="inlineStr">
        <is>
          <t>RED F FERRANDO (Las Pampas)</t>
        </is>
      </c>
      <c r="J441" s="66" t="inlineStr">
        <is>
          <t>Calle 7 52</t>
        </is>
      </c>
      <c r="K441" s="66" t="inlineStr">
        <is>
          <t>LA PLATA</t>
        </is>
      </c>
      <c r="L441" s="74">
        <f>IFERROR(IF(OR(H441=$N$2,H441=$N$3,H441=$N$4),"10","02"),"")</f>
        <v/>
      </c>
      <c r="M441" s="76" t="inlineStr">
        <is>
          <t>01</t>
        </is>
      </c>
    </row>
    <row r="442">
      <c r="A442" s="66" t="inlineStr">
        <is>
          <t>14321-03-6</t>
        </is>
      </c>
      <c r="B442" s="67" t="n">
        <v>85454187</v>
      </c>
      <c r="C442" s="66" t="inlineStr">
        <is>
          <t>LARA FARIAS</t>
        </is>
      </c>
      <c r="D442" s="67" t="n">
        <v>30000455</v>
      </c>
      <c r="E442" s="66" t="inlineStr">
        <is>
          <t>FUNDACION COMEI</t>
        </is>
      </c>
      <c r="F442" s="68" t="inlineStr">
        <is>
          <t>DSZA</t>
        </is>
      </c>
      <c r="G442" s="68" t="inlineStr">
        <is>
          <t>MAN</t>
        </is>
      </c>
      <c r="H442" s="67" t="n">
        <v>84007920</v>
      </c>
      <c r="I442" s="66" t="inlineStr">
        <is>
          <t>RED F FERRANDO (Las Pampas)</t>
        </is>
      </c>
      <c r="J442" s="66" t="inlineStr">
        <is>
          <t>Calle 7 52</t>
        </is>
      </c>
      <c r="K442" s="66" t="inlineStr">
        <is>
          <t>LA PLATA</t>
        </is>
      </c>
      <c r="L442" s="74">
        <f>IFERROR(IF(OR(H442=$N$2,H442=$N$3,H442=$N$4),"10","02"),"")</f>
        <v/>
      </c>
      <c r="M442" s="76" t="inlineStr">
        <is>
          <t>01</t>
        </is>
      </c>
    </row>
    <row r="443">
      <c r="A443" s="66" t="inlineStr">
        <is>
          <t>037066-00-2</t>
        </is>
      </c>
      <c r="B443" s="67" t="n">
        <v>85454355</v>
      </c>
      <c r="C443" s="66" t="inlineStr">
        <is>
          <t>MIRTA SAEZ</t>
        </is>
      </c>
      <c r="D443" s="67" t="n">
        <v>30000455</v>
      </c>
      <c r="E443" s="66" t="inlineStr">
        <is>
          <t>FUNDACION COMEI</t>
        </is>
      </c>
      <c r="F443" s="68" t="inlineStr">
        <is>
          <t>DSZA</t>
        </is>
      </c>
      <c r="G443" s="68" t="inlineStr">
        <is>
          <t>MAN</t>
        </is>
      </c>
      <c r="H443" s="72" t="n">
        <v>84011182</v>
      </c>
      <c r="I443" s="68" t="inlineStr">
        <is>
          <t>F. SCZA PELLEGRINI</t>
        </is>
      </c>
      <c r="J443" s="68" t="inlineStr">
        <is>
          <t>PELLEGRINI 160</t>
        </is>
      </c>
      <c r="K443" s="68" t="inlineStr">
        <is>
          <t>BUENOS AIRES</t>
        </is>
      </c>
      <c r="L443" s="74">
        <f>IFERROR(IF(OR(H443=$N$2,H443=$N$3,H443=$N$4),"10","02"),"")</f>
        <v/>
      </c>
      <c r="M443" s="76" t="inlineStr">
        <is>
          <t>01</t>
        </is>
      </c>
    </row>
    <row r="444">
      <c r="A444" s="66" t="inlineStr">
        <is>
          <t>051061-00-3</t>
        </is>
      </c>
      <c r="B444" s="67" t="n">
        <v>85452500</v>
      </c>
      <c r="C444" s="66" t="inlineStr">
        <is>
          <t>LORENA ELISABET MOLINA</t>
        </is>
      </c>
      <c r="D444" s="67" t="n">
        <v>30000455</v>
      </c>
      <c r="E444" s="66" t="inlineStr">
        <is>
          <t>FUNDACION COMEI</t>
        </is>
      </c>
      <c r="F444" s="68" t="inlineStr">
        <is>
          <t>DSZA</t>
        </is>
      </c>
      <c r="G444" s="68" t="inlineStr">
        <is>
          <t>MAN</t>
        </is>
      </c>
      <c r="H444" s="67" t="n">
        <v>84000253</v>
      </c>
      <c r="I444" s="66" t="inlineStr">
        <is>
          <t>RED F DEL PUEBLO MERCEDES</t>
        </is>
      </c>
      <c r="J444" s="66" t="inlineStr">
        <is>
          <t>25 450</t>
        </is>
      </c>
      <c r="K444" s="66" t="inlineStr">
        <is>
          <t>MERCEDES</t>
        </is>
      </c>
      <c r="L444" s="74">
        <f>IFERROR(IF(OR(H444=$N$2,H444=$N$3,H444=$N$4),"10","02"),"")</f>
        <v/>
      </c>
      <c r="M444" s="76" t="inlineStr">
        <is>
          <t>01</t>
        </is>
      </c>
    </row>
    <row r="445">
      <c r="A445" s="66" t="inlineStr">
        <is>
          <t>040685-00-7</t>
        </is>
      </c>
      <c r="B445" s="67" t="n">
        <v>85454240</v>
      </c>
      <c r="C445" s="66" t="inlineStr">
        <is>
          <t>JORGE OSVALDO RAPISARDI</t>
        </is>
      </c>
      <c r="D445" s="67" t="n">
        <v>30000455</v>
      </c>
      <c r="E445" s="66" t="inlineStr">
        <is>
          <t>FUNDACION COMEI</t>
        </is>
      </c>
      <c r="F445" s="68" t="inlineStr">
        <is>
          <t>DSZA</t>
        </is>
      </c>
      <c r="G445" s="68" t="inlineStr">
        <is>
          <t>MAN</t>
        </is>
      </c>
      <c r="H445" s="67" t="n">
        <v>84000011</v>
      </c>
      <c r="I445" s="66" t="inlineStr">
        <is>
          <t>TELEMED ARGENTINA SA</t>
        </is>
      </c>
      <c r="J445" s="66" t="inlineStr">
        <is>
          <t>AVDA CRISOLOGO LARRALDE 3711</t>
        </is>
      </c>
      <c r="K445" s="66" t="inlineStr">
        <is>
          <t>SAAVEDRA</t>
        </is>
      </c>
      <c r="L445" s="74">
        <f>IFERROR(IF(OR(H445=$N$2,H445=$N$3,H445=$N$4),"10","02"),"")</f>
        <v/>
      </c>
      <c r="M445" s="76" t="inlineStr">
        <is>
          <t>01</t>
        </is>
      </c>
    </row>
    <row r="446">
      <c r="A446" s="66" t="inlineStr">
        <is>
          <t>021251-02-1</t>
        </is>
      </c>
      <c r="B446" s="67" t="n">
        <v>85453941</v>
      </c>
      <c r="C446" s="66" t="inlineStr">
        <is>
          <t>ESTELA LOPEZ</t>
        </is>
      </c>
      <c r="D446" s="67" t="n">
        <v>30000455</v>
      </c>
      <c r="E446" s="66" t="inlineStr">
        <is>
          <t>FUNDACION COMEI</t>
        </is>
      </c>
      <c r="F446" s="68" t="inlineStr">
        <is>
          <t>DSZA</t>
        </is>
      </c>
      <c r="G446" s="68" t="inlineStr">
        <is>
          <t>MAN</t>
        </is>
      </c>
      <c r="H446" s="67" t="n">
        <v>84000289</v>
      </c>
      <c r="I446" s="66" t="inlineStr">
        <is>
          <t>RED F GOMEZ de Alejandra Cols</t>
        </is>
      </c>
      <c r="J446" s="66" t="inlineStr">
        <is>
          <t>AV PTE H. YRIGOYEN 4147</t>
        </is>
      </c>
      <c r="K446" s="66" t="inlineStr">
        <is>
          <t>LANUS</t>
        </is>
      </c>
      <c r="L446" s="74">
        <f>IFERROR(IF(OR(H446=$N$2,H446=$N$3,H446=$N$4),"10","02"),"")</f>
        <v/>
      </c>
      <c r="M446" s="76" t="inlineStr">
        <is>
          <t>01</t>
        </is>
      </c>
    </row>
    <row r="447">
      <c r="A447" s="66" t="inlineStr">
        <is>
          <t>020017-00-8</t>
        </is>
      </c>
      <c r="B447" s="67" t="n">
        <v>85454103</v>
      </c>
      <c r="C447" s="66" t="inlineStr">
        <is>
          <t>HECTOR ZIEGLER</t>
        </is>
      </c>
      <c r="D447" s="67" t="n">
        <v>30000455</v>
      </c>
      <c r="E447" s="66" t="inlineStr">
        <is>
          <t>FUNDACION COMEI</t>
        </is>
      </c>
      <c r="F447" s="68" t="inlineStr">
        <is>
          <t>DSZA</t>
        </is>
      </c>
      <c r="G447" s="68" t="inlineStr">
        <is>
          <t>MAN</t>
        </is>
      </c>
      <c r="H447" s="72" t="n">
        <v>84011182</v>
      </c>
      <c r="I447" s="68" t="inlineStr">
        <is>
          <t>F. SCZA PELLEGRINI</t>
        </is>
      </c>
      <c r="J447" s="68" t="inlineStr">
        <is>
          <t>PELLEGRINI 160</t>
        </is>
      </c>
      <c r="K447" s="68" t="inlineStr">
        <is>
          <t>BUENOS AIRES</t>
        </is>
      </c>
      <c r="L447" s="74">
        <f>IFERROR(IF(OR(H447=$N$2,H447=$N$3,H447=$N$4),"10","02"),"")</f>
        <v/>
      </c>
      <c r="M447" s="76" t="inlineStr">
        <is>
          <t>01</t>
        </is>
      </c>
    </row>
    <row r="448">
      <c r="A448" s="66" t="inlineStr">
        <is>
          <t>044493-01-1</t>
        </is>
      </c>
      <c r="B448" s="67" t="n">
        <v>85454302</v>
      </c>
      <c r="C448" s="66" t="inlineStr">
        <is>
          <t>JOAQUINA MARTINEZ VALLERGA</t>
        </is>
      </c>
      <c r="D448" s="67" t="n">
        <v>30000455</v>
      </c>
      <c r="E448" s="66" t="inlineStr">
        <is>
          <t>FUNDACION COMEI</t>
        </is>
      </c>
      <c r="F448" s="68" t="inlineStr">
        <is>
          <t>DSZA</t>
        </is>
      </c>
      <c r="G448" s="68" t="inlineStr">
        <is>
          <t>MAN</t>
        </is>
      </c>
      <c r="H448" s="67" t="n">
        <v>84001249</v>
      </c>
      <c r="I448" s="66" t="inlineStr">
        <is>
          <t>Asociacion Civil Mater Dei</t>
        </is>
      </c>
      <c r="J448" s="66" t="inlineStr">
        <is>
          <t>SAN MARTIN DE TOURS 2952</t>
        </is>
      </c>
      <c r="K448" s="66" t="inlineStr">
        <is>
          <t>PALERMO</t>
        </is>
      </c>
      <c r="L448" s="74">
        <f>IFERROR(IF(OR(H448=$N$2,H448=$N$3,H448=$N$4),"10","02"),"")</f>
        <v/>
      </c>
      <c r="M448" s="76" t="inlineStr">
        <is>
          <t>01</t>
        </is>
      </c>
    </row>
    <row r="449">
      <c r="A449" s="66" t="inlineStr">
        <is>
          <t>100542-00-6</t>
        </is>
      </c>
      <c r="B449" s="67" t="n">
        <v>85455734</v>
      </c>
      <c r="C449" s="66" t="inlineStr">
        <is>
          <t>GUSTAVO DOXAGARAT</t>
        </is>
      </c>
      <c r="D449" s="67" t="n">
        <v>30000455</v>
      </c>
      <c r="E449" s="66" t="inlineStr">
        <is>
          <t>FUNDACION COMEI</t>
        </is>
      </c>
      <c r="F449" s="68" t="inlineStr">
        <is>
          <t>DSZA</t>
        </is>
      </c>
      <c r="G449" s="68" t="inlineStr">
        <is>
          <t>MAN</t>
        </is>
      </c>
      <c r="H449" s="72" t="n">
        <v>84011182</v>
      </c>
      <c r="I449" s="68" t="inlineStr">
        <is>
          <t>F. SCZA PELLEGRINI</t>
        </is>
      </c>
      <c r="J449" s="68" t="inlineStr">
        <is>
          <t>PELLEGRINI 160</t>
        </is>
      </c>
      <c r="K449" s="68" t="inlineStr">
        <is>
          <t>BUENOS AIRES</t>
        </is>
      </c>
      <c r="L449" s="74">
        <f>IFERROR(IF(OR(H449=$N$2,H449=$N$3,H449=$N$4),"10","02"),"")</f>
        <v/>
      </c>
      <c r="M449" s="76" t="inlineStr">
        <is>
          <t>01</t>
        </is>
      </c>
    </row>
    <row r="450">
      <c r="A450" s="66" t="inlineStr">
        <is>
          <t>011122-00-7</t>
        </is>
      </c>
      <c r="B450" s="67" t="n">
        <v>85455780</v>
      </c>
      <c r="C450" s="66" t="inlineStr">
        <is>
          <t>GRACIELA AYCIRIET</t>
        </is>
      </c>
      <c r="D450" s="67" t="n">
        <v>30000455</v>
      </c>
      <c r="E450" s="66" t="inlineStr">
        <is>
          <t>FUNDACION COMEI</t>
        </is>
      </c>
      <c r="F450" s="68" t="inlineStr">
        <is>
          <t>DSZA</t>
        </is>
      </c>
      <c r="G450" s="68" t="inlineStr">
        <is>
          <t>MAN</t>
        </is>
      </c>
      <c r="H450" s="67" t="n">
        <v>84000983</v>
      </c>
      <c r="I450" s="66" t="inlineStr">
        <is>
          <t>RED F MUTUAL (MDQ)</t>
        </is>
      </c>
      <c r="J450" s="66" t="inlineStr">
        <is>
          <t>AVDA INDEPENDENCIA 2249</t>
        </is>
      </c>
      <c r="K450" s="66" t="inlineStr">
        <is>
          <t>MAR DEL PLATA</t>
        </is>
      </c>
      <c r="L450" s="74">
        <f>IFERROR(IF(OR(H450=$N$2,H450=$N$3,H450=$N$4),"10","02"),"")</f>
        <v/>
      </c>
      <c r="M450" s="76" t="inlineStr">
        <is>
          <t>01</t>
        </is>
      </c>
    </row>
    <row r="451">
      <c r="A451" s="66" t="inlineStr">
        <is>
          <t>620104-01-8</t>
        </is>
      </c>
      <c r="B451" s="67" t="n">
        <v>85456042</v>
      </c>
      <c r="C451" s="66" t="inlineStr">
        <is>
          <t>GLORIA E. MORDACCI</t>
        </is>
      </c>
      <c r="D451" s="67" t="n">
        <v>30000455</v>
      </c>
      <c r="E451" s="66" t="inlineStr">
        <is>
          <t>FUNDACION COMEI</t>
        </is>
      </c>
      <c r="F451" s="68" t="inlineStr">
        <is>
          <t>DSZA</t>
        </is>
      </c>
      <c r="G451" s="68" t="inlineStr">
        <is>
          <t>MAN</t>
        </is>
      </c>
      <c r="H451" s="67" t="n">
        <v>84001366</v>
      </c>
      <c r="I451" s="66" t="inlineStr">
        <is>
          <t>RED F M. Siderurgica Gral Savio</t>
        </is>
      </c>
      <c r="J451" s="66" t="inlineStr">
        <is>
          <t>DE LA NACION 340</t>
        </is>
      </c>
      <c r="K451" s="66" t="inlineStr">
        <is>
          <t>SAN NICOLAS DE LOS ARROYOS</t>
        </is>
      </c>
      <c r="L451" s="74">
        <f>IFERROR(IF(OR(H451=$N$2,H451=$N$3,H451=$N$4),"10","02"),"")</f>
        <v/>
      </c>
      <c r="M451" s="76" t="inlineStr">
        <is>
          <t>01</t>
        </is>
      </c>
    </row>
    <row r="452">
      <c r="A452" s="66" t="inlineStr">
        <is>
          <t>40762</t>
        </is>
      </c>
      <c r="B452" s="67" t="n">
        <v>85452872</v>
      </c>
      <c r="C452" s="66" t="inlineStr">
        <is>
          <t>ALBERTO DE ALMEIDA</t>
        </is>
      </c>
      <c r="D452" s="67" t="n">
        <v>30000455</v>
      </c>
      <c r="E452" s="66" t="inlineStr">
        <is>
          <t>FUNDACION COMEI</t>
        </is>
      </c>
      <c r="F452" s="68" t="inlineStr">
        <is>
          <t>DSZA</t>
        </is>
      </c>
      <c r="G452" s="68" t="inlineStr">
        <is>
          <t>MAN</t>
        </is>
      </c>
      <c r="H452" s="72" t="n">
        <v>84011182</v>
      </c>
      <c r="I452" s="68" t="inlineStr">
        <is>
          <t>F. SCZA PELLEGRINI</t>
        </is>
      </c>
      <c r="J452" s="68" t="inlineStr">
        <is>
          <t>PELLEGRINI 160</t>
        </is>
      </c>
      <c r="K452" s="68" t="inlineStr">
        <is>
          <t>BUENOS AIRES</t>
        </is>
      </c>
      <c r="L452" s="74">
        <f>IFERROR(IF(OR(H452=$N$2,H452=$N$3,H452=$N$4),"10","02"),"")</f>
        <v/>
      </c>
      <c r="M452" s="76" t="inlineStr">
        <is>
          <t>01</t>
        </is>
      </c>
    </row>
    <row r="453">
      <c r="A453" s="66" t="inlineStr">
        <is>
          <t>012410-00-0</t>
        </is>
      </c>
      <c r="B453" s="67" t="n">
        <v>85455953</v>
      </c>
      <c r="C453" s="66" t="inlineStr">
        <is>
          <t>LAURA ELIZABETH BENCINI</t>
        </is>
      </c>
      <c r="D453" s="67" t="n">
        <v>30000455</v>
      </c>
      <c r="E453" s="66" t="inlineStr">
        <is>
          <t>FUNDACION COMEI</t>
        </is>
      </c>
      <c r="F453" s="68" t="inlineStr">
        <is>
          <t>DSZA</t>
        </is>
      </c>
      <c r="G453" s="68" t="inlineStr">
        <is>
          <t>MAN</t>
        </is>
      </c>
      <c r="H453" s="67" t="n">
        <v>84008647</v>
      </c>
      <c r="I453" s="66" t="inlineStr">
        <is>
          <t>RED F WALCZUK</t>
        </is>
      </c>
      <c r="J453" s="66" t="inlineStr">
        <is>
          <t>CNO GRAL BELGRANO 1449</t>
        </is>
      </c>
      <c r="K453" s="66" t="inlineStr">
        <is>
          <t>VILLA ELISA</t>
        </is>
      </c>
      <c r="L453" s="74">
        <f>IFERROR(IF(OR(H453=$N$2,H453=$N$3,H453=$N$4),"10","02"),"")</f>
        <v/>
      </c>
      <c r="M453" s="76" t="inlineStr">
        <is>
          <t>01</t>
        </is>
      </c>
    </row>
    <row r="454">
      <c r="A454" s="66" t="inlineStr">
        <is>
          <t>022156-00-4</t>
        </is>
      </c>
      <c r="B454" s="67" t="n">
        <v>85457697</v>
      </c>
      <c r="C454" s="66" t="inlineStr">
        <is>
          <t>GEMA AIDA BRIZUELA</t>
        </is>
      </c>
      <c r="D454" s="67" t="n">
        <v>30000455</v>
      </c>
      <c r="E454" s="66" t="inlineStr">
        <is>
          <t>FUNDACION COMEI</t>
        </is>
      </c>
      <c r="F454" s="68" t="inlineStr">
        <is>
          <t>DSZA</t>
        </is>
      </c>
      <c r="G454" s="68" t="inlineStr">
        <is>
          <t>MAN</t>
        </is>
      </c>
      <c r="H454" s="72" t="n">
        <v>84011182</v>
      </c>
      <c r="I454" s="68" t="inlineStr">
        <is>
          <t>F. SCZA PELLEGRINI</t>
        </is>
      </c>
      <c r="J454" s="68" t="inlineStr">
        <is>
          <t>PELLEGRINI 160</t>
        </is>
      </c>
      <c r="K454" s="68" t="inlineStr">
        <is>
          <t>BUENOS AIRES</t>
        </is>
      </c>
      <c r="L454" s="74">
        <f>IFERROR(IF(OR(H454=$N$2,H454=$N$3,H454=$N$4),"10","02"),"")</f>
        <v/>
      </c>
      <c r="M454" s="76" t="inlineStr">
        <is>
          <t>01</t>
        </is>
      </c>
    </row>
    <row r="455">
      <c r="A455" s="66" t="inlineStr">
        <is>
          <t>40108-00-3</t>
        </is>
      </c>
      <c r="B455" s="67" t="n">
        <v>85458144</v>
      </c>
      <c r="C455" s="66" t="inlineStr">
        <is>
          <t>NORBERTO VILLACE</t>
        </is>
      </c>
      <c r="D455" s="67" t="n">
        <v>30000455</v>
      </c>
      <c r="E455" s="66" t="inlineStr">
        <is>
          <t>FUNDACION COMEI</t>
        </is>
      </c>
      <c r="F455" s="68" t="inlineStr">
        <is>
          <t>DSZA</t>
        </is>
      </c>
      <c r="G455" s="68" t="inlineStr">
        <is>
          <t>MAN</t>
        </is>
      </c>
      <c r="H455" s="72" t="n">
        <v>84011182</v>
      </c>
      <c r="I455" s="68" t="inlineStr">
        <is>
          <t>F. SCZA PELLEGRINI</t>
        </is>
      </c>
      <c r="J455" s="68" t="inlineStr">
        <is>
          <t>PELLEGRINI 160</t>
        </is>
      </c>
      <c r="K455" s="68" t="inlineStr">
        <is>
          <t>BUENOS AIRES</t>
        </is>
      </c>
      <c r="L455" s="74">
        <f>IFERROR(IF(OR(H455=$N$2,H455=$N$3,H455=$N$4),"10","02"),"")</f>
        <v/>
      </c>
      <c r="M455" s="76" t="inlineStr">
        <is>
          <t>01</t>
        </is>
      </c>
    </row>
    <row r="456">
      <c r="A456" s="66" t="inlineStr">
        <is>
          <t>033035-00-4</t>
        </is>
      </c>
      <c r="B456" s="67" t="n">
        <v>85458412</v>
      </c>
      <c r="C456" s="66" t="inlineStr">
        <is>
          <t>PIANO MARIA JULIETA</t>
        </is>
      </c>
      <c r="D456" s="67" t="n">
        <v>30000455</v>
      </c>
      <c r="E456" s="66" t="inlineStr">
        <is>
          <t>FUNDACION COMEI</t>
        </is>
      </c>
      <c r="F456" s="68" t="inlineStr">
        <is>
          <t>DSZA</t>
        </is>
      </c>
      <c r="G456" s="68" t="inlineStr">
        <is>
          <t>MAN</t>
        </is>
      </c>
      <c r="H456" s="72" t="n">
        <v>84011182</v>
      </c>
      <c r="I456" s="68" t="inlineStr">
        <is>
          <t>F. SCZA PELLEGRINI</t>
        </is>
      </c>
      <c r="J456" s="68" t="inlineStr">
        <is>
          <t>PELLEGRINI 160</t>
        </is>
      </c>
      <c r="K456" s="68" t="inlineStr">
        <is>
          <t>BUENOS AIRES</t>
        </is>
      </c>
      <c r="L456" s="74">
        <f>IFERROR(IF(OR(H456=$N$2,H456=$N$3,H456=$N$4),"10","02"),"")</f>
        <v/>
      </c>
      <c r="M456" s="76" t="inlineStr">
        <is>
          <t>01</t>
        </is>
      </c>
    </row>
    <row r="457">
      <c r="A457" s="66" t="inlineStr">
        <is>
          <t>620104-00-1</t>
        </is>
      </c>
      <c r="B457" s="67" t="n">
        <v>85456041</v>
      </c>
      <c r="C457" s="66" t="inlineStr">
        <is>
          <t>ROBERTO HAMILTON</t>
        </is>
      </c>
      <c r="D457" s="67" t="n">
        <v>30000455</v>
      </c>
      <c r="E457" s="66" t="inlineStr">
        <is>
          <t>FUNDACION COMEI</t>
        </is>
      </c>
      <c r="F457" s="68" t="inlineStr">
        <is>
          <t>DSZA</t>
        </is>
      </c>
      <c r="G457" s="68" t="inlineStr">
        <is>
          <t>MAN</t>
        </is>
      </c>
      <c r="H457" s="67" t="n">
        <v>84001366</v>
      </c>
      <c r="I457" s="66" t="inlineStr">
        <is>
          <t>RED F M. Siderurgica Gral Savio</t>
        </is>
      </c>
      <c r="J457" s="66" t="inlineStr">
        <is>
          <t>DE LA NACION 340</t>
        </is>
      </c>
      <c r="K457" s="66" t="inlineStr">
        <is>
          <t>SAN NICOLAS DE LOS ARROYOS</t>
        </is>
      </c>
      <c r="L457" s="74">
        <f>IFERROR(IF(OR(H457=$N$2,H457=$N$3,H457=$N$4),"10","02"),"")</f>
        <v/>
      </c>
      <c r="M457" s="76" t="inlineStr">
        <is>
          <t>01</t>
        </is>
      </c>
    </row>
    <row r="458">
      <c r="A458" s="66" t="inlineStr">
        <is>
          <t>031506-00-1</t>
        </is>
      </c>
      <c r="B458" s="67" t="n">
        <v>85458440</v>
      </c>
      <c r="C458" s="66" t="inlineStr">
        <is>
          <t>CRISTINA HAEDO</t>
        </is>
      </c>
      <c r="D458" s="67" t="n">
        <v>30000455</v>
      </c>
      <c r="E458" s="66" t="inlineStr">
        <is>
          <t>FUNDACION COMEI</t>
        </is>
      </c>
      <c r="F458" s="68" t="inlineStr">
        <is>
          <t>DSZA</t>
        </is>
      </c>
      <c r="G458" s="68" t="inlineStr">
        <is>
          <t>MAN</t>
        </is>
      </c>
      <c r="H458" s="72" t="n">
        <v>84011182</v>
      </c>
      <c r="I458" s="68" t="inlineStr">
        <is>
          <t>F. SCZA PELLEGRINI</t>
        </is>
      </c>
      <c r="J458" s="68" t="inlineStr">
        <is>
          <t>PELLEGRINI 160</t>
        </is>
      </c>
      <c r="K458" s="68" t="inlineStr">
        <is>
          <t>BUENOS AIRES</t>
        </is>
      </c>
      <c r="L458" s="74">
        <f>IFERROR(IF(OR(H458=$N$2,H458=$N$3,H458=$N$4),"10","02"),"")</f>
        <v/>
      </c>
      <c r="M458" s="76" t="inlineStr">
        <is>
          <t>01</t>
        </is>
      </c>
    </row>
    <row r="459">
      <c r="A459" s="66" t="inlineStr">
        <is>
          <t>032419-02-7</t>
        </is>
      </c>
      <c r="B459" s="67" t="n">
        <v>85459239</v>
      </c>
      <c r="C459" s="66" t="inlineStr">
        <is>
          <t>SANTIAGO MEZA</t>
        </is>
      </c>
      <c r="D459" s="67" t="n">
        <v>30000455</v>
      </c>
      <c r="E459" s="66" t="inlineStr">
        <is>
          <t>FUNDACION COMEI</t>
        </is>
      </c>
      <c r="F459" s="68" t="inlineStr">
        <is>
          <t>DSZA</t>
        </is>
      </c>
      <c r="G459" s="68" t="inlineStr">
        <is>
          <t>MAN</t>
        </is>
      </c>
      <c r="H459" s="72" t="n">
        <v>84011182</v>
      </c>
      <c r="I459" s="68" t="inlineStr">
        <is>
          <t>F. SCZA PELLEGRINI</t>
        </is>
      </c>
      <c r="J459" s="68" t="inlineStr">
        <is>
          <t>PELLEGRINI 160</t>
        </is>
      </c>
      <c r="K459" s="68" t="inlineStr">
        <is>
          <t>BUENOS AIRES</t>
        </is>
      </c>
      <c r="L459" s="74">
        <f>IFERROR(IF(OR(H459=$N$2,H459=$N$3,H459=$N$4),"10","02"),"")</f>
        <v/>
      </c>
      <c r="M459" s="76" t="inlineStr">
        <is>
          <t>01</t>
        </is>
      </c>
    </row>
    <row r="460">
      <c r="A460" s="66" t="inlineStr">
        <is>
          <t>060861-00-3</t>
        </is>
      </c>
      <c r="B460" s="67" t="n">
        <v>85459249</v>
      </c>
      <c r="C460" s="66" t="inlineStr">
        <is>
          <t>FERNANDO ENDRES</t>
        </is>
      </c>
      <c r="D460" s="67" t="n">
        <v>30000455</v>
      </c>
      <c r="E460" s="66" t="inlineStr">
        <is>
          <t>FUNDACION COMEI</t>
        </is>
      </c>
      <c r="F460" s="68" t="inlineStr">
        <is>
          <t>DSZA</t>
        </is>
      </c>
      <c r="G460" s="68" t="inlineStr">
        <is>
          <t>MAN</t>
        </is>
      </c>
      <c r="H460" s="67" t="n">
        <v>84001365</v>
      </c>
      <c r="I460" s="66" t="inlineStr">
        <is>
          <t>RED F MUTUAL DE SAN NICOLAS</t>
        </is>
      </c>
      <c r="J460" s="66" t="inlineStr">
        <is>
          <t>AV SAVIO 1002</t>
        </is>
      </c>
      <c r="K460" s="66" t="inlineStr">
        <is>
          <t>SAN NICOLAS DE LOS ARROYOS</t>
        </is>
      </c>
      <c r="L460" s="74">
        <f>IFERROR(IF(OR(H460=$N$2,H460=$N$3,H460=$N$4),"10","02"),"")</f>
        <v/>
      </c>
      <c r="M460" s="76" t="inlineStr">
        <is>
          <t>01</t>
        </is>
      </c>
    </row>
    <row r="461">
      <c r="A461" s="66" t="inlineStr">
        <is>
          <t>040660-00-0</t>
        </is>
      </c>
      <c r="B461" s="67" t="n">
        <v>85459258</v>
      </c>
      <c r="C461" s="66" t="inlineStr">
        <is>
          <t>ANA AIZAWA</t>
        </is>
      </c>
      <c r="D461" s="67" t="n">
        <v>30000455</v>
      </c>
      <c r="E461" s="66" t="inlineStr">
        <is>
          <t>FUNDACION COMEI</t>
        </is>
      </c>
      <c r="F461" s="68" t="inlineStr">
        <is>
          <t>DSZA</t>
        </is>
      </c>
      <c r="G461" s="68" t="inlineStr">
        <is>
          <t>MAN</t>
        </is>
      </c>
      <c r="H461" s="72" t="n">
        <v>84011182</v>
      </c>
      <c r="I461" s="68" t="inlineStr">
        <is>
          <t>F. SCZA PELLEGRINI</t>
        </is>
      </c>
      <c r="J461" s="68" t="inlineStr">
        <is>
          <t>PELLEGRINI 160</t>
        </is>
      </c>
      <c r="K461" s="68" t="inlineStr">
        <is>
          <t>BUENOS AIRES</t>
        </is>
      </c>
      <c r="L461" s="74">
        <f>IFERROR(IF(OR(H461=$N$2,H461=$N$3,H461=$N$4),"10","02"),"")</f>
        <v/>
      </c>
      <c r="M461" s="76" t="inlineStr">
        <is>
          <t>01</t>
        </is>
      </c>
    </row>
    <row r="462">
      <c r="A462" s="66" t="inlineStr">
        <is>
          <t>042251-00-8</t>
        </is>
      </c>
      <c r="B462" s="67" t="n">
        <v>85458114</v>
      </c>
      <c r="C462" s="66" t="inlineStr">
        <is>
          <t>ANA MARIA TOLEDO</t>
        </is>
      </c>
      <c r="D462" s="67" t="n">
        <v>30000455</v>
      </c>
      <c r="E462" s="66" t="inlineStr">
        <is>
          <t>FUNDACION COMEI</t>
        </is>
      </c>
      <c r="F462" s="68" t="inlineStr">
        <is>
          <t>DSZA</t>
        </is>
      </c>
      <c r="G462" s="68" t="inlineStr">
        <is>
          <t>MAN</t>
        </is>
      </c>
      <c r="H462" s="67" t="n">
        <v>84000011</v>
      </c>
      <c r="I462" s="66" t="inlineStr">
        <is>
          <t>TELEMED ARGENTINA SA</t>
        </is>
      </c>
      <c r="J462" s="66" t="inlineStr">
        <is>
          <t>AVDA CRISOLOGO LARRALDE 3711</t>
        </is>
      </c>
      <c r="K462" s="66" t="inlineStr">
        <is>
          <t>SAAVEDRA</t>
        </is>
      </c>
      <c r="L462" s="74">
        <f>IFERROR(IF(OR(H462=$N$2,H462=$N$3,H462=$N$4),"10","02"),"")</f>
        <v/>
      </c>
      <c r="M462" s="76" t="inlineStr">
        <is>
          <t>01</t>
        </is>
      </c>
    </row>
    <row r="463">
      <c r="A463" s="66" t="inlineStr">
        <is>
          <t>051273-00-4</t>
        </is>
      </c>
      <c r="B463" s="67" t="n">
        <v>85459176</v>
      </c>
      <c r="C463" s="66" t="inlineStr">
        <is>
          <t>MARIA EUGENIA MOLINARI</t>
        </is>
      </c>
      <c r="D463" s="67" t="n">
        <v>30000455</v>
      </c>
      <c r="E463" s="66" t="inlineStr">
        <is>
          <t>FUNDACION COMEI</t>
        </is>
      </c>
      <c r="F463" s="68" t="inlineStr">
        <is>
          <t>DSZA</t>
        </is>
      </c>
      <c r="G463" s="68" t="inlineStr">
        <is>
          <t>MAN</t>
        </is>
      </c>
      <c r="H463" s="67" t="n">
        <v>84007744</v>
      </c>
      <c r="I463" s="66" t="inlineStr">
        <is>
          <t>RED F SINDICAL MUTUAL METALURGICA</t>
        </is>
      </c>
      <c r="J463" s="66" t="inlineStr">
        <is>
          <t>Pellegrini 44</t>
        </is>
      </c>
      <c r="K463" s="66" t="inlineStr">
        <is>
          <t>CHIVILCOY</t>
        </is>
      </c>
      <c r="L463" s="74">
        <f>IFERROR(IF(OR(H463=$N$2,H463=$N$3,H463=$N$4),"10","02"),"")</f>
        <v/>
      </c>
      <c r="M463" s="76" t="inlineStr">
        <is>
          <t>01</t>
        </is>
      </c>
    </row>
    <row r="464">
      <c r="A464" s="66" t="inlineStr">
        <is>
          <t>040678-00-5</t>
        </is>
      </c>
      <c r="B464" s="67" t="n">
        <v>85459392</v>
      </c>
      <c r="C464" s="66" t="inlineStr">
        <is>
          <t>PEDRO SLIPANSKY</t>
        </is>
      </c>
      <c r="D464" s="67" t="n">
        <v>30000455</v>
      </c>
      <c r="E464" s="66" t="inlineStr">
        <is>
          <t>FUNDACION COMEI</t>
        </is>
      </c>
      <c r="F464" s="68" t="inlineStr">
        <is>
          <t>DSZA</t>
        </is>
      </c>
      <c r="G464" s="68" t="inlineStr">
        <is>
          <t>MAN</t>
        </is>
      </c>
      <c r="H464" s="67" t="n">
        <v>84000289</v>
      </c>
      <c r="I464" s="66" t="inlineStr">
        <is>
          <t>RED F GOMEZ de Alejandra Cols</t>
        </is>
      </c>
      <c r="J464" s="66" t="inlineStr">
        <is>
          <t>AV PTE H. YRIGOYEN 4147</t>
        </is>
      </c>
      <c r="K464" s="66" t="inlineStr">
        <is>
          <t>LANUS</t>
        </is>
      </c>
      <c r="L464" s="74">
        <f>IFERROR(IF(OR(H464=$N$2,H464=$N$3,H464=$N$4),"10","02"),"")</f>
        <v/>
      </c>
      <c r="M464" s="76" t="inlineStr">
        <is>
          <t>01</t>
        </is>
      </c>
    </row>
    <row r="465">
      <c r="A465" s="66" t="inlineStr">
        <is>
          <t>015154-00-2</t>
        </is>
      </c>
      <c r="B465" s="67" t="n">
        <v>85459896</v>
      </c>
      <c r="C465" s="66" t="inlineStr">
        <is>
          <t>MIRIAM ELIZABETH FANTINI</t>
        </is>
      </c>
      <c r="D465" s="67" t="n">
        <v>30000455</v>
      </c>
      <c r="E465" s="66" t="inlineStr">
        <is>
          <t>FUNDACION COMEI</t>
        </is>
      </c>
      <c r="F465" s="68" t="inlineStr">
        <is>
          <t>DSZA</t>
        </is>
      </c>
      <c r="G465" s="68" t="inlineStr">
        <is>
          <t>MAN</t>
        </is>
      </c>
      <c r="H465" s="67" t="n">
        <v>84002025</v>
      </c>
      <c r="I465" s="66" t="inlineStr">
        <is>
          <t>RED F ROLLA</t>
        </is>
      </c>
      <c r="J465" s="66" t="inlineStr">
        <is>
          <t>AVENIDA 60 1144</t>
        </is>
      </c>
      <c r="K465" s="66" t="inlineStr">
        <is>
          <t>LA PLATA</t>
        </is>
      </c>
      <c r="L465" s="74">
        <f>IFERROR(IF(OR(H465=$N$2,H465=$N$3,H465=$N$4),"10","02"),"")</f>
        <v/>
      </c>
      <c r="M465" s="76" t="inlineStr">
        <is>
          <t>01</t>
        </is>
      </c>
    </row>
    <row r="466">
      <c r="A466" s="66" t="inlineStr">
        <is>
          <t>010970-00-3</t>
        </is>
      </c>
      <c r="B466" s="67" t="n">
        <v>85459702</v>
      </c>
      <c r="C466" s="66" t="inlineStr">
        <is>
          <t>STELLA MARIS SAEZ</t>
        </is>
      </c>
      <c r="D466" s="67" t="n">
        <v>30000455</v>
      </c>
      <c r="E466" s="66" t="inlineStr">
        <is>
          <t>FUNDACION COMEI</t>
        </is>
      </c>
      <c r="F466" s="68" t="inlineStr">
        <is>
          <t>DSZA</t>
        </is>
      </c>
      <c r="G466" s="68" t="inlineStr">
        <is>
          <t>MAN</t>
        </is>
      </c>
      <c r="H466" s="67" t="n">
        <v>84002026</v>
      </c>
      <c r="I466" s="66" t="inlineStr">
        <is>
          <t>RED F LA PROTECTORA</t>
        </is>
      </c>
      <c r="J466" s="66" t="inlineStr">
        <is>
          <t>CALLE 49 740</t>
        </is>
      </c>
      <c r="K466" s="66" t="inlineStr">
        <is>
          <t>LA PLATA</t>
        </is>
      </c>
      <c r="L466" s="74">
        <f>IFERROR(IF(OR(H466=$N$2,H466=$N$3,H466=$N$4),"10","02"),"")</f>
        <v/>
      </c>
      <c r="M466" s="76" t="inlineStr">
        <is>
          <t>01</t>
        </is>
      </c>
    </row>
    <row r="467">
      <c r="A467" s="66" t="inlineStr">
        <is>
          <t>21812-00</t>
        </is>
      </c>
      <c r="B467" s="67" t="n">
        <v>85457972</v>
      </c>
      <c r="C467" s="66" t="inlineStr">
        <is>
          <t>LAURA AMELIA CLERICI</t>
        </is>
      </c>
      <c r="D467" s="67" t="n">
        <v>30000455</v>
      </c>
      <c r="E467" s="66" t="inlineStr">
        <is>
          <t>FUNDACION COMEI</t>
        </is>
      </c>
      <c r="F467" s="68" t="inlineStr">
        <is>
          <t>DSZA</t>
        </is>
      </c>
      <c r="G467" s="68" t="inlineStr">
        <is>
          <t>MAN</t>
        </is>
      </c>
      <c r="H467" s="72" t="n">
        <v>84011182</v>
      </c>
      <c r="I467" s="68" t="inlineStr">
        <is>
          <t>F. SCZA PELLEGRINI</t>
        </is>
      </c>
      <c r="J467" s="68" t="inlineStr">
        <is>
          <t>PELLEGRINI 160</t>
        </is>
      </c>
      <c r="K467" s="68" t="inlineStr">
        <is>
          <t>BUENOS AIRES</t>
        </is>
      </c>
      <c r="L467" s="74">
        <f>IFERROR(IF(OR(H467=$N$2,H467=$N$3,H467=$N$4),"10","02"),"")</f>
        <v/>
      </c>
      <c r="M467" s="76" t="inlineStr">
        <is>
          <t>01</t>
        </is>
      </c>
    </row>
    <row r="468">
      <c r="A468" s="66" t="inlineStr">
        <is>
          <t>44447-00-1</t>
        </is>
      </c>
      <c r="B468" s="67" t="n">
        <v>85460516</v>
      </c>
      <c r="C468" s="66" t="inlineStr">
        <is>
          <t>EDITH DOMINGUEZ</t>
        </is>
      </c>
      <c r="D468" s="67" t="n">
        <v>30000455</v>
      </c>
      <c r="E468" s="66" t="inlineStr">
        <is>
          <t>FUNDACION COMEI</t>
        </is>
      </c>
      <c r="F468" s="68" t="inlineStr">
        <is>
          <t>DSZA</t>
        </is>
      </c>
      <c r="G468" s="68" t="inlineStr">
        <is>
          <t>MAN</t>
        </is>
      </c>
      <c r="H468" s="67" t="n">
        <v>84000266</v>
      </c>
      <c r="I468" s="66" t="inlineStr">
        <is>
          <t>RED F SAID DE MONKOWSKI A MARI</t>
        </is>
      </c>
      <c r="J468" s="66" t="inlineStr">
        <is>
          <t>AV PTE J. D. PERON 1874</t>
        </is>
      </c>
      <c r="K468" s="66" t="inlineStr">
        <is>
          <t>SAN MIGUEL</t>
        </is>
      </c>
      <c r="L468" s="74">
        <f>IFERROR(IF(OR(H468=$N$2,H468=$N$3,H468=$N$4),"10","02"),"")</f>
        <v/>
      </c>
      <c r="M468" s="76" t="inlineStr">
        <is>
          <t>01</t>
        </is>
      </c>
    </row>
    <row r="469">
      <c r="A469" s="66" t="inlineStr">
        <is>
          <t>091589-00-6</t>
        </is>
      </c>
      <c r="B469" s="67" t="n">
        <v>85460591</v>
      </c>
      <c r="C469" s="66" t="inlineStr">
        <is>
          <t>AYELEN MAUCO</t>
        </is>
      </c>
      <c r="D469" s="67" t="n">
        <v>30000455</v>
      </c>
      <c r="E469" s="66" t="inlineStr">
        <is>
          <t>FUNDACION COMEI</t>
        </is>
      </c>
      <c r="F469" s="68" t="inlineStr">
        <is>
          <t>DSZA</t>
        </is>
      </c>
      <c r="G469" s="68" t="inlineStr">
        <is>
          <t>MAN</t>
        </is>
      </c>
      <c r="H469" s="67" t="n">
        <v>84001203</v>
      </c>
      <c r="I469" s="66" t="inlineStr">
        <is>
          <t>RED F PINOS DE ANCHORENA</t>
        </is>
      </c>
      <c r="J469" s="66" t="inlineStr">
        <is>
          <t>AVDA CONSTITUCION 6039</t>
        </is>
      </c>
      <c r="K469" s="66" t="inlineStr">
        <is>
          <t>MAR DEL PLATA</t>
        </is>
      </c>
      <c r="L469" s="74">
        <f>IFERROR(IF(OR(H469=$N$2,H469=$N$3,H469=$N$4),"10","02"),"")</f>
        <v/>
      </c>
      <c r="M469" s="76" t="inlineStr">
        <is>
          <t>01</t>
        </is>
      </c>
    </row>
    <row r="470">
      <c r="A470" s="66" t="inlineStr">
        <is>
          <t>060719-00-5</t>
        </is>
      </c>
      <c r="B470" s="67" t="n">
        <v>85458831</v>
      </c>
      <c r="C470" s="66" t="inlineStr">
        <is>
          <t>LILIANA ABREGO</t>
        </is>
      </c>
      <c r="D470" s="67" t="n">
        <v>30000455</v>
      </c>
      <c r="E470" s="66" t="inlineStr">
        <is>
          <t>FUNDACION COMEI</t>
        </is>
      </c>
      <c r="F470" s="68" t="inlineStr">
        <is>
          <t>DSZA</t>
        </is>
      </c>
      <c r="G470" s="68" t="inlineStr">
        <is>
          <t>MAN</t>
        </is>
      </c>
      <c r="H470" s="67" t="n">
        <v>84004353</v>
      </c>
      <c r="I470" s="66" t="inlineStr">
        <is>
          <t>RED F MUSANTE</t>
        </is>
      </c>
      <c r="J470" s="66" t="inlineStr">
        <is>
          <t>AV RENE SIMON 1280</t>
        </is>
      </c>
      <c r="K470" s="66" t="inlineStr">
        <is>
          <t>BARADERO</t>
        </is>
      </c>
      <c r="L470" s="74">
        <f>IFERROR(IF(OR(H470=$N$2,H470=$N$3,H470=$N$4),"10","02"),"")</f>
        <v/>
      </c>
      <c r="M470" s="76" t="inlineStr">
        <is>
          <t>01</t>
        </is>
      </c>
    </row>
    <row r="471">
      <c r="A471" s="66" t="inlineStr">
        <is>
          <t>015040-00-2</t>
        </is>
      </c>
      <c r="B471" s="67" t="n">
        <v>85460949</v>
      </c>
      <c r="C471" s="66" t="inlineStr">
        <is>
          <t>JESICA MARTINETTO</t>
        </is>
      </c>
      <c r="D471" s="67" t="n">
        <v>30000455</v>
      </c>
      <c r="E471" s="66" t="inlineStr">
        <is>
          <t>FUNDACION COMEI</t>
        </is>
      </c>
      <c r="F471" s="68" t="inlineStr">
        <is>
          <t>DSZA</t>
        </is>
      </c>
      <c r="G471" s="68" t="inlineStr">
        <is>
          <t>MAN</t>
        </is>
      </c>
      <c r="H471" s="67" t="n">
        <v>84002026</v>
      </c>
      <c r="I471" s="66" t="inlineStr">
        <is>
          <t>RED F LA PROTECTORA</t>
        </is>
      </c>
      <c r="J471" s="66" t="inlineStr">
        <is>
          <t>CALLE 49 740</t>
        </is>
      </c>
      <c r="K471" s="66" t="inlineStr">
        <is>
          <t>LA PLATA</t>
        </is>
      </c>
      <c r="L471" s="74">
        <f>IFERROR(IF(OR(H471=$N$2,H471=$N$3,H471=$N$4),"10","02"),"")</f>
        <v/>
      </c>
      <c r="M471" s="76" t="inlineStr">
        <is>
          <t>01</t>
        </is>
      </c>
    </row>
    <row r="472">
      <c r="A472" s="66" t="inlineStr">
        <is>
          <t>045134-00-9</t>
        </is>
      </c>
      <c r="B472" s="67" t="n">
        <v>85461372</v>
      </c>
      <c r="C472" s="66" t="inlineStr">
        <is>
          <t>MARINA LOURDES GARZON</t>
        </is>
      </c>
      <c r="D472" s="67" t="n">
        <v>30000455</v>
      </c>
      <c r="E472" s="66" t="inlineStr">
        <is>
          <t>FUNDACION COMEI</t>
        </is>
      </c>
      <c r="F472" s="68" t="inlineStr">
        <is>
          <t>DSZA</t>
        </is>
      </c>
      <c r="G472" s="68" t="inlineStr">
        <is>
          <t>MAN</t>
        </is>
      </c>
      <c r="H472" s="72" t="n">
        <v>84011182</v>
      </c>
      <c r="I472" s="68" t="inlineStr">
        <is>
          <t>F. SCZA PELLEGRINI</t>
        </is>
      </c>
      <c r="J472" s="68" t="inlineStr">
        <is>
          <t>PELLEGRINI 160</t>
        </is>
      </c>
      <c r="K472" s="68" t="inlineStr">
        <is>
          <t>BUENOS AIRES</t>
        </is>
      </c>
      <c r="L472" s="74">
        <f>IFERROR(IF(OR(H472=$N$2,H472=$N$3,H472=$N$4),"10","02"),"")</f>
        <v/>
      </c>
      <c r="M472" s="76" t="inlineStr">
        <is>
          <t>01</t>
        </is>
      </c>
    </row>
    <row r="473">
      <c r="A473" s="66" t="inlineStr">
        <is>
          <t>014037-00-3</t>
        </is>
      </c>
      <c r="B473" s="67" t="n">
        <v>85461388</v>
      </c>
      <c r="C473" s="66" t="inlineStr">
        <is>
          <t>NIEVES OLEA</t>
        </is>
      </c>
      <c r="D473" s="67" t="n">
        <v>30000455</v>
      </c>
      <c r="E473" s="66" t="inlineStr">
        <is>
          <t>FUNDACION COMEI</t>
        </is>
      </c>
      <c r="F473" s="68" t="inlineStr">
        <is>
          <t>DSZA</t>
        </is>
      </c>
      <c r="G473" s="68" t="inlineStr">
        <is>
          <t>MAN</t>
        </is>
      </c>
      <c r="H473" s="67" t="n">
        <v>84000960</v>
      </c>
      <c r="I473" s="66" t="inlineStr">
        <is>
          <t>RED F MARSIGLIA</t>
        </is>
      </c>
      <c r="J473" s="66" t="inlineStr">
        <is>
          <t>AVENIDA 38 751</t>
        </is>
      </c>
      <c r="K473" s="66" t="inlineStr">
        <is>
          <t>LA PLATA</t>
        </is>
      </c>
      <c r="L473" s="74">
        <f>IFERROR(IF(OR(H473=$N$2,H473=$N$3,H473=$N$4),"10","02"),"")</f>
        <v/>
      </c>
      <c r="M473" s="76" t="inlineStr">
        <is>
          <t>01</t>
        </is>
      </c>
    </row>
    <row r="474">
      <c r="A474" s="66" t="inlineStr">
        <is>
          <t>041430-00</t>
        </is>
      </c>
      <c r="B474" s="67" t="n">
        <v>85462148</v>
      </c>
      <c r="C474" s="66" t="inlineStr">
        <is>
          <t>HECTOR ELIAS</t>
        </is>
      </c>
      <c r="D474" s="67" t="n">
        <v>30000455</v>
      </c>
      <c r="E474" s="66" t="inlineStr">
        <is>
          <t>FUNDACION COMEI</t>
        </is>
      </c>
      <c r="F474" s="68" t="inlineStr">
        <is>
          <t>DSZA</t>
        </is>
      </c>
      <c r="G474" s="68" t="inlineStr">
        <is>
          <t>MAN</t>
        </is>
      </c>
      <c r="H474" s="72" t="n">
        <v>84011182</v>
      </c>
      <c r="I474" s="68" t="inlineStr">
        <is>
          <t>F. SCZA PELLEGRINI</t>
        </is>
      </c>
      <c r="J474" s="68" t="inlineStr">
        <is>
          <t>PELLEGRINI 160</t>
        </is>
      </c>
      <c r="K474" s="68" t="inlineStr">
        <is>
          <t>BUENOS AIRES</t>
        </is>
      </c>
      <c r="L474" s="74">
        <f>IFERROR(IF(OR(H474=$N$2,H474=$N$3,H474=$N$4),"10","02"),"")</f>
        <v/>
      </c>
      <c r="M474" s="76" t="inlineStr">
        <is>
          <t>01</t>
        </is>
      </c>
    </row>
    <row r="475">
      <c r="A475" s="66" t="inlineStr">
        <is>
          <t>020081-01-4</t>
        </is>
      </c>
      <c r="B475" s="67" t="n">
        <v>85454954</v>
      </c>
      <c r="C475" s="66" t="inlineStr">
        <is>
          <t>DANIEL WASHARVSKY</t>
        </is>
      </c>
      <c r="D475" s="67" t="n">
        <v>30000455</v>
      </c>
      <c r="E475" s="66" t="inlineStr">
        <is>
          <t>FUNDACION COMEI</t>
        </is>
      </c>
      <c r="F475" s="68" t="inlineStr">
        <is>
          <t>DSZA</t>
        </is>
      </c>
      <c r="G475" s="68" t="inlineStr">
        <is>
          <t>MAN</t>
        </is>
      </c>
      <c r="H475" s="67" t="n">
        <v>84001562</v>
      </c>
      <c r="I475" s="66" t="inlineStr">
        <is>
          <t>H BRITANICO</t>
        </is>
      </c>
      <c r="J475" s="66" t="inlineStr">
        <is>
          <t>PERDRIEL 74</t>
        </is>
      </c>
      <c r="K475" s="66" t="inlineStr">
        <is>
          <t>BARRACAS</t>
        </is>
      </c>
      <c r="L475" s="74">
        <f>IFERROR(IF(OR(H475=$N$2,H475=$N$3,H475=$N$4),"10","02"),"")</f>
        <v/>
      </c>
      <c r="M475" s="76" t="inlineStr">
        <is>
          <t>01</t>
        </is>
      </c>
    </row>
    <row r="476">
      <c r="A476" s="66" t="inlineStr">
        <is>
          <t>80306-00-3</t>
        </is>
      </c>
      <c r="B476" s="67" t="n">
        <v>85461690</v>
      </c>
      <c r="C476" s="66" t="inlineStr">
        <is>
          <t>SILVIA ALICIA BUTELER</t>
        </is>
      </c>
      <c r="D476" s="67" t="n">
        <v>30000455</v>
      </c>
      <c r="E476" s="66" t="inlineStr">
        <is>
          <t>FUNDACION COMEI</t>
        </is>
      </c>
      <c r="F476" s="68" t="inlineStr">
        <is>
          <t>DSZA</t>
        </is>
      </c>
      <c r="G476" s="68" t="inlineStr">
        <is>
          <t>MAN</t>
        </is>
      </c>
      <c r="H476" s="67" t="n">
        <v>84003624</v>
      </c>
      <c r="I476" s="66" t="inlineStr">
        <is>
          <t>RED F VASCA</t>
        </is>
      </c>
      <c r="J476" s="66" t="inlineStr">
        <is>
          <t>GRAL JOSE MARIA PAZ 764</t>
        </is>
      </c>
      <c r="K476" s="66" t="inlineStr">
        <is>
          <t>TANDIL</t>
        </is>
      </c>
      <c r="L476" s="74">
        <f>IFERROR(IF(OR(H476=$N$2,H476=$N$3,H476=$N$4),"10","02"),"")</f>
        <v/>
      </c>
      <c r="M476" s="76" t="inlineStr">
        <is>
          <t>01</t>
        </is>
      </c>
    </row>
    <row r="477">
      <c r="A477" s="66" t="inlineStr">
        <is>
          <t>014588-00-6</t>
        </is>
      </c>
      <c r="B477" s="67" t="n">
        <v>85461158</v>
      </c>
      <c r="C477" s="66" t="inlineStr">
        <is>
          <t>MARIANA OTERO ROSSI</t>
        </is>
      </c>
      <c r="D477" s="67" t="n">
        <v>30000455</v>
      </c>
      <c r="E477" s="66" t="inlineStr">
        <is>
          <t>FUNDACION COMEI</t>
        </is>
      </c>
      <c r="F477" s="68" t="inlineStr">
        <is>
          <t>DSZA</t>
        </is>
      </c>
      <c r="G477" s="68" t="inlineStr">
        <is>
          <t>MAN</t>
        </is>
      </c>
      <c r="H477" s="67" t="n">
        <v>84000960</v>
      </c>
      <c r="I477" s="66" t="inlineStr">
        <is>
          <t>RED F MARSIGLIA</t>
        </is>
      </c>
      <c r="J477" s="66" t="inlineStr">
        <is>
          <t>AVENIDA 38 751</t>
        </is>
      </c>
      <c r="K477" s="66" t="inlineStr">
        <is>
          <t>LA PLATA</t>
        </is>
      </c>
      <c r="L477" s="74">
        <f>IFERROR(IF(OR(H477=$N$2,H477=$N$3,H477=$N$4),"10","02"),"")</f>
        <v/>
      </c>
      <c r="M477" s="76" t="inlineStr">
        <is>
          <t>01</t>
        </is>
      </c>
    </row>
    <row r="478">
      <c r="A478" s="66" t="inlineStr">
        <is>
          <t>040097-01-9</t>
        </is>
      </c>
      <c r="B478" s="67" t="n">
        <v>85459226</v>
      </c>
      <c r="C478" s="66" t="inlineStr">
        <is>
          <t>MARIO VELASCO</t>
        </is>
      </c>
      <c r="D478" s="67" t="n">
        <v>30000455</v>
      </c>
      <c r="E478" s="66" t="inlineStr">
        <is>
          <t>FUNDACION COMEI</t>
        </is>
      </c>
      <c r="F478" s="68" t="inlineStr">
        <is>
          <t>DSZA</t>
        </is>
      </c>
      <c r="G478" s="68" t="inlineStr">
        <is>
          <t>MAN</t>
        </is>
      </c>
      <c r="H478" s="72" t="n">
        <v>84011182</v>
      </c>
      <c r="I478" s="68" t="inlineStr">
        <is>
          <t>F. SCZA PELLEGRINI</t>
        </is>
      </c>
      <c r="J478" s="68" t="inlineStr">
        <is>
          <t>PELLEGRINI 160</t>
        </is>
      </c>
      <c r="K478" s="68" t="inlineStr">
        <is>
          <t>BUENOS AIRES</t>
        </is>
      </c>
      <c r="L478" s="74">
        <f>IFERROR(IF(OR(H478=$N$2,H478=$N$3,H478=$N$4),"10","02"),"")</f>
        <v/>
      </c>
      <c r="M478" s="76" t="inlineStr">
        <is>
          <t>01</t>
        </is>
      </c>
    </row>
    <row r="479">
      <c r="A479" s="66" t="inlineStr">
        <is>
          <t>022222-00-6</t>
        </is>
      </c>
      <c r="B479" s="67" t="n">
        <v>85461695</v>
      </c>
      <c r="C479" s="66" t="inlineStr">
        <is>
          <t>JUAN CARLOS ARTURO TURDO</t>
        </is>
      </c>
      <c r="D479" s="67" t="n">
        <v>30000455</v>
      </c>
      <c r="E479" s="66" t="inlineStr">
        <is>
          <t>FUNDACION COMEI</t>
        </is>
      </c>
      <c r="F479" s="68" t="inlineStr">
        <is>
          <t>DSZA</t>
        </is>
      </c>
      <c r="G479" s="68" t="inlineStr">
        <is>
          <t>MAN</t>
        </is>
      </c>
      <c r="H479" s="67" t="n">
        <v>84000289</v>
      </c>
      <c r="I479" s="66" t="inlineStr">
        <is>
          <t>RED F GOMEZ de Alejandra Cols</t>
        </is>
      </c>
      <c r="J479" s="66" t="inlineStr">
        <is>
          <t>AV PTE H. YRIGOYEN 4147</t>
        </is>
      </c>
      <c r="K479" s="66" t="inlineStr">
        <is>
          <t>LANUS</t>
        </is>
      </c>
      <c r="L479" s="74">
        <f>IFERROR(IF(OR(H479=$N$2,H479=$N$3,H479=$N$4),"10","02"),"")</f>
        <v/>
      </c>
      <c r="M479" s="76" t="inlineStr">
        <is>
          <t>01</t>
        </is>
      </c>
    </row>
    <row r="480">
      <c r="A480" s="66" t="inlineStr">
        <is>
          <t>020711-00-9</t>
        </is>
      </c>
      <c r="B480" s="67" t="n">
        <v>85462330</v>
      </c>
      <c r="C480" s="66" t="inlineStr">
        <is>
          <t>ADELA MAGNANO</t>
        </is>
      </c>
      <c r="D480" s="67" t="n">
        <v>30000455</v>
      </c>
      <c r="E480" s="66" t="inlineStr">
        <is>
          <t>FUNDACION COMEI</t>
        </is>
      </c>
      <c r="F480" s="68" t="inlineStr">
        <is>
          <t>DSZA</t>
        </is>
      </c>
      <c r="G480" s="68" t="inlineStr">
        <is>
          <t>MAN</t>
        </is>
      </c>
      <c r="H480" s="72" t="n">
        <v>84011182</v>
      </c>
      <c r="I480" s="68" t="inlineStr">
        <is>
          <t>F. SCZA PELLEGRINI</t>
        </is>
      </c>
      <c r="J480" s="68" t="inlineStr">
        <is>
          <t>PELLEGRINI 160</t>
        </is>
      </c>
      <c r="K480" s="68" t="inlineStr">
        <is>
          <t>BUENOS AIRES</t>
        </is>
      </c>
      <c r="L480" s="74">
        <f>IFERROR(IF(OR(H480=$N$2,H480=$N$3,H480=$N$4),"10","02"),"")</f>
        <v/>
      </c>
      <c r="M480" s="76" t="inlineStr">
        <is>
          <t>01</t>
        </is>
      </c>
    </row>
    <row r="481">
      <c r="A481" s="66" t="inlineStr">
        <is>
          <t>032695-00-3</t>
        </is>
      </c>
      <c r="B481" s="67" t="n">
        <v>85463416</v>
      </c>
      <c r="C481" s="66" t="inlineStr">
        <is>
          <t>IVANA WLOSKO</t>
        </is>
      </c>
      <c r="D481" s="67" t="n">
        <v>30000455</v>
      </c>
      <c r="E481" s="66" t="inlineStr">
        <is>
          <t>FUNDACION COMEI</t>
        </is>
      </c>
      <c r="F481" s="68" t="inlineStr">
        <is>
          <t>DSZA</t>
        </is>
      </c>
      <c r="G481" s="68" t="inlineStr">
        <is>
          <t>MAN</t>
        </is>
      </c>
      <c r="H481" s="67" t="n">
        <v>84001369</v>
      </c>
      <c r="I481" s="66" t="inlineStr">
        <is>
          <t>RED F MARCOS PAZ</t>
        </is>
      </c>
      <c r="J481" s="66" t="inlineStr">
        <is>
          <t>AV SAN MARTIN 404</t>
        </is>
      </c>
      <c r="K481" s="66" t="inlineStr">
        <is>
          <t>MARCOS PAZ</t>
        </is>
      </c>
      <c r="L481" s="74">
        <f>IFERROR(IF(OR(H481=$N$2,H481=$N$3,H481=$N$4),"10","02"),"")</f>
        <v/>
      </c>
      <c r="M481" s="76" t="inlineStr">
        <is>
          <t>01</t>
        </is>
      </c>
    </row>
    <row r="482">
      <c r="A482" s="66" t="inlineStr">
        <is>
          <t>060302-00-5</t>
        </is>
      </c>
      <c r="B482" s="67" t="n">
        <v>85462149</v>
      </c>
      <c r="C482" s="66" t="inlineStr">
        <is>
          <t>MARIA DEL LUJAN FAVA</t>
        </is>
      </c>
      <c r="D482" s="67" t="n">
        <v>30000455</v>
      </c>
      <c r="E482" s="66" t="inlineStr">
        <is>
          <t>FUNDACION COMEI</t>
        </is>
      </c>
      <c r="F482" s="68" t="inlineStr">
        <is>
          <t>DSZA</t>
        </is>
      </c>
      <c r="G482" s="68" t="inlineStr">
        <is>
          <t>MAN</t>
        </is>
      </c>
      <c r="H482" s="67" t="n">
        <v>84001366</v>
      </c>
      <c r="I482" s="66" t="inlineStr">
        <is>
          <t>RED F M. Siderurgica Gral Savio</t>
        </is>
      </c>
      <c r="J482" s="66" t="inlineStr">
        <is>
          <t>DE LA NACION 340</t>
        </is>
      </c>
      <c r="K482" s="66" t="inlineStr">
        <is>
          <t>SAN NICOLAS DE LOS ARROYOS</t>
        </is>
      </c>
      <c r="L482" s="74">
        <f>IFERROR(IF(OR(H482=$N$2,H482=$N$3,H482=$N$4),"10","02"),"")</f>
        <v/>
      </c>
      <c r="M482" s="76" t="inlineStr">
        <is>
          <t>01</t>
        </is>
      </c>
    </row>
    <row r="483">
      <c r="A483" s="66" t="inlineStr">
        <is>
          <t>020516-00-0</t>
        </is>
      </c>
      <c r="B483" s="67" t="n">
        <v>85463819</v>
      </c>
      <c r="C483" s="66" t="inlineStr">
        <is>
          <t>CARLOS MARIA PEREZ FARINA</t>
        </is>
      </c>
      <c r="D483" s="67" t="n">
        <v>30000455</v>
      </c>
      <c r="E483" s="66" t="inlineStr">
        <is>
          <t>FUNDACION COMEI</t>
        </is>
      </c>
      <c r="F483" s="68" t="inlineStr">
        <is>
          <t>DSZA</t>
        </is>
      </c>
      <c r="G483" s="68" t="inlineStr">
        <is>
          <t>MAN</t>
        </is>
      </c>
      <c r="H483" s="67" t="n">
        <v>84000011</v>
      </c>
      <c r="I483" s="66" t="inlineStr">
        <is>
          <t>TELEMED ARGENTINA SA</t>
        </is>
      </c>
      <c r="J483" s="66" t="inlineStr">
        <is>
          <t>AVDA CRISOLOGO LARRALDE 3711</t>
        </is>
      </c>
      <c r="K483" s="66" t="inlineStr">
        <is>
          <t>SAAVEDRA</t>
        </is>
      </c>
      <c r="L483" s="74">
        <f>IFERROR(IF(OR(H483=$N$2,H483=$N$3,H483=$N$4),"10","02"),"")</f>
        <v/>
      </c>
      <c r="M483" s="76" t="inlineStr">
        <is>
          <t>01</t>
        </is>
      </c>
    </row>
    <row r="484">
      <c r="A484" s="66" t="inlineStr">
        <is>
          <t>070195-00-2</t>
        </is>
      </c>
      <c r="B484" s="67" t="n">
        <v>85462922</v>
      </c>
      <c r="C484" s="66" t="inlineStr">
        <is>
          <t>LILIANA ESTER GUERRIERE DE IÑURRITE</t>
        </is>
      </c>
      <c r="D484" s="67" t="n">
        <v>30000455</v>
      </c>
      <c r="E484" s="66" t="inlineStr">
        <is>
          <t>FUNDACION COMEI</t>
        </is>
      </c>
      <c r="F484" s="68" t="inlineStr">
        <is>
          <t>DSZA</t>
        </is>
      </c>
      <c r="G484" s="68" t="inlineStr">
        <is>
          <t>MAN</t>
        </is>
      </c>
      <c r="H484" s="67" t="n">
        <v>84000253</v>
      </c>
      <c r="I484" s="66" t="inlineStr">
        <is>
          <t>RED F DEL PUEBLO MERCEDES</t>
        </is>
      </c>
      <c r="J484" s="66" t="inlineStr">
        <is>
          <t>25 450</t>
        </is>
      </c>
      <c r="K484" s="66" t="inlineStr">
        <is>
          <t>MERCEDES</t>
        </is>
      </c>
      <c r="L484" s="74">
        <f>IFERROR(IF(OR(H484=$N$2,H484=$N$3,H484=$N$4),"10","02"),"")</f>
        <v/>
      </c>
      <c r="M484" s="76" t="inlineStr">
        <is>
          <t>01</t>
        </is>
      </c>
    </row>
    <row r="485">
      <c r="A485" s="66" t="inlineStr">
        <is>
          <t>032236-00-2</t>
        </is>
      </c>
      <c r="B485" s="67" t="n">
        <v>85461720</v>
      </c>
      <c r="C485" s="66" t="inlineStr">
        <is>
          <t>GABRIELA VERONICA GANDULFO</t>
        </is>
      </c>
      <c r="D485" s="67" t="n">
        <v>30000455</v>
      </c>
      <c r="E485" s="66" t="inlineStr">
        <is>
          <t>FUNDACION COMEI</t>
        </is>
      </c>
      <c r="F485" s="68" t="inlineStr">
        <is>
          <t>DSZA</t>
        </is>
      </c>
      <c r="G485" s="68" t="inlineStr">
        <is>
          <t>MAN</t>
        </is>
      </c>
      <c r="H485" s="72" t="n">
        <v>84011182</v>
      </c>
      <c r="I485" s="68" t="inlineStr">
        <is>
          <t>F. SCZA PELLEGRINI</t>
        </is>
      </c>
      <c r="J485" s="68" t="inlineStr">
        <is>
          <t>PELLEGRINI 160</t>
        </is>
      </c>
      <c r="K485" s="68" t="inlineStr">
        <is>
          <t>BUENOS AIRES</t>
        </is>
      </c>
      <c r="L485" s="74">
        <f>IFERROR(IF(OR(H485=$N$2,H485=$N$3,H485=$N$4),"10","02"),"")</f>
        <v/>
      </c>
      <c r="M485" s="76" t="inlineStr">
        <is>
          <t>01</t>
        </is>
      </c>
    </row>
    <row r="486">
      <c r="A486" s="66" t="inlineStr">
        <is>
          <t>0330102-00-2</t>
        </is>
      </c>
      <c r="B486" s="67" t="n">
        <v>85464125</v>
      </c>
      <c r="C486" s="66" t="inlineStr">
        <is>
          <t>CECILIA HURLEY</t>
        </is>
      </c>
      <c r="D486" s="67" t="n">
        <v>30000455</v>
      </c>
      <c r="E486" s="66" t="inlineStr">
        <is>
          <t>FUNDACION COMEI</t>
        </is>
      </c>
      <c r="F486" s="68" t="inlineStr">
        <is>
          <t>DSZA</t>
        </is>
      </c>
      <c r="G486" s="68" t="inlineStr">
        <is>
          <t>MAN</t>
        </is>
      </c>
      <c r="H486" s="72" t="n">
        <v>84011182</v>
      </c>
      <c r="I486" s="68" t="inlineStr">
        <is>
          <t>F. SCZA PELLEGRINI</t>
        </is>
      </c>
      <c r="J486" s="68" t="inlineStr">
        <is>
          <t>PELLEGRINI 160</t>
        </is>
      </c>
      <c r="K486" s="68" t="inlineStr">
        <is>
          <t>BUENOS AIRES</t>
        </is>
      </c>
      <c r="L486" s="74">
        <f>IFERROR(IF(OR(H486=$N$2,H486=$N$3,H486=$N$4),"10","02"),"")</f>
        <v/>
      </c>
      <c r="M486" s="76" t="inlineStr">
        <is>
          <t>01</t>
        </is>
      </c>
    </row>
    <row r="487">
      <c r="A487" s="66" t="inlineStr">
        <is>
          <t>010460-00-7</t>
        </is>
      </c>
      <c r="B487" s="67" t="n">
        <v>85463475</v>
      </c>
      <c r="C487" s="66" t="inlineStr">
        <is>
          <t>HECTOR LUIS OKNER</t>
        </is>
      </c>
      <c r="D487" s="67" t="n">
        <v>30000455</v>
      </c>
      <c r="E487" s="66" t="inlineStr">
        <is>
          <t>FUNDACION COMEI</t>
        </is>
      </c>
      <c r="F487" s="68" t="inlineStr">
        <is>
          <t>DSZA</t>
        </is>
      </c>
      <c r="G487" s="68" t="inlineStr">
        <is>
          <t>MAN</t>
        </is>
      </c>
      <c r="H487" s="67" t="n">
        <v>84002025</v>
      </c>
      <c r="I487" s="66" t="inlineStr">
        <is>
          <t>RED F ROLLA</t>
        </is>
      </c>
      <c r="J487" s="66" t="inlineStr">
        <is>
          <t>AVENIDA 60 1144</t>
        </is>
      </c>
      <c r="K487" s="66" t="inlineStr">
        <is>
          <t>LA PLATA</t>
        </is>
      </c>
      <c r="L487" s="74">
        <f>IFERROR(IF(OR(H487=$N$2,H487=$N$3,H487=$N$4),"10","02"),"")</f>
        <v/>
      </c>
      <c r="M487" s="76" t="inlineStr">
        <is>
          <t>01</t>
        </is>
      </c>
    </row>
    <row r="488">
      <c r="A488" s="66" t="inlineStr">
        <is>
          <t>620235-00-4</t>
        </is>
      </c>
      <c r="B488" s="67" t="n">
        <v>85463146</v>
      </c>
      <c r="C488" s="66" t="inlineStr">
        <is>
          <t>MARIA TERESA DUSI</t>
        </is>
      </c>
      <c r="D488" s="67" t="n">
        <v>30000455</v>
      </c>
      <c r="E488" s="66" t="inlineStr">
        <is>
          <t>FUNDACION COMEI</t>
        </is>
      </c>
      <c r="F488" s="68" t="inlineStr">
        <is>
          <t>DSZA</t>
        </is>
      </c>
      <c r="G488" s="68" t="inlineStr">
        <is>
          <t>MAN</t>
        </is>
      </c>
      <c r="H488" s="72" t="n">
        <v>84011182</v>
      </c>
      <c r="I488" s="68" t="inlineStr">
        <is>
          <t>F. SCZA PELLEGRINI</t>
        </is>
      </c>
      <c r="J488" s="68" t="inlineStr">
        <is>
          <t>PELLEGRINI 160</t>
        </is>
      </c>
      <c r="K488" s="68" t="inlineStr">
        <is>
          <t>BUENOS AIRES</t>
        </is>
      </c>
      <c r="L488" s="74">
        <f>IFERROR(IF(OR(H488=$N$2,H488=$N$3,H488=$N$4),"10","02"),"")</f>
        <v/>
      </c>
      <c r="M488" s="76" t="inlineStr">
        <is>
          <t>01</t>
        </is>
      </c>
    </row>
    <row r="489">
      <c r="A489" s="66" t="inlineStr">
        <is>
          <t>015441-00-3</t>
        </is>
      </c>
      <c r="B489" s="67" t="n">
        <v>85464993</v>
      </c>
      <c r="C489" s="66" t="inlineStr">
        <is>
          <t>ROCIO BELEN ALBIZU</t>
        </is>
      </c>
      <c r="D489" s="67" t="n">
        <v>30000455</v>
      </c>
      <c r="E489" s="66" t="inlineStr">
        <is>
          <t>FUNDACION COMEI</t>
        </is>
      </c>
      <c r="F489" s="68" t="inlineStr">
        <is>
          <t>DSZA</t>
        </is>
      </c>
      <c r="G489" s="68" t="inlineStr">
        <is>
          <t>MAN</t>
        </is>
      </c>
      <c r="H489" s="67" t="n">
        <v>84002026</v>
      </c>
      <c r="I489" s="66" t="inlineStr">
        <is>
          <t>RED F LA PROTECTORA</t>
        </is>
      </c>
      <c r="J489" s="66" t="inlineStr">
        <is>
          <t>CALLE 49 740</t>
        </is>
      </c>
      <c r="K489" s="66" t="inlineStr">
        <is>
          <t>LA PLATA</t>
        </is>
      </c>
      <c r="L489" s="74">
        <f>IFERROR(IF(OR(H489=$N$2,H489=$N$3,H489=$N$4),"10","02"),"")</f>
        <v/>
      </c>
      <c r="M489" s="76" t="inlineStr">
        <is>
          <t>01</t>
        </is>
      </c>
    </row>
    <row r="490">
      <c r="A490" s="66" t="inlineStr">
        <is>
          <t>033099-00-2</t>
        </is>
      </c>
      <c r="B490" s="67" t="n">
        <v>85463050</v>
      </c>
      <c r="C490" s="66" t="inlineStr">
        <is>
          <t>ROXANA BUCCAFUSCA</t>
        </is>
      </c>
      <c r="D490" s="67" t="n">
        <v>30000455</v>
      </c>
      <c r="E490" s="66" t="inlineStr">
        <is>
          <t>FUNDACION COMEI</t>
        </is>
      </c>
      <c r="F490" s="68" t="inlineStr">
        <is>
          <t>DSZA</t>
        </is>
      </c>
      <c r="G490" s="68" t="inlineStr">
        <is>
          <t>MAN</t>
        </is>
      </c>
      <c r="H490" s="72" t="n">
        <v>84011182</v>
      </c>
      <c r="I490" s="68" t="inlineStr">
        <is>
          <t>F. SCZA PELLEGRINI</t>
        </is>
      </c>
      <c r="J490" s="68" t="inlineStr">
        <is>
          <t>PELLEGRINI 160</t>
        </is>
      </c>
      <c r="K490" s="68" t="inlineStr">
        <is>
          <t>BUENOS AIRES</t>
        </is>
      </c>
      <c r="L490" s="74">
        <f>IFERROR(IF(OR(H490=$N$2,H490=$N$3,H490=$N$4),"10","02"),"")</f>
        <v/>
      </c>
      <c r="M490" s="76" t="inlineStr">
        <is>
          <t>01</t>
        </is>
      </c>
    </row>
    <row r="491">
      <c r="A491" s="66" t="inlineStr">
        <is>
          <t>040107-00-0</t>
        </is>
      </c>
      <c r="B491" s="67" t="n">
        <v>85465922</v>
      </c>
      <c r="C491" s="66" t="inlineStr">
        <is>
          <t>OFELIA ARGUIJO</t>
        </is>
      </c>
      <c r="D491" s="67" t="n">
        <v>30000455</v>
      </c>
      <c r="E491" s="66" t="inlineStr">
        <is>
          <t>FUNDACION COMEI</t>
        </is>
      </c>
      <c r="F491" s="68" t="inlineStr">
        <is>
          <t>DSZA</t>
        </is>
      </c>
      <c r="G491" s="68" t="inlineStr">
        <is>
          <t>MAN</t>
        </is>
      </c>
      <c r="H491" s="72" t="n">
        <v>84011182</v>
      </c>
      <c r="I491" s="68" t="inlineStr">
        <is>
          <t>F. SCZA PELLEGRINI</t>
        </is>
      </c>
      <c r="J491" s="68" t="inlineStr">
        <is>
          <t>PELLEGRINI 160</t>
        </is>
      </c>
      <c r="K491" s="68" t="inlineStr">
        <is>
          <t>BUENOS AIRES</t>
        </is>
      </c>
      <c r="L491" s="74">
        <f>IFERROR(IF(OR(H491=$N$2,H491=$N$3,H491=$N$4),"10","02"),"")</f>
        <v/>
      </c>
      <c r="M491" s="76" t="inlineStr">
        <is>
          <t>01</t>
        </is>
      </c>
    </row>
    <row r="492">
      <c r="A492" s="66" t="inlineStr">
        <is>
          <t>41058-01-7</t>
        </is>
      </c>
      <c r="B492" s="67" t="n">
        <v>85465732</v>
      </c>
      <c r="C492" s="66" t="inlineStr">
        <is>
          <t>GRACIELA CASTE</t>
        </is>
      </c>
      <c r="D492" s="67" t="n">
        <v>30000455</v>
      </c>
      <c r="E492" s="66" t="inlineStr">
        <is>
          <t>FUNDACION COMEI</t>
        </is>
      </c>
      <c r="F492" s="68" t="inlineStr">
        <is>
          <t>DSZA</t>
        </is>
      </c>
      <c r="G492" s="68" t="inlineStr">
        <is>
          <t>MAN</t>
        </is>
      </c>
      <c r="H492" s="72" t="n">
        <v>84011182</v>
      </c>
      <c r="I492" s="68" t="inlineStr">
        <is>
          <t>F. SCZA PELLEGRINI</t>
        </is>
      </c>
      <c r="J492" s="68" t="inlineStr">
        <is>
          <t>PELLEGRINI 160</t>
        </is>
      </c>
      <c r="K492" s="68" t="inlineStr">
        <is>
          <t>BUENOS AIRES</t>
        </is>
      </c>
      <c r="L492" s="74">
        <f>IFERROR(IF(OR(H492=$N$2,H492=$N$3,H492=$N$4),"10","02"),"")</f>
        <v/>
      </c>
      <c r="M492" s="76" t="inlineStr">
        <is>
          <t>01</t>
        </is>
      </c>
    </row>
    <row r="493">
      <c r="A493" s="66" t="inlineStr">
        <is>
          <t>024648-00-2</t>
        </is>
      </c>
      <c r="B493" s="67" t="n">
        <v>85466104</v>
      </c>
      <c r="C493" s="66" t="inlineStr">
        <is>
          <t>WALTER CLAURE CHACON</t>
        </is>
      </c>
      <c r="D493" s="67" t="n">
        <v>30000455</v>
      </c>
      <c r="E493" s="66" t="inlineStr">
        <is>
          <t>FUNDACION COMEI</t>
        </is>
      </c>
      <c r="F493" s="68" t="inlineStr">
        <is>
          <t>DSZA</t>
        </is>
      </c>
      <c r="G493" s="68" t="inlineStr">
        <is>
          <t>MAN</t>
        </is>
      </c>
      <c r="H493" s="67" t="n">
        <v>84000289</v>
      </c>
      <c r="I493" s="66" t="inlineStr">
        <is>
          <t>RED F GOMEZ de Alejandra Cols</t>
        </is>
      </c>
      <c r="J493" s="66" t="inlineStr">
        <is>
          <t>AV PTE H. YRIGOYEN 4147</t>
        </is>
      </c>
      <c r="K493" s="66" t="inlineStr">
        <is>
          <t>LANUS</t>
        </is>
      </c>
      <c r="L493" s="74">
        <f>IFERROR(IF(OR(H493=$N$2,H493=$N$3,H493=$N$4),"10","02"),"")</f>
        <v/>
      </c>
      <c r="M493" s="76" t="inlineStr">
        <is>
          <t>01</t>
        </is>
      </c>
    </row>
    <row r="494">
      <c r="A494" s="66" t="inlineStr">
        <is>
          <t>015455-00-6</t>
        </is>
      </c>
      <c r="B494" s="67" t="n">
        <v>85466312</v>
      </c>
      <c r="C494" s="66" t="inlineStr">
        <is>
          <t>ANA INES SCOCCIA</t>
        </is>
      </c>
      <c r="D494" s="67" t="n">
        <v>30000455</v>
      </c>
      <c r="E494" s="66" t="inlineStr">
        <is>
          <t>FUNDACION COMEI</t>
        </is>
      </c>
      <c r="F494" s="68" t="inlineStr">
        <is>
          <t>DSZA</t>
        </is>
      </c>
      <c r="G494" s="68" t="inlineStr">
        <is>
          <t>MAN</t>
        </is>
      </c>
      <c r="H494" s="67" t="n">
        <v>84000960</v>
      </c>
      <c r="I494" s="66" t="inlineStr">
        <is>
          <t>RED F MARSIGLIA</t>
        </is>
      </c>
      <c r="J494" s="66" t="inlineStr">
        <is>
          <t>AVENIDA 38 751</t>
        </is>
      </c>
      <c r="K494" s="66" t="inlineStr">
        <is>
          <t>LA PLATA</t>
        </is>
      </c>
      <c r="L494" s="74">
        <f>IFERROR(IF(OR(H494=$N$2,H494=$N$3,H494=$N$4),"10","02"),"")</f>
        <v/>
      </c>
      <c r="M494" s="76" t="inlineStr">
        <is>
          <t>01</t>
        </is>
      </c>
    </row>
    <row r="495">
      <c r="A495" s="66" t="inlineStr">
        <is>
          <t>031592-00-8</t>
        </is>
      </c>
      <c r="B495" s="67" t="n">
        <v>85465540</v>
      </c>
      <c r="C495" s="66" t="inlineStr">
        <is>
          <t>ADRIANA BEATRIZ CIAVATTA</t>
        </is>
      </c>
      <c r="D495" s="67" t="n">
        <v>30000455</v>
      </c>
      <c r="E495" s="66" t="inlineStr">
        <is>
          <t>FUNDACION COMEI</t>
        </is>
      </c>
      <c r="F495" s="68" t="inlineStr">
        <is>
          <t>DSZA</t>
        </is>
      </c>
      <c r="G495" s="68" t="inlineStr">
        <is>
          <t>MAN</t>
        </is>
      </c>
      <c r="H495" s="72" t="n">
        <v>84011182</v>
      </c>
      <c r="I495" s="68" t="inlineStr">
        <is>
          <t>F. SCZA PELLEGRINI</t>
        </is>
      </c>
      <c r="J495" s="68" t="inlineStr">
        <is>
          <t>PELLEGRINI 160</t>
        </is>
      </c>
      <c r="K495" s="68" t="inlineStr">
        <is>
          <t>BUENOS AIRES</t>
        </is>
      </c>
      <c r="L495" s="74">
        <f>IFERROR(IF(OR(H495=$N$2,H495=$N$3,H495=$N$4),"10","02"),"")</f>
        <v/>
      </c>
      <c r="M495" s="76" t="inlineStr">
        <is>
          <t>01</t>
        </is>
      </c>
    </row>
    <row r="496">
      <c r="A496" s="66" t="inlineStr">
        <is>
          <t>100968-00-6</t>
        </is>
      </c>
      <c r="B496" s="67" t="n">
        <v>85466365</v>
      </c>
      <c r="C496" s="66" t="inlineStr">
        <is>
          <t>LUCIANA BORELLI</t>
        </is>
      </c>
      <c r="D496" s="67" t="n">
        <v>30000455</v>
      </c>
      <c r="E496" s="66" t="inlineStr">
        <is>
          <t>FUNDACION COMEI</t>
        </is>
      </c>
      <c r="F496" s="68" t="inlineStr">
        <is>
          <t>DSZA</t>
        </is>
      </c>
      <c r="G496" s="68" t="inlineStr">
        <is>
          <t>MAN</t>
        </is>
      </c>
      <c r="H496" s="67" t="n">
        <v>84002444</v>
      </c>
      <c r="I496" s="66" t="inlineStr">
        <is>
          <t>RED F DI NUCCI</t>
        </is>
      </c>
      <c r="J496" s="66" t="inlineStr">
        <is>
          <t>SALTA 405</t>
        </is>
      </c>
      <c r="K496" s="66" t="inlineStr">
        <is>
          <t>BAHIA BLANCA</t>
        </is>
      </c>
      <c r="L496" s="74">
        <f>IFERROR(IF(OR(H496=$N$2,H496=$N$3,H496=$N$4),"10","02"),"")</f>
        <v/>
      </c>
      <c r="M496" s="76" t="inlineStr">
        <is>
          <t>01</t>
        </is>
      </c>
    </row>
    <row r="497">
      <c r="A497" s="66" t="inlineStr">
        <is>
          <t>032736-00-7</t>
        </is>
      </c>
      <c r="B497" s="67" t="n">
        <v>85466578</v>
      </c>
      <c r="C497" s="66" t="inlineStr">
        <is>
          <t>MARIA CELESTE QUEIROZ</t>
        </is>
      </c>
      <c r="D497" s="67" t="n">
        <v>30000455</v>
      </c>
      <c r="E497" s="66" t="inlineStr">
        <is>
          <t>FUNDACION COMEI</t>
        </is>
      </c>
      <c r="F497" s="68" t="inlineStr">
        <is>
          <t>DSZA</t>
        </is>
      </c>
      <c r="G497" s="68" t="inlineStr">
        <is>
          <t>MAN</t>
        </is>
      </c>
      <c r="H497" s="67" t="n">
        <v>84004222</v>
      </c>
      <c r="I497" s="66" t="inlineStr">
        <is>
          <t>F VIO DE MARIA CECILIA VIO</t>
        </is>
      </c>
      <c r="J497" s="66" t="inlineStr">
        <is>
          <t>MEEKS 476</t>
        </is>
      </c>
      <c r="K497" s="66" t="inlineStr">
        <is>
          <t>LOMAS DE ZAMORA</t>
        </is>
      </c>
      <c r="L497" s="74">
        <f>IFERROR(IF(OR(H497=$N$2,H497=$N$3,H497=$N$4),"10","02"),"")</f>
        <v/>
      </c>
      <c r="M497" s="76" t="inlineStr">
        <is>
          <t>01</t>
        </is>
      </c>
    </row>
    <row r="498">
      <c r="A498" s="66" t="inlineStr">
        <is>
          <t>020869-05-0</t>
        </is>
      </c>
      <c r="B498" s="67" t="n">
        <v>85466326</v>
      </c>
      <c r="C498" s="66" t="inlineStr">
        <is>
          <t>SILVIA EDITH GHIGLIAZZA</t>
        </is>
      </c>
      <c r="D498" s="67" t="n">
        <v>30000455</v>
      </c>
      <c r="E498" s="66" t="inlineStr">
        <is>
          <t>FUNDACION COMEI</t>
        </is>
      </c>
      <c r="F498" s="68" t="inlineStr">
        <is>
          <t>DSZA</t>
        </is>
      </c>
      <c r="G498" s="68" t="inlineStr">
        <is>
          <t>MAN</t>
        </is>
      </c>
      <c r="H498" s="72" t="n">
        <v>84011182</v>
      </c>
      <c r="I498" s="68" t="inlineStr">
        <is>
          <t>F. SCZA PELLEGRINI</t>
        </is>
      </c>
      <c r="J498" s="68" t="inlineStr">
        <is>
          <t>PELLEGRINI 160</t>
        </is>
      </c>
      <c r="K498" s="68" t="inlineStr">
        <is>
          <t>BUENOS AIRES</t>
        </is>
      </c>
      <c r="L498" s="74">
        <f>IFERROR(IF(OR(H498=$N$2,H498=$N$3,H498=$N$4),"10","02"),"")</f>
        <v/>
      </c>
      <c r="M498" s="76" t="inlineStr">
        <is>
          <t>01</t>
        </is>
      </c>
    </row>
    <row r="499">
      <c r="A499" s="66" t="inlineStr">
        <is>
          <t>90780-00-4</t>
        </is>
      </c>
      <c r="B499" s="67" t="n">
        <v>85466787</v>
      </c>
      <c r="C499" s="66" t="inlineStr">
        <is>
          <t>DIEGO RIVADENEIRA</t>
        </is>
      </c>
      <c r="D499" s="67" t="n">
        <v>30000455</v>
      </c>
      <c r="E499" s="66" t="inlineStr">
        <is>
          <t>FUNDACION COMEI</t>
        </is>
      </c>
      <c r="F499" s="68" t="inlineStr">
        <is>
          <t>DSZA</t>
        </is>
      </c>
      <c r="G499" s="68" t="inlineStr">
        <is>
          <t>MAN</t>
        </is>
      </c>
      <c r="H499" s="67" t="n">
        <v>84000983</v>
      </c>
      <c r="I499" s="66" t="inlineStr">
        <is>
          <t>RED F MUTUAL (MDQ)</t>
        </is>
      </c>
      <c r="J499" s="66" t="inlineStr">
        <is>
          <t>AVDA INDEPENDENCIA 2249</t>
        </is>
      </c>
      <c r="K499" s="66" t="inlineStr">
        <is>
          <t>MAR DEL PLATA</t>
        </is>
      </c>
      <c r="L499" s="74">
        <f>IFERROR(IF(OR(H499=$N$2,H499=$N$3,H499=$N$4),"10","02"),"")</f>
        <v/>
      </c>
      <c r="M499" s="76" t="inlineStr">
        <is>
          <t>01</t>
        </is>
      </c>
    </row>
    <row r="500">
      <c r="A500" s="66" t="inlineStr">
        <is>
          <t>033078-00-7</t>
        </is>
      </c>
      <c r="B500" s="67" t="n">
        <v>85467446</v>
      </c>
      <c r="C500" s="66" t="inlineStr">
        <is>
          <t>CECILIA BIRON</t>
        </is>
      </c>
      <c r="D500" s="67" t="n">
        <v>30000455</v>
      </c>
      <c r="E500" s="66" t="inlineStr">
        <is>
          <t>FUNDACION COMEI</t>
        </is>
      </c>
      <c r="F500" s="68" t="inlineStr">
        <is>
          <t>DSZA</t>
        </is>
      </c>
      <c r="G500" s="68" t="inlineStr">
        <is>
          <t>MAN</t>
        </is>
      </c>
      <c r="H500" s="67" t="n">
        <v>84000011</v>
      </c>
      <c r="I500" s="66" t="inlineStr">
        <is>
          <t>TELEMED ARGENTINA SA</t>
        </is>
      </c>
      <c r="J500" s="66" t="inlineStr">
        <is>
          <t>AVDA CRISOLOGO LARRALDE 3711</t>
        </is>
      </c>
      <c r="K500" s="66" t="inlineStr">
        <is>
          <t>SAAVEDRA</t>
        </is>
      </c>
      <c r="L500" s="74">
        <f>IFERROR(IF(OR(H500=$N$2,H500=$N$3,H500=$N$4),"10","02"),"")</f>
        <v/>
      </c>
      <c r="M500" s="76" t="inlineStr">
        <is>
          <t>01</t>
        </is>
      </c>
    </row>
    <row r="501">
      <c r="A501" s="66" t="inlineStr">
        <is>
          <t>031344-00-5</t>
        </is>
      </c>
      <c r="B501" s="67" t="n">
        <v>85467673</v>
      </c>
      <c r="C501" s="66" t="inlineStr">
        <is>
          <t>SILVIA GIRAFFA</t>
        </is>
      </c>
      <c r="D501" s="67" t="n">
        <v>30000455</v>
      </c>
      <c r="E501" s="66" t="inlineStr">
        <is>
          <t>FUNDACION COMEI</t>
        </is>
      </c>
      <c r="F501" s="68" t="inlineStr">
        <is>
          <t>DSZA</t>
        </is>
      </c>
      <c r="G501" s="68" t="inlineStr">
        <is>
          <t>MAN</t>
        </is>
      </c>
      <c r="H501" s="72" t="n">
        <v>84011182</v>
      </c>
      <c r="I501" s="68" t="inlineStr">
        <is>
          <t>F. SCZA PELLEGRINI</t>
        </is>
      </c>
      <c r="J501" s="68" t="inlineStr">
        <is>
          <t>PELLEGRINI 160</t>
        </is>
      </c>
      <c r="K501" s="68" t="inlineStr">
        <is>
          <t>BUENOS AIRES</t>
        </is>
      </c>
      <c r="L501" s="74">
        <f>IFERROR(IF(OR(H501=$N$2,H501=$N$3,H501=$N$4),"10","02"),"")</f>
        <v/>
      </c>
      <c r="M501" s="76" t="inlineStr">
        <is>
          <t>01</t>
        </is>
      </c>
    </row>
    <row r="502">
      <c r="A502" s="66" t="inlineStr">
        <is>
          <t>51311-00</t>
        </is>
      </c>
      <c r="B502" s="67" t="n">
        <v>85467464</v>
      </c>
      <c r="C502" s="66" t="inlineStr">
        <is>
          <t>JESICA CARBALLO</t>
        </is>
      </c>
      <c r="D502" s="67" t="n">
        <v>30000455</v>
      </c>
      <c r="E502" s="66" t="inlineStr">
        <is>
          <t>FUNDACION COMEI</t>
        </is>
      </c>
      <c r="F502" s="68" t="inlineStr">
        <is>
          <t>DSZA</t>
        </is>
      </c>
      <c r="G502" s="68" t="inlineStr">
        <is>
          <t>MAN</t>
        </is>
      </c>
      <c r="H502" s="72" t="n">
        <v>84011182</v>
      </c>
      <c r="I502" s="68" t="inlineStr">
        <is>
          <t>F. SCZA PELLEGRINI</t>
        </is>
      </c>
      <c r="J502" s="68" t="inlineStr">
        <is>
          <t>PELLEGRINI 160</t>
        </is>
      </c>
      <c r="K502" s="68" t="inlineStr">
        <is>
          <t>BUENOS AIRES</t>
        </is>
      </c>
      <c r="L502" s="74">
        <f>IFERROR(IF(OR(H502=$N$2,H502=$N$3,H502=$N$4),"10","02"),"")</f>
        <v/>
      </c>
      <c r="M502" s="76" t="inlineStr">
        <is>
          <t>01</t>
        </is>
      </c>
    </row>
    <row r="503">
      <c r="A503" s="66" t="inlineStr">
        <is>
          <t>061119-00-2</t>
        </is>
      </c>
      <c r="B503" s="67" t="n">
        <v>85467648</v>
      </c>
      <c r="C503" s="66" t="inlineStr">
        <is>
          <t>CLAUDIA MASSARI</t>
        </is>
      </c>
      <c r="D503" s="67" t="n">
        <v>30000455</v>
      </c>
      <c r="E503" s="66" t="inlineStr">
        <is>
          <t>FUNDACION COMEI</t>
        </is>
      </c>
      <c r="F503" s="68" t="inlineStr">
        <is>
          <t>DSZA</t>
        </is>
      </c>
      <c r="G503" s="68" t="inlineStr">
        <is>
          <t>MAN</t>
        </is>
      </c>
      <c r="H503" s="67" t="n">
        <v>84001366</v>
      </c>
      <c r="I503" s="66" t="inlineStr">
        <is>
          <t>RED F M. Siderurgica Gral Savio</t>
        </is>
      </c>
      <c r="J503" s="66" t="inlineStr">
        <is>
          <t>DE LA NACION 340</t>
        </is>
      </c>
      <c r="K503" s="66" t="inlineStr">
        <is>
          <t>SAN NICOLAS DE LOS ARROYOS</t>
        </is>
      </c>
      <c r="L503" s="74">
        <f>IFERROR(IF(OR(H503=$N$2,H503=$N$3,H503=$N$4),"10","02"),"")</f>
        <v/>
      </c>
      <c r="M503" s="76" t="inlineStr">
        <is>
          <t>01</t>
        </is>
      </c>
    </row>
    <row r="504">
      <c r="A504" s="66" t="inlineStr">
        <is>
          <t>031851-00-2</t>
        </is>
      </c>
      <c r="B504" s="67" t="n">
        <v>85469997</v>
      </c>
      <c r="C504" s="66" t="inlineStr">
        <is>
          <t>ANA CRISTINA PALAZZO</t>
        </is>
      </c>
      <c r="D504" s="67" t="n">
        <v>30000455</v>
      </c>
      <c r="E504" s="66" t="inlineStr">
        <is>
          <t>FUNDACION COMEI</t>
        </is>
      </c>
      <c r="F504" s="68" t="inlineStr">
        <is>
          <t>DSZA</t>
        </is>
      </c>
      <c r="G504" s="68" t="inlineStr">
        <is>
          <t>MAN</t>
        </is>
      </c>
      <c r="H504" s="72" t="n">
        <v>84011182</v>
      </c>
      <c r="I504" s="68" t="inlineStr">
        <is>
          <t>F. SCZA PELLEGRINI</t>
        </is>
      </c>
      <c r="J504" s="68" t="inlineStr">
        <is>
          <t>PELLEGRINI 160</t>
        </is>
      </c>
      <c r="K504" s="68" t="inlineStr">
        <is>
          <t>BUENOS AIRES</t>
        </is>
      </c>
      <c r="L504" s="74">
        <f>IFERROR(IF(OR(H504=$N$2,H504=$N$3,H504=$N$4),"10","02"),"")</f>
        <v/>
      </c>
      <c r="M504" s="76" t="inlineStr">
        <is>
          <t>01</t>
        </is>
      </c>
    </row>
    <row r="505">
      <c r="A505" s="66" t="inlineStr">
        <is>
          <t>021962-01-7</t>
        </is>
      </c>
      <c r="B505" s="67" t="n">
        <v>85469225</v>
      </c>
      <c r="C505" s="66" t="inlineStr">
        <is>
          <t>SILVIA NORA MOSQUERA</t>
        </is>
      </c>
      <c r="D505" s="67" t="n">
        <v>30000455</v>
      </c>
      <c r="E505" s="66" t="inlineStr">
        <is>
          <t>FUNDACION COMEI</t>
        </is>
      </c>
      <c r="F505" s="68" t="inlineStr">
        <is>
          <t>DSZA</t>
        </is>
      </c>
      <c r="G505" s="68" t="inlineStr">
        <is>
          <t>MAN</t>
        </is>
      </c>
      <c r="H505" s="72" t="n">
        <v>84011182</v>
      </c>
      <c r="I505" s="68" t="inlineStr">
        <is>
          <t>F. SCZA PELLEGRINI</t>
        </is>
      </c>
      <c r="J505" s="68" t="inlineStr">
        <is>
          <t>PELLEGRINI 160</t>
        </is>
      </c>
      <c r="K505" s="68" t="inlineStr">
        <is>
          <t>BUENOS AIRES</t>
        </is>
      </c>
      <c r="L505" s="74">
        <f>IFERROR(IF(OR(H505=$N$2,H505=$N$3,H505=$N$4),"10","02"),"")</f>
        <v/>
      </c>
      <c r="M505" s="76" t="inlineStr">
        <is>
          <t>01</t>
        </is>
      </c>
    </row>
    <row r="506">
      <c r="A506" s="66" t="inlineStr">
        <is>
          <t>021919-00</t>
        </is>
      </c>
      <c r="B506" s="67" t="n">
        <v>85470577</v>
      </c>
      <c r="C506" s="66" t="inlineStr">
        <is>
          <t>RICARDO PIRES</t>
        </is>
      </c>
      <c r="D506" s="67" t="n">
        <v>30000455</v>
      </c>
      <c r="E506" s="66" t="inlineStr">
        <is>
          <t>FUNDACION COMEI</t>
        </is>
      </c>
      <c r="F506" s="68" t="inlineStr">
        <is>
          <t>DSZA</t>
        </is>
      </c>
      <c r="G506" s="68" t="inlineStr">
        <is>
          <t>MAN</t>
        </is>
      </c>
      <c r="H506" s="72" t="n">
        <v>84011182</v>
      </c>
      <c r="I506" s="68" t="inlineStr">
        <is>
          <t>F. SCZA PELLEGRINI</t>
        </is>
      </c>
      <c r="J506" s="68" t="inlineStr">
        <is>
          <t>PELLEGRINI 160</t>
        </is>
      </c>
      <c r="K506" s="68" t="inlineStr">
        <is>
          <t>BUENOS AIRES</t>
        </is>
      </c>
      <c r="L506" s="74">
        <f>IFERROR(IF(OR(H506=$N$2,H506=$N$3,H506=$N$4),"10","02"),"")</f>
        <v/>
      </c>
      <c r="M506" s="76" t="inlineStr">
        <is>
          <t>01</t>
        </is>
      </c>
    </row>
    <row r="507">
      <c r="A507" s="66" t="inlineStr">
        <is>
          <t>10634-00</t>
        </is>
      </c>
      <c r="B507" s="67" t="n">
        <v>85420622</v>
      </c>
      <c r="C507" s="66" t="inlineStr">
        <is>
          <t>GLUSMAN ROBERTO</t>
        </is>
      </c>
      <c r="D507" s="67" t="n">
        <v>30000455</v>
      </c>
      <c r="E507" s="66" t="inlineStr">
        <is>
          <t>FUNDACION COMEI</t>
        </is>
      </c>
      <c r="F507" s="68" t="inlineStr">
        <is>
          <t>DSZA</t>
        </is>
      </c>
      <c r="G507" s="68" t="inlineStr">
        <is>
          <t>MAN</t>
        </is>
      </c>
      <c r="H507" s="67" t="n">
        <v>84008647</v>
      </c>
      <c r="I507" s="66" t="inlineStr">
        <is>
          <t>RED F WALCZUK</t>
        </is>
      </c>
      <c r="J507" s="66" t="inlineStr">
        <is>
          <t>CNO GRAL BELGRANO 1449</t>
        </is>
      </c>
      <c r="K507" s="66" t="inlineStr">
        <is>
          <t>VILLA ELISA</t>
        </is>
      </c>
      <c r="L507" s="74">
        <f>IFERROR(IF(OR(H507=$N$2,H507=$N$3,H507=$N$4),"10","02"),"")</f>
        <v/>
      </c>
      <c r="M507" s="76" t="inlineStr">
        <is>
          <t>01</t>
        </is>
      </c>
    </row>
    <row r="508">
      <c r="A508" s="66" t="inlineStr">
        <is>
          <t>012874-00-6</t>
        </is>
      </c>
      <c r="B508" s="67" t="n">
        <v>85468923</v>
      </c>
      <c r="C508" s="66" t="inlineStr">
        <is>
          <t>VALERIA GRACIOSI</t>
        </is>
      </c>
      <c r="D508" s="67" t="n">
        <v>30000455</v>
      </c>
      <c r="E508" s="66" t="inlineStr">
        <is>
          <t>FUNDACION COMEI</t>
        </is>
      </c>
      <c r="F508" s="68" t="inlineStr">
        <is>
          <t>DSZA</t>
        </is>
      </c>
      <c r="G508" s="68" t="inlineStr">
        <is>
          <t>MAN</t>
        </is>
      </c>
      <c r="H508" s="67" t="n">
        <v>84002026</v>
      </c>
      <c r="I508" s="66" t="inlineStr">
        <is>
          <t>RED F LA PROTECTORA</t>
        </is>
      </c>
      <c r="J508" s="66" t="inlineStr">
        <is>
          <t>CALLE 49 740</t>
        </is>
      </c>
      <c r="K508" s="66" t="inlineStr">
        <is>
          <t>LA PLATA</t>
        </is>
      </c>
      <c r="L508" s="74">
        <f>IFERROR(IF(OR(H508=$N$2,H508=$N$3,H508=$N$4),"10","02"),"")</f>
        <v/>
      </c>
      <c r="M508" s="76" t="inlineStr">
        <is>
          <t>01</t>
        </is>
      </c>
    </row>
    <row r="509">
      <c r="A509" s="66" t="inlineStr">
        <is>
          <t>030666-00-5</t>
        </is>
      </c>
      <c r="B509" s="67" t="n">
        <v>85470993</v>
      </c>
      <c r="C509" s="66" t="inlineStr">
        <is>
          <t>ETHEL GIL</t>
        </is>
      </c>
      <c r="D509" s="67" t="n">
        <v>30000455</v>
      </c>
      <c r="E509" s="66" t="inlineStr">
        <is>
          <t>FUNDACION COMEI</t>
        </is>
      </c>
      <c r="F509" s="68" t="inlineStr">
        <is>
          <t>DSZA</t>
        </is>
      </c>
      <c r="G509" s="68" t="inlineStr">
        <is>
          <t>MAN</t>
        </is>
      </c>
      <c r="H509" s="67" t="n">
        <v>84000092</v>
      </c>
      <c r="I509" s="66" t="inlineStr">
        <is>
          <t>RED F MILANESI</t>
        </is>
      </c>
      <c r="J509" s="66" t="inlineStr">
        <is>
          <t>AV INTE E. J. CROVARA 3147</t>
        </is>
      </c>
      <c r="K509" s="66" t="inlineStr">
        <is>
          <t>TABLADA</t>
        </is>
      </c>
      <c r="L509" s="74">
        <f>IFERROR(IF(OR(H509=$N$2,H509=$N$3,H509=$N$4),"10","02"),"")</f>
        <v/>
      </c>
      <c r="M509" s="76" t="inlineStr">
        <is>
          <t>01</t>
        </is>
      </c>
    </row>
    <row r="510">
      <c r="A510" s="66" t="inlineStr">
        <is>
          <t>040182-00-3</t>
        </is>
      </c>
      <c r="B510" s="67" t="n">
        <v>85468716</v>
      </c>
      <c r="C510" s="66" t="inlineStr">
        <is>
          <t>EDUARDO VICENTE DANNUNZIO</t>
        </is>
      </c>
      <c r="D510" s="67" t="n">
        <v>30000455</v>
      </c>
      <c r="E510" s="66" t="inlineStr">
        <is>
          <t>FUNDACION COMEI</t>
        </is>
      </c>
      <c r="F510" s="68" t="inlineStr">
        <is>
          <t>DSZA</t>
        </is>
      </c>
      <c r="G510" s="68" t="inlineStr">
        <is>
          <t>MAN</t>
        </is>
      </c>
      <c r="H510" s="72" t="n">
        <v>84011182</v>
      </c>
      <c r="I510" s="68" t="inlineStr">
        <is>
          <t>F. SCZA PELLEGRINI</t>
        </is>
      </c>
      <c r="J510" s="68" t="inlineStr">
        <is>
          <t>PELLEGRINI 160</t>
        </is>
      </c>
      <c r="K510" s="68" t="inlineStr">
        <is>
          <t>BUENOS AIRES</t>
        </is>
      </c>
      <c r="L510" s="74">
        <f>IFERROR(IF(OR(H510=$N$2,H510=$N$3,H510=$N$4),"10","02"),"")</f>
        <v/>
      </c>
      <c r="M510" s="76" t="inlineStr">
        <is>
          <t>01</t>
        </is>
      </c>
    </row>
    <row r="511">
      <c r="A511" s="66" t="inlineStr">
        <is>
          <t>14286-00-9</t>
        </is>
      </c>
      <c r="B511" s="67" t="n">
        <v>85470851</v>
      </c>
      <c r="C511" s="66" t="inlineStr">
        <is>
          <t>ARIADNA FERNANDEZ BUGIN</t>
        </is>
      </c>
      <c r="D511" s="67" t="n">
        <v>30000455</v>
      </c>
      <c r="E511" s="66" t="inlineStr">
        <is>
          <t>FUNDACION COMEI</t>
        </is>
      </c>
      <c r="F511" s="68" t="inlineStr">
        <is>
          <t>DSZA</t>
        </is>
      </c>
      <c r="G511" s="68" t="inlineStr">
        <is>
          <t>MAN</t>
        </is>
      </c>
      <c r="H511" s="67" t="n">
        <v>84002025</v>
      </c>
      <c r="I511" s="66" t="inlineStr">
        <is>
          <t>RED F ROLLA</t>
        </is>
      </c>
      <c r="J511" s="66" t="inlineStr">
        <is>
          <t>AVENIDA 60 1144</t>
        </is>
      </c>
      <c r="K511" s="66" t="inlineStr">
        <is>
          <t>LA PLATA</t>
        </is>
      </c>
      <c r="L511" s="74">
        <f>IFERROR(IF(OR(H511=$N$2,H511=$N$3,H511=$N$4),"10","02"),"")</f>
        <v/>
      </c>
      <c r="M511" s="76" t="inlineStr">
        <is>
          <t>01</t>
        </is>
      </c>
    </row>
    <row r="512">
      <c r="A512" s="66" t="inlineStr">
        <is>
          <t>024434-00</t>
        </is>
      </c>
      <c r="B512" s="67" t="n">
        <v>85472555</v>
      </c>
      <c r="C512" s="66" t="inlineStr">
        <is>
          <t>MELISA BARRESSI DECUZZI</t>
        </is>
      </c>
      <c r="D512" s="67" t="n">
        <v>30000455</v>
      </c>
      <c r="E512" s="66" t="inlineStr">
        <is>
          <t>FUNDACION COMEI</t>
        </is>
      </c>
      <c r="F512" s="68" t="inlineStr">
        <is>
          <t>DSZA</t>
        </is>
      </c>
      <c r="G512" s="68" t="inlineStr">
        <is>
          <t>MAN</t>
        </is>
      </c>
      <c r="H512" s="72" t="n">
        <v>84011182</v>
      </c>
      <c r="I512" s="68" t="inlineStr">
        <is>
          <t>F. SCZA PELLEGRINI</t>
        </is>
      </c>
      <c r="J512" s="68" t="inlineStr">
        <is>
          <t>PELLEGRINI 160</t>
        </is>
      </c>
      <c r="K512" s="68" t="inlineStr">
        <is>
          <t>BUENOS AIRES</t>
        </is>
      </c>
      <c r="L512" s="74">
        <f>IFERROR(IF(OR(H512=$N$2,H512=$N$3,H512=$N$4),"10","02"),"")</f>
        <v/>
      </c>
      <c r="M512" s="76" t="inlineStr">
        <is>
          <t>01</t>
        </is>
      </c>
    </row>
    <row r="513">
      <c r="A513" s="66" t="inlineStr">
        <is>
          <t>024555-00-7</t>
        </is>
      </c>
      <c r="B513" s="67" t="n">
        <v>85449114</v>
      </c>
      <c r="C513" s="66" t="inlineStr">
        <is>
          <t>MARIANA AVILA</t>
        </is>
      </c>
      <c r="D513" s="67" t="n">
        <v>30000455</v>
      </c>
      <c r="E513" s="66" t="inlineStr">
        <is>
          <t>FUNDACION COMEI</t>
        </is>
      </c>
      <c r="F513" s="68" t="inlineStr">
        <is>
          <t>DSZA</t>
        </is>
      </c>
      <c r="G513" s="68" t="inlineStr">
        <is>
          <t>MAN</t>
        </is>
      </c>
      <c r="H513" s="72" t="n">
        <v>84011182</v>
      </c>
      <c r="I513" s="68" t="inlineStr">
        <is>
          <t>F. SCZA PELLEGRINI</t>
        </is>
      </c>
      <c r="J513" s="68" t="inlineStr">
        <is>
          <t>PELLEGRINI 160</t>
        </is>
      </c>
      <c r="K513" s="68" t="inlineStr">
        <is>
          <t>BUENOS AIRES</t>
        </is>
      </c>
      <c r="L513" s="74">
        <f>IFERROR(IF(OR(H513=$N$2,H513=$N$3,H513=$N$4),"10","02"),"")</f>
        <v/>
      </c>
      <c r="M513" s="76" t="inlineStr">
        <is>
          <t>01</t>
        </is>
      </c>
    </row>
    <row r="514">
      <c r="A514" s="66" t="inlineStr">
        <is>
          <t>061066-00-1</t>
        </is>
      </c>
      <c r="B514" s="67" t="n">
        <v>85473859</v>
      </c>
      <c r="C514" s="66" t="inlineStr">
        <is>
          <t>VIRGINIA INGRASSIA</t>
        </is>
      </c>
      <c r="D514" s="67" t="n">
        <v>30000455</v>
      </c>
      <c r="E514" s="66" t="inlineStr">
        <is>
          <t>FUNDACION COMEI</t>
        </is>
      </c>
      <c r="F514" s="68" t="inlineStr">
        <is>
          <t>DSZA</t>
        </is>
      </c>
      <c r="G514" s="68" t="inlineStr">
        <is>
          <t>MAN</t>
        </is>
      </c>
      <c r="H514" s="67" t="n">
        <v>84001366</v>
      </c>
      <c r="I514" s="66" t="inlineStr">
        <is>
          <t>RED F M. Siderurgica Gral Savio</t>
        </is>
      </c>
      <c r="J514" s="66" t="inlineStr">
        <is>
          <t>DE LA NACION 340</t>
        </is>
      </c>
      <c r="K514" s="66" t="inlineStr">
        <is>
          <t>SAN NICOLAS DE LOS ARROYOS</t>
        </is>
      </c>
      <c r="L514" s="74">
        <f>IFERROR(IF(OR(H514=$N$2,H514=$N$3,H514=$N$4),"10","02"),"")</f>
        <v/>
      </c>
      <c r="M514" s="76" t="inlineStr">
        <is>
          <t>01</t>
        </is>
      </c>
    </row>
    <row r="515">
      <c r="A515" s="66" t="inlineStr">
        <is>
          <t>010407-00</t>
        </is>
      </c>
      <c r="B515" s="67" t="n">
        <v>85473890</v>
      </c>
      <c r="C515" s="66" t="inlineStr">
        <is>
          <t>DELIA MABEL GONZALEZ</t>
        </is>
      </c>
      <c r="D515" s="67" t="n">
        <v>30000455</v>
      </c>
      <c r="E515" s="66" t="inlineStr">
        <is>
          <t>FUNDACION COMEI</t>
        </is>
      </c>
      <c r="F515" s="68" t="inlineStr">
        <is>
          <t>DSZA</t>
        </is>
      </c>
      <c r="G515" s="68" t="inlineStr">
        <is>
          <t>MAN</t>
        </is>
      </c>
      <c r="H515" s="67" t="n">
        <v>84001203</v>
      </c>
      <c r="I515" s="66" t="inlineStr">
        <is>
          <t>RED F PINOS DE ANCHORENA</t>
        </is>
      </c>
      <c r="J515" s="66" t="inlineStr">
        <is>
          <t>AVDA CONSTITUCION 6039</t>
        </is>
      </c>
      <c r="K515" s="66" t="inlineStr">
        <is>
          <t>MAR DEL PLATA</t>
        </is>
      </c>
      <c r="L515" s="74">
        <f>IFERROR(IF(OR(H515=$N$2,H515=$N$3,H515=$N$4),"10","02"),"")</f>
        <v/>
      </c>
      <c r="M515" s="76" t="inlineStr">
        <is>
          <t>01</t>
        </is>
      </c>
    </row>
    <row r="516">
      <c r="A516" s="66" t="inlineStr">
        <is>
          <t>042883-00-3</t>
        </is>
      </c>
      <c r="B516" s="67" t="n">
        <v>85473679</v>
      </c>
      <c r="C516" s="66" t="inlineStr">
        <is>
          <t>RICARDO DANIEL MAYORGA</t>
        </is>
      </c>
      <c r="D516" s="67" t="n">
        <v>30000455</v>
      </c>
      <c r="E516" s="66" t="inlineStr">
        <is>
          <t>FUNDACION COMEI</t>
        </is>
      </c>
      <c r="F516" s="68" t="inlineStr">
        <is>
          <t>DSZA</t>
        </is>
      </c>
      <c r="G516" s="68" t="inlineStr">
        <is>
          <t>MAN</t>
        </is>
      </c>
      <c r="H516" s="72" t="n">
        <v>84011182</v>
      </c>
      <c r="I516" s="68" t="inlineStr">
        <is>
          <t>F. SCZA PELLEGRINI</t>
        </is>
      </c>
      <c r="J516" s="68" t="inlineStr">
        <is>
          <t>PELLEGRINI 160</t>
        </is>
      </c>
      <c r="K516" s="68" t="inlineStr">
        <is>
          <t>BUENOS AIRES</t>
        </is>
      </c>
      <c r="L516" s="74">
        <f>IFERROR(IF(OR(H516=$N$2,H516=$N$3,H516=$N$4),"10","02"),"")</f>
        <v/>
      </c>
      <c r="M516" s="76" t="inlineStr">
        <is>
          <t>01</t>
        </is>
      </c>
    </row>
    <row r="517">
      <c r="A517" s="66" t="inlineStr">
        <is>
          <t>60039-01-5</t>
        </is>
      </c>
      <c r="B517" s="67" t="n">
        <v>85475624</v>
      </c>
      <c r="C517" s="66" t="inlineStr">
        <is>
          <t>MARILOYS PAZ</t>
        </is>
      </c>
      <c r="D517" s="67" t="n">
        <v>30000455</v>
      </c>
      <c r="E517" s="66" t="inlineStr">
        <is>
          <t>FUNDACION COMEI</t>
        </is>
      </c>
      <c r="F517" s="68" t="inlineStr">
        <is>
          <t>DSZA</t>
        </is>
      </c>
      <c r="G517" s="68" t="inlineStr">
        <is>
          <t>MAN</t>
        </is>
      </c>
      <c r="H517" s="67" t="n">
        <v>84001366</v>
      </c>
      <c r="I517" s="66" t="inlineStr">
        <is>
          <t>RED F M. Siderurgica Gral Savio</t>
        </is>
      </c>
      <c r="J517" s="66" t="inlineStr">
        <is>
          <t>DE LA NACION 340</t>
        </is>
      </c>
      <c r="K517" s="66" t="inlineStr">
        <is>
          <t>SAN NICOLAS DE LOS ARROYOS</t>
        </is>
      </c>
      <c r="L517" s="74">
        <f>IFERROR(IF(OR(H517=$N$2,H517=$N$3,H517=$N$4),"10","02"),"")</f>
        <v/>
      </c>
      <c r="M517" s="76" t="inlineStr">
        <is>
          <t>01</t>
        </is>
      </c>
    </row>
    <row r="518">
      <c r="A518" s="66" t="inlineStr">
        <is>
          <t>041267-00-2</t>
        </is>
      </c>
      <c r="B518" s="67" t="n">
        <v>85462604</v>
      </c>
      <c r="C518" s="66" t="inlineStr">
        <is>
          <t>JUAN JOSE SOUZA</t>
        </is>
      </c>
      <c r="D518" s="67" t="n">
        <v>30000455</v>
      </c>
      <c r="E518" s="66" t="inlineStr">
        <is>
          <t>FUNDACION COMEI</t>
        </is>
      </c>
      <c r="F518" s="68" t="inlineStr">
        <is>
          <t>DSZA</t>
        </is>
      </c>
      <c r="G518" s="68" t="inlineStr">
        <is>
          <t>MAN</t>
        </is>
      </c>
      <c r="H518" s="67" t="n">
        <v>84001029</v>
      </c>
      <c r="I518" s="66" t="inlineStr">
        <is>
          <t>RED F SINDICAL LYF TRES ARROYOS</t>
        </is>
      </c>
      <c r="J518" s="66" t="inlineStr">
        <is>
          <t>CALLE 1810 465</t>
        </is>
      </c>
      <c r="K518" s="66" t="inlineStr">
        <is>
          <t>TRES ARROYOS</t>
        </is>
      </c>
      <c r="L518" s="74">
        <f>IFERROR(IF(OR(H518=$N$2,H518=$N$3,H518=$N$4),"10","02"),"")</f>
        <v/>
      </c>
      <c r="M518" s="76" t="inlineStr">
        <is>
          <t>01</t>
        </is>
      </c>
    </row>
    <row r="519">
      <c r="A519" s="66" t="inlineStr">
        <is>
          <t>014568-00-4</t>
        </is>
      </c>
      <c r="B519" s="67" t="n">
        <v>85476012</v>
      </c>
      <c r="C519" s="66" t="inlineStr">
        <is>
          <t>MARIA INES EPELE</t>
        </is>
      </c>
      <c r="D519" s="67" t="n">
        <v>30000455</v>
      </c>
      <c r="E519" s="66" t="inlineStr">
        <is>
          <t>FUNDACION COMEI</t>
        </is>
      </c>
      <c r="F519" s="68" t="inlineStr">
        <is>
          <t>DSZA</t>
        </is>
      </c>
      <c r="G519" s="68" t="inlineStr">
        <is>
          <t>MAN</t>
        </is>
      </c>
      <c r="H519" s="67" t="n">
        <v>84000960</v>
      </c>
      <c r="I519" s="66" t="inlineStr">
        <is>
          <t>RED F MARSIGLIA</t>
        </is>
      </c>
      <c r="J519" s="66" t="inlineStr">
        <is>
          <t>AVENIDA 38 751</t>
        </is>
      </c>
      <c r="K519" s="66" t="inlineStr">
        <is>
          <t>LA PLATA</t>
        </is>
      </c>
      <c r="L519" s="74">
        <f>IFERROR(IF(OR(H519=$N$2,H519=$N$3,H519=$N$4),"10","02"),"")</f>
        <v/>
      </c>
      <c r="M519" s="76" t="inlineStr">
        <is>
          <t>01</t>
        </is>
      </c>
    </row>
    <row r="520">
      <c r="A520" s="66" t="inlineStr">
        <is>
          <t>022323-01</t>
        </is>
      </c>
      <c r="B520" s="67" t="n">
        <v>85476045</v>
      </c>
      <c r="C520" s="66" t="inlineStr">
        <is>
          <t>CARLOS BERROZPE</t>
        </is>
      </c>
      <c r="D520" s="67" t="n">
        <v>30000455</v>
      </c>
      <c r="E520" s="66" t="inlineStr">
        <is>
          <t>FUNDACION COMEI</t>
        </is>
      </c>
      <c r="F520" s="68" t="inlineStr">
        <is>
          <t>DSZA</t>
        </is>
      </c>
      <c r="G520" s="68" t="inlineStr">
        <is>
          <t>MAN</t>
        </is>
      </c>
      <c r="H520" s="72" t="n">
        <v>84011182</v>
      </c>
      <c r="I520" s="68" t="inlineStr">
        <is>
          <t>F. SCZA PELLEGRINI</t>
        </is>
      </c>
      <c r="J520" s="68" t="inlineStr">
        <is>
          <t>PELLEGRINI 160</t>
        </is>
      </c>
      <c r="K520" s="68" t="inlineStr">
        <is>
          <t>BUENOS AIRES</t>
        </is>
      </c>
      <c r="L520" s="74">
        <f>IFERROR(IF(OR(H520=$N$2,H520=$N$3,H520=$N$4),"10","02"),"")</f>
        <v/>
      </c>
      <c r="M520" s="76" t="inlineStr">
        <is>
          <t>01</t>
        </is>
      </c>
    </row>
    <row r="521">
      <c r="A521" s="66" t="inlineStr">
        <is>
          <t>020126-00</t>
        </is>
      </c>
      <c r="B521" s="67" t="n">
        <v>85476364</v>
      </c>
      <c r="C521" s="66" t="inlineStr">
        <is>
          <t>DAVID SCHVARTZAPEL</t>
        </is>
      </c>
      <c r="D521" s="67" t="n">
        <v>30000455</v>
      </c>
      <c r="E521" s="66" t="inlineStr">
        <is>
          <t>FUNDACION COMEI</t>
        </is>
      </c>
      <c r="F521" s="68" t="inlineStr">
        <is>
          <t>DSZA</t>
        </is>
      </c>
      <c r="G521" s="68" t="inlineStr">
        <is>
          <t>MAN</t>
        </is>
      </c>
      <c r="H521" s="67" t="n">
        <v>84000011</v>
      </c>
      <c r="I521" s="66" t="inlineStr">
        <is>
          <t>TELEMED ARGENTINA SA</t>
        </is>
      </c>
      <c r="J521" s="66" t="inlineStr">
        <is>
          <t>AVDA CRISOLOGO LARRALDE 3711</t>
        </is>
      </c>
      <c r="K521" s="66" t="inlineStr">
        <is>
          <t>SAAVEDRA</t>
        </is>
      </c>
      <c r="L521" s="74">
        <f>IFERROR(IF(OR(H521=$N$2,H521=$N$3,H521=$N$4),"10","02"),"")</f>
        <v/>
      </c>
      <c r="M521" s="76" t="inlineStr">
        <is>
          <t>01</t>
        </is>
      </c>
    </row>
    <row r="522">
      <c r="A522" s="66" t="inlineStr">
        <is>
          <t>022083-00</t>
        </is>
      </c>
      <c r="B522" s="67" t="n">
        <v>85474514</v>
      </c>
      <c r="C522" s="66" t="inlineStr">
        <is>
          <t>MONICA FERRARI</t>
        </is>
      </c>
      <c r="D522" s="67" t="n">
        <v>30000455</v>
      </c>
      <c r="E522" s="66" t="inlineStr">
        <is>
          <t>FUNDACION COMEI</t>
        </is>
      </c>
      <c r="F522" s="68" t="inlineStr">
        <is>
          <t>DSZA</t>
        </is>
      </c>
      <c r="G522" s="68" t="inlineStr">
        <is>
          <t>MAN</t>
        </is>
      </c>
      <c r="H522" s="67" t="n">
        <v>84000011</v>
      </c>
      <c r="I522" s="66" t="inlineStr">
        <is>
          <t>TELEMED ARGENTINA SA</t>
        </is>
      </c>
      <c r="J522" s="66" t="inlineStr">
        <is>
          <t>AVDA CRISOLOGO LARRALDE 3711</t>
        </is>
      </c>
      <c r="K522" s="66" t="inlineStr">
        <is>
          <t>SAAVEDRA</t>
        </is>
      </c>
      <c r="L522" s="74">
        <f>IFERROR(IF(OR(H522=$N$2,H522=$N$3,H522=$N$4),"10","02"),"")</f>
        <v/>
      </c>
      <c r="M522" s="76" t="inlineStr">
        <is>
          <t>01</t>
        </is>
      </c>
    </row>
    <row r="523">
      <c r="A523" s="66" t="inlineStr">
        <is>
          <t>091457-00</t>
        </is>
      </c>
      <c r="B523" s="67" t="n">
        <v>85476427</v>
      </c>
      <c r="C523" s="66" t="inlineStr">
        <is>
          <t>GONZALO PARADELA</t>
        </is>
      </c>
      <c r="D523" s="67" t="n">
        <v>30000455</v>
      </c>
      <c r="E523" s="66" t="inlineStr">
        <is>
          <t>FUNDACION COMEI</t>
        </is>
      </c>
      <c r="F523" s="68" t="inlineStr">
        <is>
          <t>DSZA</t>
        </is>
      </c>
      <c r="G523" s="68" t="inlineStr">
        <is>
          <t>MAN</t>
        </is>
      </c>
      <c r="H523" s="67" t="n">
        <v>84001203</v>
      </c>
      <c r="I523" s="66" t="inlineStr">
        <is>
          <t>RED F PINOS DE ANCHORENA</t>
        </is>
      </c>
      <c r="J523" s="66" t="inlineStr">
        <is>
          <t>AVDA CONSTITUCION 6039</t>
        </is>
      </c>
      <c r="K523" s="66" t="inlineStr">
        <is>
          <t>MAR DEL PLATA</t>
        </is>
      </c>
      <c r="L523" s="74">
        <f>IFERROR(IF(OR(H523=$N$2,H523=$N$3,H523=$N$4),"10","02"),"")</f>
        <v/>
      </c>
      <c r="M523" s="76" t="inlineStr">
        <is>
          <t>01</t>
        </is>
      </c>
    </row>
    <row r="524">
      <c r="A524" s="66" t="inlineStr">
        <is>
          <t>040356-00-6</t>
        </is>
      </c>
      <c r="B524" s="67" t="n">
        <v>85476219</v>
      </c>
      <c r="C524" s="66" t="inlineStr">
        <is>
          <t>CARLOS GAVIRATI</t>
        </is>
      </c>
      <c r="D524" s="67" t="n">
        <v>30000455</v>
      </c>
      <c r="E524" s="66" t="inlineStr">
        <is>
          <t>FUNDACION COMEI</t>
        </is>
      </c>
      <c r="F524" s="68" t="inlineStr">
        <is>
          <t>DSZA</t>
        </is>
      </c>
      <c r="G524" s="68" t="inlineStr">
        <is>
          <t>MAN</t>
        </is>
      </c>
      <c r="H524" s="72" t="n">
        <v>84011182</v>
      </c>
      <c r="I524" s="68" t="inlineStr">
        <is>
          <t>F. SCZA PELLEGRINI</t>
        </is>
      </c>
      <c r="J524" s="68" t="inlineStr">
        <is>
          <t>PELLEGRINI 160</t>
        </is>
      </c>
      <c r="K524" s="68" t="inlineStr">
        <is>
          <t>BUENOS AIRES</t>
        </is>
      </c>
      <c r="L524" s="74">
        <f>IFERROR(IF(OR(H524=$N$2,H524=$N$3,H524=$N$4),"10","02"),"")</f>
        <v/>
      </c>
      <c r="M524" s="76" t="inlineStr">
        <is>
          <t>01</t>
        </is>
      </c>
    </row>
    <row r="525">
      <c r="A525" s="66" t="inlineStr">
        <is>
          <t>025057-00</t>
        </is>
      </c>
      <c r="B525" s="67" t="n">
        <v>85476382</v>
      </c>
      <c r="C525" s="66" t="inlineStr">
        <is>
          <t>PATRICIA MERIDA</t>
        </is>
      </c>
      <c r="D525" s="67" t="n">
        <v>30000455</v>
      </c>
      <c r="E525" s="66" t="inlineStr">
        <is>
          <t>FUNDACION COMEI</t>
        </is>
      </c>
      <c r="F525" s="68" t="inlineStr">
        <is>
          <t>DSZA</t>
        </is>
      </c>
      <c r="G525" s="68" t="inlineStr">
        <is>
          <t>MAN</t>
        </is>
      </c>
      <c r="H525" s="72" t="n">
        <v>84011182</v>
      </c>
      <c r="I525" s="68" t="inlineStr">
        <is>
          <t>F. SCZA PELLEGRINI</t>
        </is>
      </c>
      <c r="J525" s="68" t="inlineStr">
        <is>
          <t>PELLEGRINI 160</t>
        </is>
      </c>
      <c r="K525" s="68" t="inlineStr">
        <is>
          <t>BUENOS AIRES</t>
        </is>
      </c>
      <c r="L525" s="74">
        <f>IFERROR(IF(OR(H525=$N$2,H525=$N$3,H525=$N$4),"10","02"),"")</f>
        <v/>
      </c>
      <c r="M525" s="76" t="inlineStr">
        <is>
          <t>01</t>
        </is>
      </c>
    </row>
    <row r="526">
      <c r="A526" s="66" t="inlineStr">
        <is>
          <t>070242-00</t>
        </is>
      </c>
      <c r="B526" s="67" t="n">
        <v>85477798</v>
      </c>
      <c r="C526" s="66" t="inlineStr">
        <is>
          <t>GRACIELA NICOLAZZI</t>
        </is>
      </c>
      <c r="D526" s="67" t="n">
        <v>30000455</v>
      </c>
      <c r="E526" s="66" t="inlineStr">
        <is>
          <t>FUNDACION COMEI</t>
        </is>
      </c>
      <c r="F526" s="68" t="inlineStr">
        <is>
          <t>DSZA</t>
        </is>
      </c>
      <c r="G526" s="68" t="inlineStr">
        <is>
          <t>MAN</t>
        </is>
      </c>
      <c r="H526" s="67" t="n">
        <v>84008777</v>
      </c>
      <c r="I526" s="66" t="inlineStr">
        <is>
          <t>RED F TALLERES</t>
        </is>
      </c>
      <c r="J526" s="66" t="inlineStr">
        <is>
          <t>PRIMERA JUNTA 815</t>
        </is>
      </c>
      <c r="K526" s="66" t="inlineStr">
        <is>
          <t>JUNIN</t>
        </is>
      </c>
      <c r="L526" s="74">
        <f>IFERROR(IF(OR(H526=$N$2,H526=$N$3,H526=$N$4),"10","02"),"")</f>
        <v/>
      </c>
      <c r="M526" s="76" t="inlineStr">
        <is>
          <t>01</t>
        </is>
      </c>
    </row>
    <row r="527">
      <c r="A527" s="66" t="inlineStr">
        <is>
          <t>044296-00-9</t>
        </is>
      </c>
      <c r="B527" s="67" t="n">
        <v>85477799</v>
      </c>
      <c r="C527" s="66" t="inlineStr">
        <is>
          <t>MARIA CELESTE GASSMANN</t>
        </is>
      </c>
      <c r="D527" s="67" t="n">
        <v>30000455</v>
      </c>
      <c r="E527" s="66" t="inlineStr">
        <is>
          <t>FUNDACION COMEI</t>
        </is>
      </c>
      <c r="F527" s="68" t="inlineStr">
        <is>
          <t>DSZA</t>
        </is>
      </c>
      <c r="G527" s="68" t="inlineStr">
        <is>
          <t>MAN</t>
        </is>
      </c>
      <c r="H527" s="67" t="n">
        <v>84000011</v>
      </c>
      <c r="I527" s="66" t="inlineStr">
        <is>
          <t>TELEMED ARGENTINA SA</t>
        </is>
      </c>
      <c r="J527" s="66" t="inlineStr">
        <is>
          <t>AVDA CRISOLOGO LARRALDE 3711</t>
        </is>
      </c>
      <c r="K527" s="66" t="inlineStr">
        <is>
          <t>SAAVEDRA</t>
        </is>
      </c>
      <c r="L527" s="74">
        <f>IFERROR(IF(OR(H527=$N$2,H527=$N$3,H527=$N$4),"10","02"),"")</f>
        <v/>
      </c>
      <c r="M527" s="76" t="inlineStr">
        <is>
          <t>01</t>
        </is>
      </c>
    </row>
    <row r="528">
      <c r="A528" s="66" t="inlineStr">
        <is>
          <t>023788-00</t>
        </is>
      </c>
      <c r="B528" s="67" t="n">
        <v>85477796</v>
      </c>
      <c r="C528" s="66" t="inlineStr">
        <is>
          <t>SILVINA DIEZ</t>
        </is>
      </c>
      <c r="D528" s="67" t="n">
        <v>30000455</v>
      </c>
      <c r="E528" s="66" t="inlineStr">
        <is>
          <t>FUNDACION COMEI</t>
        </is>
      </c>
      <c r="F528" s="68" t="inlineStr">
        <is>
          <t>DSZA</t>
        </is>
      </c>
      <c r="G528" s="68" t="inlineStr">
        <is>
          <t>MAN</t>
        </is>
      </c>
      <c r="H528" s="72" t="n">
        <v>84011182</v>
      </c>
      <c r="I528" s="68" t="inlineStr">
        <is>
          <t>F. SCZA PELLEGRINI</t>
        </is>
      </c>
      <c r="J528" s="68" t="inlineStr">
        <is>
          <t>PELLEGRINI 160</t>
        </is>
      </c>
      <c r="K528" s="68" t="inlineStr">
        <is>
          <t>BUENOS AIRES</t>
        </is>
      </c>
      <c r="L528" s="74">
        <f>IFERROR(IF(OR(H528=$N$2,H528=$N$3,H528=$N$4),"10","02"),"")</f>
        <v/>
      </c>
      <c r="M528" s="76" t="inlineStr">
        <is>
          <t>01</t>
        </is>
      </c>
    </row>
    <row r="529">
      <c r="A529" s="66" t="inlineStr">
        <is>
          <t>040665-00-5</t>
        </is>
      </c>
      <c r="B529" s="67" t="n">
        <v>85478092</v>
      </c>
      <c r="C529" s="66" t="inlineStr">
        <is>
          <t>JOSE MARIA BERNINI</t>
        </is>
      </c>
      <c r="D529" s="67" t="n">
        <v>30000455</v>
      </c>
      <c r="E529" s="66" t="inlineStr">
        <is>
          <t>FUNDACION COMEI</t>
        </is>
      </c>
      <c r="F529" s="68" t="inlineStr">
        <is>
          <t>DSZA</t>
        </is>
      </c>
      <c r="G529" s="68" t="inlineStr">
        <is>
          <t>MAN</t>
        </is>
      </c>
      <c r="H529" s="72" t="n">
        <v>84011182</v>
      </c>
      <c r="I529" s="68" t="inlineStr">
        <is>
          <t>F. SCZA PELLEGRINI</t>
        </is>
      </c>
      <c r="J529" s="68" t="inlineStr">
        <is>
          <t>PELLEGRINI 160</t>
        </is>
      </c>
      <c r="K529" s="68" t="inlineStr">
        <is>
          <t>BUENOS AIRES</t>
        </is>
      </c>
      <c r="L529" s="74">
        <f>IFERROR(IF(OR(H529=$N$2,H529=$N$3,H529=$N$4),"10","02"),"")</f>
        <v/>
      </c>
      <c r="M529" s="76" t="inlineStr">
        <is>
          <t>01</t>
        </is>
      </c>
    </row>
    <row r="530">
      <c r="A530" s="66" t="inlineStr">
        <is>
          <t>061091-02-3</t>
        </is>
      </c>
      <c r="B530" s="67" t="n">
        <v>85478959</v>
      </c>
      <c r="C530" s="66" t="inlineStr">
        <is>
          <t>CATALINA BUSTOS</t>
        </is>
      </c>
      <c r="D530" s="67" t="n">
        <v>30000455</v>
      </c>
      <c r="E530" s="66" t="inlineStr">
        <is>
          <t>FUNDACION COMEI</t>
        </is>
      </c>
      <c r="F530" s="68" t="inlineStr">
        <is>
          <t>DSZA</t>
        </is>
      </c>
      <c r="G530" s="68" t="inlineStr">
        <is>
          <t>MAN</t>
        </is>
      </c>
      <c r="H530" s="67" t="n">
        <v>84000011</v>
      </c>
      <c r="I530" s="66" t="inlineStr">
        <is>
          <t>TELEMED ARGENTINA SA</t>
        </is>
      </c>
      <c r="J530" s="66" t="inlineStr">
        <is>
          <t>AVDA CRISOLOGO LARRALDE 3711</t>
        </is>
      </c>
      <c r="K530" s="66" t="inlineStr">
        <is>
          <t>SAAVEDRA</t>
        </is>
      </c>
      <c r="L530" s="74">
        <f>IFERROR(IF(OR(H530=$N$2,H530=$N$3,H530=$N$4),"10","02"),"")</f>
        <v/>
      </c>
      <c r="M530" s="76" t="inlineStr">
        <is>
          <t>01</t>
        </is>
      </c>
    </row>
    <row r="531">
      <c r="A531" s="66" t="inlineStr">
        <is>
          <t>080240-00-2</t>
        </is>
      </c>
      <c r="B531" s="67" t="n">
        <v>85479145</v>
      </c>
      <c r="C531" s="66" t="inlineStr">
        <is>
          <t>OMAR ANGEL ZABALO</t>
        </is>
      </c>
      <c r="D531" s="67" t="n">
        <v>30000455</v>
      </c>
      <c r="E531" s="66" t="inlineStr">
        <is>
          <t>FUNDACION COMEI</t>
        </is>
      </c>
      <c r="F531" s="68" t="inlineStr">
        <is>
          <t>DSZA</t>
        </is>
      </c>
      <c r="G531" s="68" t="inlineStr">
        <is>
          <t>MAN</t>
        </is>
      </c>
      <c r="H531" s="67" t="n">
        <v>84001554</v>
      </c>
      <c r="I531" s="66" t="inlineStr">
        <is>
          <t>RED F LARA (R PEREZ)</t>
        </is>
      </c>
      <c r="J531" s="66" t="inlineStr">
        <is>
          <t>INT TARIGO 1138</t>
        </is>
      </c>
      <c r="K531" s="66" t="inlineStr">
        <is>
          <t>ROQUE PEREZ</t>
        </is>
      </c>
      <c r="L531" s="74">
        <f>IFERROR(IF(OR(H531=$N$2,H531=$N$3,H531=$N$4),"10","02"),"")</f>
        <v/>
      </c>
      <c r="M531" s="76" t="inlineStr">
        <is>
          <t>01</t>
        </is>
      </c>
    </row>
    <row r="532">
      <c r="A532" s="66" t="inlineStr">
        <is>
          <t>091288-01-9</t>
        </is>
      </c>
      <c r="B532" s="67" t="n">
        <v>85479006</v>
      </c>
      <c r="C532" s="66" t="inlineStr">
        <is>
          <t>EMILIO GERMAN BELTRAN</t>
        </is>
      </c>
      <c r="D532" s="67" t="n">
        <v>30000455</v>
      </c>
      <c r="E532" s="66" t="inlineStr">
        <is>
          <t>FUNDACION COMEI</t>
        </is>
      </c>
      <c r="F532" s="68" t="inlineStr">
        <is>
          <t>DSZA</t>
        </is>
      </c>
      <c r="G532" s="68" t="inlineStr">
        <is>
          <t>MAN</t>
        </is>
      </c>
      <c r="H532" s="67" t="n">
        <v>84000983</v>
      </c>
      <c r="I532" s="66" t="inlineStr">
        <is>
          <t>RED F MUTUAL (MDQ)</t>
        </is>
      </c>
      <c r="J532" s="66" t="inlineStr">
        <is>
          <t>AVDA INDEPENDENCIA 2249</t>
        </is>
      </c>
      <c r="K532" s="66" t="inlineStr">
        <is>
          <t>MAR DEL PLATA</t>
        </is>
      </c>
      <c r="L532" s="74">
        <f>IFERROR(IF(OR(H532=$N$2,H532=$N$3,H532=$N$4),"10","02"),"")</f>
        <v/>
      </c>
      <c r="M532" s="76" t="inlineStr">
        <is>
          <t>01</t>
        </is>
      </c>
    </row>
    <row r="533">
      <c r="A533" s="66" t="inlineStr">
        <is>
          <t>033448-00-2</t>
        </is>
      </c>
      <c r="B533" s="67" t="n">
        <v>85479136</v>
      </c>
      <c r="C533" s="66" t="inlineStr">
        <is>
          <t>FLORENCIA PRADO</t>
        </is>
      </c>
      <c r="D533" s="67" t="n">
        <v>30000455</v>
      </c>
      <c r="E533" s="66" t="inlineStr">
        <is>
          <t>FUNDACION COMEI</t>
        </is>
      </c>
      <c r="F533" s="68" t="inlineStr">
        <is>
          <t>DSZA</t>
        </is>
      </c>
      <c r="G533" s="68" t="inlineStr">
        <is>
          <t>MAN</t>
        </is>
      </c>
      <c r="H533" s="67" t="n">
        <v>84009314</v>
      </c>
      <c r="I533" s="66" t="inlineStr">
        <is>
          <t>RED F POSAMAY</t>
        </is>
      </c>
      <c r="J533" s="66" t="inlineStr">
        <is>
          <t>POSAMAY 894</t>
        </is>
      </c>
      <c r="K533" s="66" t="inlineStr">
        <is>
          <t>GONZALEZ CATAN</t>
        </is>
      </c>
      <c r="L533" s="74">
        <f>IFERROR(IF(OR(H533=$N$2,H533=$N$3,H533=$N$4),"10","02"),"")</f>
        <v/>
      </c>
      <c r="M533" s="76" t="inlineStr">
        <is>
          <t>01</t>
        </is>
      </c>
    </row>
    <row r="534">
      <c r="A534" s="66" t="inlineStr">
        <is>
          <t>010253-00-1</t>
        </is>
      </c>
      <c r="B534" s="67" t="n">
        <v>85478783</v>
      </c>
      <c r="C534" s="66" t="inlineStr">
        <is>
          <t>ANTONIO ROQUE MAIO</t>
        </is>
      </c>
      <c r="D534" s="67" t="n">
        <v>30000455</v>
      </c>
      <c r="E534" s="66" t="inlineStr">
        <is>
          <t>FUNDACION COMEI</t>
        </is>
      </c>
      <c r="F534" s="68" t="inlineStr">
        <is>
          <t>DSZA</t>
        </is>
      </c>
      <c r="G534" s="68" t="inlineStr">
        <is>
          <t>MAN</t>
        </is>
      </c>
      <c r="H534" s="67" t="n">
        <v>84000960</v>
      </c>
      <c r="I534" s="66" t="inlineStr">
        <is>
          <t>RED F MARSIGLIA</t>
        </is>
      </c>
      <c r="J534" s="66" t="inlineStr">
        <is>
          <t>AVENIDA 38 751</t>
        </is>
      </c>
      <c r="K534" s="66" t="inlineStr">
        <is>
          <t>LA PLATA</t>
        </is>
      </c>
      <c r="L534" s="74">
        <f>IFERROR(IF(OR(H534=$N$2,H534=$N$3,H534=$N$4),"10","02"),"")</f>
        <v/>
      </c>
      <c r="M534" s="76" t="inlineStr">
        <is>
          <t>01</t>
        </is>
      </c>
    </row>
    <row r="535">
      <c r="A535" s="66" t="inlineStr">
        <is>
          <t>044990-00-0</t>
        </is>
      </c>
      <c r="B535" s="67" t="n">
        <v>85480879</v>
      </c>
      <c r="C535" s="66" t="inlineStr">
        <is>
          <t>YANINA ASTUDILLO</t>
        </is>
      </c>
      <c r="D535" s="67" t="n">
        <v>30000455</v>
      </c>
      <c r="E535" s="66" t="inlineStr">
        <is>
          <t>FUNDACION COMEI</t>
        </is>
      </c>
      <c r="F535" s="68" t="inlineStr">
        <is>
          <t>DSZA</t>
        </is>
      </c>
      <c r="G535" s="68" t="inlineStr">
        <is>
          <t>MAN</t>
        </is>
      </c>
      <c r="H535" s="72" t="n">
        <v>84011182</v>
      </c>
      <c r="I535" s="68" t="inlineStr">
        <is>
          <t>F. SCZA PELLEGRINI</t>
        </is>
      </c>
      <c r="J535" s="68" t="inlineStr">
        <is>
          <t>PELLEGRINI 160</t>
        </is>
      </c>
      <c r="K535" s="68" t="inlineStr">
        <is>
          <t>BUENOS AIRES</t>
        </is>
      </c>
      <c r="L535" s="74">
        <f>IFERROR(IF(OR(H535=$N$2,H535=$N$3,H535=$N$4),"10","02"),"")</f>
        <v/>
      </c>
      <c r="M535" s="76" t="inlineStr">
        <is>
          <t>01</t>
        </is>
      </c>
    </row>
    <row r="536">
      <c r="A536" s="66" t="inlineStr">
        <is>
          <t>020179-03</t>
        </is>
      </c>
      <c r="B536" s="67" t="n">
        <v>85480836</v>
      </c>
      <c r="C536" s="66" t="inlineStr">
        <is>
          <t>NESTOR MARTINO</t>
        </is>
      </c>
      <c r="D536" s="67" t="n">
        <v>30000455</v>
      </c>
      <c r="E536" s="66" t="inlineStr">
        <is>
          <t>FUNDACION COMEI</t>
        </is>
      </c>
      <c r="F536" s="68" t="inlineStr">
        <is>
          <t>DSZA</t>
        </is>
      </c>
      <c r="G536" s="68" t="inlineStr">
        <is>
          <t>MAN</t>
        </is>
      </c>
      <c r="H536" s="72" t="n">
        <v>84011182</v>
      </c>
      <c r="I536" s="68" t="inlineStr">
        <is>
          <t>F. SCZA PELLEGRINI</t>
        </is>
      </c>
      <c r="J536" s="68" t="inlineStr">
        <is>
          <t>PELLEGRINI 160</t>
        </is>
      </c>
      <c r="K536" s="68" t="inlineStr">
        <is>
          <t>BUENOS AIRES</t>
        </is>
      </c>
      <c r="L536" s="74">
        <f>IFERROR(IF(OR(H536=$N$2,H536=$N$3,H536=$N$4),"10","02"),"")</f>
        <v/>
      </c>
      <c r="M536" s="76" t="inlineStr">
        <is>
          <t>01</t>
        </is>
      </c>
    </row>
    <row r="537">
      <c r="A537" s="66" t="inlineStr">
        <is>
          <t>033193-00</t>
        </is>
      </c>
      <c r="B537" s="67" t="n">
        <v>85481098</v>
      </c>
      <c r="C537" s="66" t="inlineStr">
        <is>
          <t>LAURA LUCIA MASCIOTRA</t>
        </is>
      </c>
      <c r="D537" s="67" t="n">
        <v>30000455</v>
      </c>
      <c r="E537" s="66" t="inlineStr">
        <is>
          <t>FUNDACION COMEI</t>
        </is>
      </c>
      <c r="F537" s="68" t="inlineStr">
        <is>
          <t>DSZA</t>
        </is>
      </c>
      <c r="G537" s="68" t="inlineStr">
        <is>
          <t>MAN</t>
        </is>
      </c>
      <c r="H537" s="72" t="n">
        <v>84011182</v>
      </c>
      <c r="I537" s="68" t="inlineStr">
        <is>
          <t>F. SCZA PELLEGRINI</t>
        </is>
      </c>
      <c r="J537" s="68" t="inlineStr">
        <is>
          <t>PELLEGRINI 160</t>
        </is>
      </c>
      <c r="K537" s="68" t="inlineStr">
        <is>
          <t>BUENOS AIRES</t>
        </is>
      </c>
      <c r="L537" s="74">
        <f>IFERROR(IF(OR(H537=$N$2,H537=$N$3,H537=$N$4),"10","02"),"")</f>
        <v/>
      </c>
      <c r="M537" s="76" t="inlineStr">
        <is>
          <t>01</t>
        </is>
      </c>
    </row>
    <row r="538">
      <c r="A538" s="66" t="inlineStr">
        <is>
          <t>030349-0-18</t>
        </is>
      </c>
      <c r="B538" s="67" t="n">
        <v>85481300</v>
      </c>
      <c r="C538" s="66" t="inlineStr">
        <is>
          <t>IRMA ANGELA MERELLO</t>
        </is>
      </c>
      <c r="D538" s="67" t="n">
        <v>30000455</v>
      </c>
      <c r="E538" s="66" t="inlineStr">
        <is>
          <t>FUNDACION COMEI</t>
        </is>
      </c>
      <c r="F538" s="68" t="inlineStr">
        <is>
          <t>DSZA</t>
        </is>
      </c>
      <c r="G538" s="68" t="inlineStr">
        <is>
          <t>MAN</t>
        </is>
      </c>
      <c r="H538" s="72" t="n">
        <v>84011182</v>
      </c>
      <c r="I538" s="68" t="inlineStr">
        <is>
          <t>F. SCZA PELLEGRINI</t>
        </is>
      </c>
      <c r="J538" s="68" t="inlineStr">
        <is>
          <t>PELLEGRINI 160</t>
        </is>
      </c>
      <c r="K538" s="68" t="inlineStr">
        <is>
          <t>BUENOS AIRES</t>
        </is>
      </c>
      <c r="L538" s="74">
        <f>IFERROR(IF(OR(H538=$N$2,H538=$N$3,H538=$N$4),"10","02"),"")</f>
        <v/>
      </c>
      <c r="M538" s="76" t="inlineStr">
        <is>
          <t>01</t>
        </is>
      </c>
    </row>
    <row r="539">
      <c r="A539" s="66" t="inlineStr">
        <is>
          <t>011125-00-6</t>
        </is>
      </c>
      <c r="B539" s="67" t="n">
        <v>85481093</v>
      </c>
      <c r="C539" s="66" t="inlineStr">
        <is>
          <t>ROSANA CRISTINA CUEVAS</t>
        </is>
      </c>
      <c r="D539" s="67" t="n">
        <v>30000455</v>
      </c>
      <c r="E539" s="66" t="inlineStr">
        <is>
          <t>FUNDACION COMEI</t>
        </is>
      </c>
      <c r="F539" s="68" t="inlineStr">
        <is>
          <t>DSZA</t>
        </is>
      </c>
      <c r="G539" s="68" t="inlineStr">
        <is>
          <t>MAN</t>
        </is>
      </c>
      <c r="H539" s="67" t="n">
        <v>84002025</v>
      </c>
      <c r="I539" s="66" t="inlineStr">
        <is>
          <t>RED F ROLLA</t>
        </is>
      </c>
      <c r="J539" s="66" t="inlineStr">
        <is>
          <t>AVENIDA 60 1144</t>
        </is>
      </c>
      <c r="K539" s="66" t="inlineStr">
        <is>
          <t>LA PLATA</t>
        </is>
      </c>
      <c r="L539" s="74">
        <f>IFERROR(IF(OR(H539=$N$2,H539=$N$3,H539=$N$4),"10","02"),"")</f>
        <v/>
      </c>
      <c r="M539" s="76" t="inlineStr">
        <is>
          <t>01</t>
        </is>
      </c>
    </row>
    <row r="540">
      <c r="A540" s="66" t="inlineStr">
        <is>
          <t>033484-00-4</t>
        </is>
      </c>
      <c r="B540" s="67" t="n">
        <v>85481397</v>
      </c>
      <c r="C540" s="66" t="inlineStr">
        <is>
          <t>RUTH SANDRA FUERTES GOMEZ</t>
        </is>
      </c>
      <c r="D540" s="67" t="n">
        <v>30000455</v>
      </c>
      <c r="E540" s="66" t="inlineStr">
        <is>
          <t>FUNDACION COMEI</t>
        </is>
      </c>
      <c r="F540" s="68" t="inlineStr">
        <is>
          <t>DSZA</t>
        </is>
      </c>
      <c r="G540" s="68" t="inlineStr">
        <is>
          <t>MAN</t>
        </is>
      </c>
      <c r="H540" s="67" t="n">
        <v>84000289</v>
      </c>
      <c r="I540" s="66" t="inlineStr">
        <is>
          <t>RED F GOMEZ de Alejandra Cols</t>
        </is>
      </c>
      <c r="J540" s="66" t="inlineStr">
        <is>
          <t>AV PTE H. YRIGOYEN 4147</t>
        </is>
      </c>
      <c r="K540" s="66" t="inlineStr">
        <is>
          <t>LANUS</t>
        </is>
      </c>
      <c r="L540" s="74">
        <f>IFERROR(IF(OR(H540=$N$2,H540=$N$3,H540=$N$4),"10","02"),"")</f>
        <v/>
      </c>
      <c r="M540" s="76" t="inlineStr">
        <is>
          <t>01</t>
        </is>
      </c>
    </row>
    <row r="541">
      <c r="A541" s="66" t="inlineStr">
        <is>
          <t>080099-00-0</t>
        </is>
      </c>
      <c r="B541" s="67" t="n">
        <v>85481968</v>
      </c>
      <c r="C541" s="66" t="inlineStr">
        <is>
          <t>JUANA SANTAMARINA</t>
        </is>
      </c>
      <c r="D541" s="67" t="n">
        <v>30000455</v>
      </c>
      <c r="E541" s="66" t="inlineStr">
        <is>
          <t>FUNDACION COMEI</t>
        </is>
      </c>
      <c r="F541" s="68" t="inlineStr">
        <is>
          <t>DSZA</t>
        </is>
      </c>
      <c r="G541" s="68" t="inlineStr">
        <is>
          <t>MAN</t>
        </is>
      </c>
      <c r="H541" s="67" t="n">
        <v>84002555</v>
      </c>
      <c r="I541" s="66" t="inlineStr">
        <is>
          <t>RED F DEL PUEBLO DE TANDIL SCS</t>
        </is>
      </c>
      <c r="J541" s="66" t="inlineStr">
        <is>
          <t>GRAL JOSE DE SAN MARTIN 668</t>
        </is>
      </c>
      <c r="K541" s="66" t="inlineStr">
        <is>
          <t>TANDIL</t>
        </is>
      </c>
      <c r="L541" s="74">
        <f>IFERROR(IF(OR(H541=$N$2,H541=$N$3,H541=$N$4),"10","02"),"")</f>
        <v/>
      </c>
      <c r="M541" s="76" t="inlineStr">
        <is>
          <t>01</t>
        </is>
      </c>
    </row>
    <row r="542">
      <c r="A542" s="66" t="inlineStr">
        <is>
          <t>091519-00-9</t>
        </is>
      </c>
      <c r="B542" s="67" t="n">
        <v>85482383</v>
      </c>
      <c r="C542" s="66" t="inlineStr">
        <is>
          <t>MARIA JESUS CICCINATO</t>
        </is>
      </c>
      <c r="D542" s="67" t="n">
        <v>30000455</v>
      </c>
      <c r="E542" s="66" t="inlineStr">
        <is>
          <t>FUNDACION COMEI</t>
        </is>
      </c>
      <c r="F542" s="68" t="inlineStr">
        <is>
          <t>DSZA</t>
        </is>
      </c>
      <c r="G542" s="68" t="inlineStr">
        <is>
          <t>MAN</t>
        </is>
      </c>
      <c r="H542" s="67" t="n">
        <v>84001205</v>
      </c>
      <c r="I542" s="66" t="inlineStr">
        <is>
          <t>RED F FALDINA</t>
        </is>
      </c>
      <c r="J542" s="66" t="inlineStr">
        <is>
          <t>AVDA PEDRO LURO 7498</t>
        </is>
      </c>
      <c r="K542" s="66" t="inlineStr">
        <is>
          <t>MAR DEL PLATA</t>
        </is>
      </c>
      <c r="L542" s="74">
        <f>IFERROR(IF(OR(H542=$N$2,H542=$N$3,H542=$N$4),"10","02"),"")</f>
        <v/>
      </c>
      <c r="M542" s="76" t="inlineStr">
        <is>
          <t>01</t>
        </is>
      </c>
    </row>
    <row r="543">
      <c r="A543" s="66" t="inlineStr">
        <is>
          <t>091021-00-0</t>
        </is>
      </c>
      <c r="B543" s="67" t="n">
        <v>85482430</v>
      </c>
      <c r="C543" s="66" t="inlineStr">
        <is>
          <t>GLADYS NIEVAS</t>
        </is>
      </c>
      <c r="D543" s="67" t="n">
        <v>30000455</v>
      </c>
      <c r="E543" s="66" t="inlineStr">
        <is>
          <t>FUNDACION COMEI</t>
        </is>
      </c>
      <c r="F543" s="68" t="inlineStr">
        <is>
          <t>DSZA</t>
        </is>
      </c>
      <c r="G543" s="68" t="inlineStr">
        <is>
          <t>MAN</t>
        </is>
      </c>
      <c r="H543" s="67" t="n">
        <v>84001202</v>
      </c>
      <c r="I543" s="66" t="inlineStr">
        <is>
          <t>RED F GANDARA</t>
        </is>
      </c>
      <c r="J543" s="66" t="inlineStr">
        <is>
          <t>AVDA DR JUAN BAUTISTA JUSTO 494</t>
        </is>
      </c>
      <c r="K543" s="66" t="inlineStr">
        <is>
          <t>MAR DEL PLATA</t>
        </is>
      </c>
      <c r="L543" s="74">
        <f>IFERROR(IF(OR(H543=$N$2,H543=$N$3,H543=$N$4),"10","02"),"")</f>
        <v/>
      </c>
      <c r="M543" s="76" t="inlineStr">
        <is>
          <t>01</t>
        </is>
      </c>
    </row>
    <row r="544">
      <c r="A544" s="66" t="inlineStr">
        <is>
          <t>045435-00-3</t>
        </is>
      </c>
      <c r="B544" s="67" t="n">
        <v>85481524</v>
      </c>
      <c r="C544" s="66" t="inlineStr">
        <is>
          <t>ROCIO POZZI</t>
        </is>
      </c>
      <c r="D544" s="67" t="n">
        <v>30000455</v>
      </c>
      <c r="E544" s="66" t="inlineStr">
        <is>
          <t>FUNDACION COMEI</t>
        </is>
      </c>
      <c r="F544" s="68" t="inlineStr">
        <is>
          <t>DSZA</t>
        </is>
      </c>
      <c r="G544" s="68" t="inlineStr">
        <is>
          <t>MAN</t>
        </is>
      </c>
      <c r="H544" s="67" t="n">
        <v>84000092</v>
      </c>
      <c r="I544" s="66" t="inlineStr">
        <is>
          <t>RED F MILANESI</t>
        </is>
      </c>
      <c r="J544" s="66" t="inlineStr">
        <is>
          <t>AV INTE E. J. CROVARA 3147</t>
        </is>
      </c>
      <c r="K544" s="66" t="inlineStr">
        <is>
          <t>TABLADA</t>
        </is>
      </c>
      <c r="L544" s="74">
        <f>IFERROR(IF(OR(H544=$N$2,H544=$N$3,H544=$N$4),"10","02"),"")</f>
        <v/>
      </c>
      <c r="M544" s="76" t="inlineStr">
        <is>
          <t>01</t>
        </is>
      </c>
    </row>
    <row r="545">
      <c r="A545" s="66" t="inlineStr">
        <is>
          <t>033512-00-8</t>
        </is>
      </c>
      <c r="B545" s="67" t="n">
        <v>85481784</v>
      </c>
      <c r="C545" s="66" t="inlineStr">
        <is>
          <t>YULI ANA ROMERO YEPEZ</t>
        </is>
      </c>
      <c r="D545" s="67" t="n">
        <v>30000455</v>
      </c>
      <c r="E545" s="66" t="inlineStr">
        <is>
          <t>FUNDACION COMEI</t>
        </is>
      </c>
      <c r="F545" s="68" t="inlineStr">
        <is>
          <t>DSZA</t>
        </is>
      </c>
      <c r="G545" s="68" t="inlineStr">
        <is>
          <t>MAN</t>
        </is>
      </c>
      <c r="H545" s="72" t="n">
        <v>84011182</v>
      </c>
      <c r="I545" s="68" t="inlineStr">
        <is>
          <t>F. SCZA PELLEGRINI</t>
        </is>
      </c>
      <c r="J545" s="68" t="inlineStr">
        <is>
          <t>PELLEGRINI 160</t>
        </is>
      </c>
      <c r="K545" s="68" t="inlineStr">
        <is>
          <t>BUENOS AIRES</t>
        </is>
      </c>
      <c r="L545" s="74">
        <f>IFERROR(IF(OR(H545=$N$2,H545=$N$3,H545=$N$4),"10","02"),"")</f>
        <v/>
      </c>
      <c r="M545" s="76" t="inlineStr">
        <is>
          <t>01</t>
        </is>
      </c>
    </row>
    <row r="546">
      <c r="A546" s="66" t="inlineStr">
        <is>
          <t>022411-00-6</t>
        </is>
      </c>
      <c r="B546" s="67" t="n">
        <v>85483982</v>
      </c>
      <c r="C546" s="66" t="inlineStr">
        <is>
          <t>DANIEL MORALES</t>
        </is>
      </c>
      <c r="D546" s="67" t="n">
        <v>30000455</v>
      </c>
      <c r="E546" s="66" t="inlineStr">
        <is>
          <t>FUNDACION COMEI</t>
        </is>
      </c>
      <c r="F546" s="68" t="inlineStr">
        <is>
          <t>DSZA</t>
        </is>
      </c>
      <c r="G546" s="68" t="inlineStr">
        <is>
          <t>MAN</t>
        </is>
      </c>
      <c r="H546" s="67" t="n">
        <v>84000289</v>
      </c>
      <c r="I546" s="66" t="inlineStr">
        <is>
          <t>RED F GOMEZ de Alejandra Cols</t>
        </is>
      </c>
      <c r="J546" s="66" t="inlineStr">
        <is>
          <t>AV PTE H. YRIGOYEN 4147</t>
        </is>
      </c>
      <c r="K546" s="66" t="inlineStr">
        <is>
          <t>LANUS</t>
        </is>
      </c>
      <c r="L546" s="74">
        <f>IFERROR(IF(OR(H546=$N$2,H546=$N$3,H546=$N$4),"10","02"),"")</f>
        <v/>
      </c>
      <c r="M546" s="76" t="inlineStr">
        <is>
          <t>01</t>
        </is>
      </c>
    </row>
    <row r="547">
      <c r="A547" s="66" t="inlineStr">
        <is>
          <t>70434-00-4</t>
        </is>
      </c>
      <c r="B547" s="67" t="n">
        <v>85483922</v>
      </c>
      <c r="C547" s="66" t="inlineStr">
        <is>
          <t>MARTIN GONZALO FLORES</t>
        </is>
      </c>
      <c r="D547" s="67" t="n">
        <v>30000455</v>
      </c>
      <c r="E547" s="66" t="inlineStr">
        <is>
          <t>FUNDACION COMEI</t>
        </is>
      </c>
      <c r="F547" s="68" t="inlineStr">
        <is>
          <t>DSZA</t>
        </is>
      </c>
      <c r="G547" s="68" t="inlineStr">
        <is>
          <t>MAN</t>
        </is>
      </c>
      <c r="H547" s="67" t="n">
        <v>84000011</v>
      </c>
      <c r="I547" s="66" t="inlineStr">
        <is>
          <t>TELEMED ARGENTINA SA</t>
        </is>
      </c>
      <c r="J547" s="66" t="inlineStr">
        <is>
          <t>AVDA CRISOLOGO LARRALDE 3711</t>
        </is>
      </c>
      <c r="K547" s="66" t="inlineStr">
        <is>
          <t>SAAVEDRA</t>
        </is>
      </c>
      <c r="L547" s="74">
        <f>IFERROR(IF(OR(H547=$N$2,H547=$N$3,H547=$N$4),"10","02"),"")</f>
        <v/>
      </c>
      <c r="M547" s="76" t="inlineStr">
        <is>
          <t>01</t>
        </is>
      </c>
    </row>
    <row r="548">
      <c r="A548" s="66" t="inlineStr">
        <is>
          <t>45432-00-4</t>
        </is>
      </c>
      <c r="B548" s="67" t="n">
        <v>85483944</v>
      </c>
      <c r="C548" s="66" t="inlineStr">
        <is>
          <t>OMAR SCORDINI</t>
        </is>
      </c>
      <c r="D548" s="67" t="n">
        <v>30000455</v>
      </c>
      <c r="E548" s="66" t="inlineStr">
        <is>
          <t>FUNDACION COMEI</t>
        </is>
      </c>
      <c r="F548" s="68" t="inlineStr">
        <is>
          <t>DSZA</t>
        </is>
      </c>
      <c r="G548" s="68" t="inlineStr">
        <is>
          <t>MAN</t>
        </is>
      </c>
      <c r="H548" s="67" t="n">
        <v>84000011</v>
      </c>
      <c r="I548" s="66" t="inlineStr">
        <is>
          <t>TELEMED ARGENTINA SA</t>
        </is>
      </c>
      <c r="J548" s="66" t="inlineStr">
        <is>
          <t>AVDA CRISOLOGO LARRALDE 3711</t>
        </is>
      </c>
      <c r="K548" s="66" t="inlineStr">
        <is>
          <t>SAAVEDRA</t>
        </is>
      </c>
      <c r="L548" s="74">
        <f>IFERROR(IF(OR(H548=$N$2,H548=$N$3,H548=$N$4),"10","02"),"")</f>
        <v/>
      </c>
      <c r="M548" s="76" t="inlineStr">
        <is>
          <t>01</t>
        </is>
      </c>
    </row>
    <row r="549">
      <c r="A549" s="66" t="inlineStr">
        <is>
          <t>021703-00</t>
        </is>
      </c>
      <c r="B549" s="67" t="n">
        <v>85483902</v>
      </c>
      <c r="C549" s="66" t="inlineStr">
        <is>
          <t>ELARIO ARRIETA RECALDO</t>
        </is>
      </c>
      <c r="D549" s="67" t="n">
        <v>30000455</v>
      </c>
      <c r="E549" s="66" t="inlineStr">
        <is>
          <t>FUNDACION COMEI</t>
        </is>
      </c>
      <c r="F549" s="68" t="inlineStr">
        <is>
          <t>DSZA</t>
        </is>
      </c>
      <c r="G549" s="68" t="inlineStr">
        <is>
          <t>MAN</t>
        </is>
      </c>
      <c r="H549" s="72" t="n">
        <v>84011182</v>
      </c>
      <c r="I549" s="68" t="inlineStr">
        <is>
          <t>F. SCZA PELLEGRINI</t>
        </is>
      </c>
      <c r="J549" s="68" t="inlineStr">
        <is>
          <t>PELLEGRINI 160</t>
        </is>
      </c>
      <c r="K549" s="68" t="inlineStr">
        <is>
          <t>BUENOS AIRES</t>
        </is>
      </c>
      <c r="L549" s="74">
        <f>IFERROR(IF(OR(H549=$N$2,H549=$N$3,H549=$N$4),"10","02"),"")</f>
        <v/>
      </c>
      <c r="M549" s="76" t="inlineStr">
        <is>
          <t>01</t>
        </is>
      </c>
    </row>
    <row r="550">
      <c r="A550" s="66" t="inlineStr">
        <is>
          <t>061132-00-3</t>
        </is>
      </c>
      <c r="B550" s="67" t="n">
        <v>85485741</v>
      </c>
      <c r="C550" s="66" t="inlineStr">
        <is>
          <t>MARIA DE LOS MILAGROS ARDISSONO</t>
        </is>
      </c>
      <c r="D550" s="67" t="n">
        <v>30000455</v>
      </c>
      <c r="E550" s="66" t="inlineStr">
        <is>
          <t>FUNDACION COMEI</t>
        </is>
      </c>
      <c r="F550" s="68" t="inlineStr">
        <is>
          <t>DSZA</t>
        </is>
      </c>
      <c r="G550" s="68" t="inlineStr">
        <is>
          <t>MAN</t>
        </is>
      </c>
      <c r="H550" s="67" t="n">
        <v>84001373</v>
      </c>
      <c r="I550" s="66" t="inlineStr">
        <is>
          <t>RED F MUTUAL (V RAMALLO)</t>
        </is>
      </c>
      <c r="J550" s="66" t="inlineStr">
        <is>
          <t>AVDA JORGE NEWBERY 820</t>
        </is>
      </c>
      <c r="K550" s="66" t="inlineStr">
        <is>
          <t>VILLA RAMALLO</t>
        </is>
      </c>
      <c r="L550" s="74">
        <f>IFERROR(IF(OR(H550=$N$2,H550=$N$3,H550=$N$4),"10","02"),"")</f>
        <v/>
      </c>
      <c r="M550" s="76" t="inlineStr">
        <is>
          <t>01</t>
        </is>
      </c>
    </row>
    <row r="551">
      <c r="A551" s="66" t="inlineStr">
        <is>
          <t>060216-00-1</t>
        </is>
      </c>
      <c r="B551" s="67" t="n">
        <v>85458623</v>
      </c>
      <c r="C551" s="66" t="inlineStr">
        <is>
          <t>JUAN CARLOS MANZOTTI</t>
        </is>
      </c>
      <c r="D551" s="67" t="n">
        <v>30000455</v>
      </c>
      <c r="E551" s="66" t="inlineStr">
        <is>
          <t>FUNDACION COMEI</t>
        </is>
      </c>
      <c r="F551" s="68" t="inlineStr">
        <is>
          <t>DSZA</t>
        </is>
      </c>
      <c r="G551" s="68" t="inlineStr">
        <is>
          <t>MAN</t>
        </is>
      </c>
      <c r="H551" s="67" t="n">
        <v>84001366</v>
      </c>
      <c r="I551" s="66" t="inlineStr">
        <is>
          <t>RED F M. Siderurgica Gral Savio</t>
        </is>
      </c>
      <c r="J551" s="66" t="inlineStr">
        <is>
          <t>DE LA NACION 340</t>
        </is>
      </c>
      <c r="K551" s="66" t="inlineStr">
        <is>
          <t>SAN NICOLAS DE LOS ARROYOS</t>
        </is>
      </c>
      <c r="L551" s="74">
        <f>IFERROR(IF(OR(H551=$N$2,H551=$N$3,H551=$N$4),"10","02"),"")</f>
        <v/>
      </c>
      <c r="M551" s="76" t="inlineStr">
        <is>
          <t>01</t>
        </is>
      </c>
    </row>
    <row r="552">
      <c r="A552" s="66" t="inlineStr">
        <is>
          <t>021554-00-7</t>
        </is>
      </c>
      <c r="B552" s="67" t="n">
        <v>85486137</v>
      </c>
      <c r="C552" s="66" t="inlineStr">
        <is>
          <t>LILIANA CARABETTA</t>
        </is>
      </c>
      <c r="D552" s="67" t="n">
        <v>30000455</v>
      </c>
      <c r="E552" s="66" t="inlineStr">
        <is>
          <t>FUNDACION COMEI</t>
        </is>
      </c>
      <c r="F552" s="68" t="inlineStr">
        <is>
          <t>DSZA</t>
        </is>
      </c>
      <c r="G552" s="68" t="inlineStr">
        <is>
          <t>MAN</t>
        </is>
      </c>
      <c r="H552" s="72" t="n">
        <v>84011182</v>
      </c>
      <c r="I552" s="68" t="inlineStr">
        <is>
          <t>F. SCZA PELLEGRINI</t>
        </is>
      </c>
      <c r="J552" s="68" t="inlineStr">
        <is>
          <t>PELLEGRINI 160</t>
        </is>
      </c>
      <c r="K552" s="68" t="inlineStr">
        <is>
          <t>BUENOS AIRES</t>
        </is>
      </c>
      <c r="L552" s="74">
        <f>IFERROR(IF(OR(H552=$N$2,H552=$N$3,H552=$N$4),"10","02"),"")</f>
        <v/>
      </c>
      <c r="M552" s="76" t="inlineStr">
        <is>
          <t>01</t>
        </is>
      </c>
    </row>
    <row r="553">
      <c r="A553" s="66" t="inlineStr">
        <is>
          <t>051048-00-2</t>
        </is>
      </c>
      <c r="B553" s="67" t="n">
        <v>85484436</v>
      </c>
      <c r="C553" s="66" t="inlineStr">
        <is>
          <t>MARIANA SALANDIN</t>
        </is>
      </c>
      <c r="D553" s="67" t="n">
        <v>30000455</v>
      </c>
      <c r="E553" s="66" t="inlineStr">
        <is>
          <t>FUNDACION COMEI</t>
        </is>
      </c>
      <c r="F553" s="68" t="inlineStr">
        <is>
          <t>DSZA</t>
        </is>
      </c>
      <c r="G553" s="68" t="inlineStr">
        <is>
          <t>MAN</t>
        </is>
      </c>
      <c r="H553" s="72" t="n">
        <v>84011182</v>
      </c>
      <c r="I553" s="68" t="inlineStr">
        <is>
          <t>F. SCZA PELLEGRINI</t>
        </is>
      </c>
      <c r="J553" s="68" t="inlineStr">
        <is>
          <t>PELLEGRINI 160</t>
        </is>
      </c>
      <c r="K553" s="68" t="inlineStr">
        <is>
          <t>BUENOS AIRES</t>
        </is>
      </c>
      <c r="L553" s="74">
        <f>IFERROR(IF(OR(H553=$N$2,H553=$N$3,H553=$N$4),"10","02"),"")</f>
        <v/>
      </c>
      <c r="M553" s="76" t="inlineStr">
        <is>
          <t>01</t>
        </is>
      </c>
    </row>
    <row r="554">
      <c r="A554" s="66" t="inlineStr">
        <is>
          <t>011524-00-1</t>
        </is>
      </c>
      <c r="B554" s="67" t="n">
        <v>85486072</v>
      </c>
      <c r="C554" s="66" t="inlineStr">
        <is>
          <t>MARIO JACINTO</t>
        </is>
      </c>
      <c r="D554" s="67" t="n">
        <v>30000455</v>
      </c>
      <c r="E554" s="66" t="inlineStr">
        <is>
          <t>FUNDACION COMEI</t>
        </is>
      </c>
      <c r="F554" s="68" t="inlineStr">
        <is>
          <t>DSZA</t>
        </is>
      </c>
      <c r="G554" s="68" t="inlineStr">
        <is>
          <t>MAN</t>
        </is>
      </c>
      <c r="H554" s="67" t="n">
        <v>84000960</v>
      </c>
      <c r="I554" s="66" t="inlineStr">
        <is>
          <t>RED F MARSIGLIA</t>
        </is>
      </c>
      <c r="J554" s="66" t="inlineStr">
        <is>
          <t>AVENIDA 38 751</t>
        </is>
      </c>
      <c r="K554" s="66" t="inlineStr">
        <is>
          <t>LA PLATA</t>
        </is>
      </c>
      <c r="L554" s="74">
        <f>IFERROR(IF(OR(H554=$N$2,H554=$N$3,H554=$N$4),"10","02"),"")</f>
        <v/>
      </c>
      <c r="M554" s="76" t="inlineStr">
        <is>
          <t>01</t>
        </is>
      </c>
    </row>
    <row r="555">
      <c r="A555" s="66" t="inlineStr">
        <is>
          <t>021477-00-1</t>
        </is>
      </c>
      <c r="B555" s="67" t="n">
        <v>85485957</v>
      </c>
      <c r="C555" s="66" t="inlineStr">
        <is>
          <t>JOSEFA BOUZAS TRABA</t>
        </is>
      </c>
      <c r="D555" s="67" t="n">
        <v>30000455</v>
      </c>
      <c r="E555" s="66" t="inlineStr">
        <is>
          <t>FUNDACION COMEI</t>
        </is>
      </c>
      <c r="F555" s="68" t="inlineStr">
        <is>
          <t>DSZA</t>
        </is>
      </c>
      <c r="G555" s="68" t="inlineStr">
        <is>
          <t>MAN</t>
        </is>
      </c>
      <c r="H555" s="72" t="n">
        <v>84011182</v>
      </c>
      <c r="I555" s="68" t="inlineStr">
        <is>
          <t>F. SCZA PELLEGRINI</t>
        </is>
      </c>
      <c r="J555" s="68" t="inlineStr">
        <is>
          <t>PELLEGRINI 160</t>
        </is>
      </c>
      <c r="K555" s="68" t="inlineStr">
        <is>
          <t>BUENOS AIRES</t>
        </is>
      </c>
      <c r="L555" s="74">
        <f>IFERROR(IF(OR(H555=$N$2,H555=$N$3,H555=$N$4),"10","02"),"")</f>
        <v/>
      </c>
      <c r="M555" s="76" t="inlineStr">
        <is>
          <t>01</t>
        </is>
      </c>
    </row>
    <row r="556">
      <c r="A556" s="66" t="inlineStr">
        <is>
          <t>50322-00-4</t>
        </is>
      </c>
      <c r="B556" s="67" t="n">
        <v>85486927</v>
      </c>
      <c r="C556" s="66" t="inlineStr">
        <is>
          <t>MIRTHA SUSANA RODRIGUEZ</t>
        </is>
      </c>
      <c r="D556" s="67" t="n">
        <v>30000455</v>
      </c>
      <c r="E556" s="66" t="inlineStr">
        <is>
          <t>FUNDACION COMEI</t>
        </is>
      </c>
      <c r="F556" s="68" t="inlineStr">
        <is>
          <t>DSZA</t>
        </is>
      </c>
      <c r="G556" s="68" t="inlineStr">
        <is>
          <t>MAN</t>
        </is>
      </c>
      <c r="H556" s="67" t="n">
        <v>84000253</v>
      </c>
      <c r="I556" s="66" t="inlineStr">
        <is>
          <t>RED F DEL PUEBLO MERCEDES</t>
        </is>
      </c>
      <c r="J556" s="66" t="inlineStr">
        <is>
          <t>25 450</t>
        </is>
      </c>
      <c r="K556" s="66" t="inlineStr">
        <is>
          <t>MERCEDES</t>
        </is>
      </c>
      <c r="L556" s="74">
        <f>IFERROR(IF(OR(H556=$N$2,H556=$N$3,H556=$N$4),"10","02"),"")</f>
        <v/>
      </c>
      <c r="M556" s="76" t="inlineStr">
        <is>
          <t>01</t>
        </is>
      </c>
    </row>
    <row r="557">
      <c r="A557" s="66" t="inlineStr">
        <is>
          <t>090886-00-9</t>
        </is>
      </c>
      <c r="B557" s="67" t="n">
        <v>85484188</v>
      </c>
      <c r="C557" s="66" t="inlineStr">
        <is>
          <t>SEBASTIAN QUARATI</t>
        </is>
      </c>
      <c r="D557" s="67" t="n">
        <v>30000455</v>
      </c>
      <c r="E557" s="66" t="inlineStr">
        <is>
          <t>FUNDACION COMEI</t>
        </is>
      </c>
      <c r="F557" s="68" t="inlineStr">
        <is>
          <t>DSZA</t>
        </is>
      </c>
      <c r="G557" s="68" t="inlineStr">
        <is>
          <t>MAN</t>
        </is>
      </c>
      <c r="H557" s="67" t="n">
        <v>84001202</v>
      </c>
      <c r="I557" s="66" t="inlineStr">
        <is>
          <t>RED F GANDARA</t>
        </is>
      </c>
      <c r="J557" s="66" t="inlineStr">
        <is>
          <t>AVDA DR JUAN BAUTISTA JUSTO 494</t>
        </is>
      </c>
      <c r="K557" s="66" t="inlineStr">
        <is>
          <t>MAR DEL PLATA</t>
        </is>
      </c>
      <c r="L557" s="74">
        <f>IFERROR(IF(OR(H557=$N$2,H557=$N$3,H557=$N$4),"10","02"),"")</f>
        <v/>
      </c>
      <c r="M557" s="76" t="inlineStr">
        <is>
          <t>01</t>
        </is>
      </c>
    </row>
    <row r="558">
      <c r="A558" s="66" t="inlineStr">
        <is>
          <t>030397-00-0</t>
        </is>
      </c>
      <c r="B558" s="67" t="n">
        <v>85481155</v>
      </c>
      <c r="C558" s="66" t="inlineStr">
        <is>
          <t>JOSE PEINO</t>
        </is>
      </c>
      <c r="D558" s="67" t="n">
        <v>30000455</v>
      </c>
      <c r="E558" s="66" t="inlineStr">
        <is>
          <t>FUNDACION COMEI</t>
        </is>
      </c>
      <c r="F558" s="68" t="inlineStr">
        <is>
          <t>DSZA</t>
        </is>
      </c>
      <c r="G558" s="68" t="inlineStr">
        <is>
          <t>MAN</t>
        </is>
      </c>
      <c r="H558" s="67" t="n">
        <v>84000011</v>
      </c>
      <c r="I558" s="66" t="inlineStr">
        <is>
          <t>TELEMED ARGENTINA SA</t>
        </is>
      </c>
      <c r="J558" s="66" t="inlineStr">
        <is>
          <t>AVDA CRISOLOGO LARRALDE 3711</t>
        </is>
      </c>
      <c r="K558" s="66" t="inlineStr">
        <is>
          <t>SAAVEDRA</t>
        </is>
      </c>
      <c r="L558" s="74">
        <f>IFERROR(IF(OR(H558=$N$2,H558=$N$3,H558=$N$4),"10","02"),"")</f>
        <v/>
      </c>
      <c r="M558" s="76" t="inlineStr">
        <is>
          <t>01</t>
        </is>
      </c>
    </row>
    <row r="559">
      <c r="A559" s="66" t="inlineStr">
        <is>
          <t>060454-00-3</t>
        </is>
      </c>
      <c r="B559" s="67" t="n">
        <v>85488184</v>
      </c>
      <c r="C559" s="66" t="inlineStr">
        <is>
          <t>AMADEO ENRIQUE CANTARELL</t>
        </is>
      </c>
      <c r="D559" s="67" t="n">
        <v>30000455</v>
      </c>
      <c r="E559" s="66" t="inlineStr">
        <is>
          <t>FUNDACION COMEI</t>
        </is>
      </c>
      <c r="F559" s="68" t="inlineStr">
        <is>
          <t>DSZA</t>
        </is>
      </c>
      <c r="G559" s="68" t="inlineStr">
        <is>
          <t>MAN</t>
        </is>
      </c>
      <c r="H559" s="67" t="n">
        <v>84003465</v>
      </c>
      <c r="I559" s="66" t="inlineStr">
        <is>
          <t>RED F TUGUES</t>
        </is>
      </c>
      <c r="J559" s="66" t="inlineStr">
        <is>
          <t>BUENOS AIRES 199</t>
        </is>
      </c>
      <c r="K559" s="66" t="inlineStr">
        <is>
          <t>SALTO</t>
        </is>
      </c>
      <c r="L559" s="74">
        <f>IFERROR(IF(OR(H559=$N$2,H559=$N$3,H559=$N$4),"10","02"),"")</f>
        <v/>
      </c>
      <c r="M559" s="76" t="inlineStr">
        <is>
          <t>01</t>
        </is>
      </c>
    </row>
    <row r="560">
      <c r="A560" s="66" t="inlineStr">
        <is>
          <t>070097-00-1</t>
        </is>
      </c>
      <c r="B560" s="67" t="n">
        <v>85488114</v>
      </c>
      <c r="C560" s="66" t="inlineStr">
        <is>
          <t>EDUARDO VICINI MONJA</t>
        </is>
      </c>
      <c r="D560" s="67" t="n">
        <v>30000455</v>
      </c>
      <c r="E560" s="66" t="inlineStr">
        <is>
          <t>FUNDACION COMEI</t>
        </is>
      </c>
      <c r="F560" s="68" t="inlineStr">
        <is>
          <t>DSZA</t>
        </is>
      </c>
      <c r="G560" s="68" t="inlineStr">
        <is>
          <t>MAN</t>
        </is>
      </c>
      <c r="H560" s="67" t="n">
        <v>84006969</v>
      </c>
      <c r="I560" s="66" t="inlineStr">
        <is>
          <t>RED F VACCAREZZA</t>
        </is>
      </c>
      <c r="J560" s="66" t="inlineStr">
        <is>
          <t>AVDA VACCAREZZA 111</t>
        </is>
      </c>
      <c r="K560" s="66" t="inlineStr">
        <is>
          <t>ALBERTI</t>
        </is>
      </c>
      <c r="L560" s="74">
        <f>IFERROR(IF(OR(H560=$N$2,H560=$N$3,H560=$N$4),"10","02"),"")</f>
        <v/>
      </c>
      <c r="M560" s="76" t="inlineStr">
        <is>
          <t>01</t>
        </is>
      </c>
    </row>
    <row r="561">
      <c r="A561" s="66" t="inlineStr">
        <is>
          <t>090720-01-5</t>
        </is>
      </c>
      <c r="B561" s="67" t="n">
        <v>85486138</v>
      </c>
      <c r="C561" s="66" t="inlineStr">
        <is>
          <t>CARLOS MATEO</t>
        </is>
      </c>
      <c r="D561" s="67" t="n">
        <v>30000455</v>
      </c>
      <c r="E561" s="66" t="inlineStr">
        <is>
          <t>FUNDACION COMEI</t>
        </is>
      </c>
      <c r="F561" s="68" t="inlineStr">
        <is>
          <t>DSZA</t>
        </is>
      </c>
      <c r="G561" s="68" t="inlineStr">
        <is>
          <t>MAN</t>
        </is>
      </c>
      <c r="H561" s="67" t="n">
        <v>84000983</v>
      </c>
      <c r="I561" s="66" t="inlineStr">
        <is>
          <t>RED F MUTUAL (MDQ)</t>
        </is>
      </c>
      <c r="J561" s="66" t="inlineStr">
        <is>
          <t>AVDA INDEPENDENCIA 2249</t>
        </is>
      </c>
      <c r="K561" s="66" t="inlineStr">
        <is>
          <t>MAR DEL PLATA</t>
        </is>
      </c>
      <c r="L561" s="74">
        <f>IFERROR(IF(OR(H561=$N$2,H561=$N$3,H561=$N$4),"10","02"),"")</f>
        <v/>
      </c>
      <c r="M561" s="76" t="inlineStr">
        <is>
          <t>01</t>
        </is>
      </c>
    </row>
    <row r="562">
      <c r="A562" s="66" t="inlineStr">
        <is>
          <t>042190-00-6</t>
        </is>
      </c>
      <c r="B562" s="67" t="n">
        <v>85486408</v>
      </c>
      <c r="C562" s="66" t="inlineStr">
        <is>
          <t>VICTOR AFFATATI</t>
        </is>
      </c>
      <c r="D562" s="67" t="n">
        <v>30000455</v>
      </c>
      <c r="E562" s="66" t="inlineStr">
        <is>
          <t>FUNDACION COMEI</t>
        </is>
      </c>
      <c r="F562" s="68" t="inlineStr">
        <is>
          <t>DSZA</t>
        </is>
      </c>
      <c r="G562" s="68" t="inlineStr">
        <is>
          <t>MAN</t>
        </is>
      </c>
      <c r="H562" s="67" t="n">
        <v>84002153</v>
      </c>
      <c r="I562" s="66" t="inlineStr">
        <is>
          <t>RED F LA ESTACION</t>
        </is>
      </c>
      <c r="J562" s="66" t="inlineStr">
        <is>
          <t>SAN MARTIN 102</t>
        </is>
      </c>
      <c r="K562" s="66" t="inlineStr">
        <is>
          <t>VILLA BALLESTER</t>
        </is>
      </c>
      <c r="L562" s="74">
        <f>IFERROR(IF(OR(H562=$N$2,H562=$N$3,H562=$N$4),"10","02"),"")</f>
        <v/>
      </c>
      <c r="M562" s="76" t="inlineStr">
        <is>
          <t>01</t>
        </is>
      </c>
    </row>
    <row r="563">
      <c r="A563" s="66" t="inlineStr">
        <is>
          <t>620478-00-1</t>
        </is>
      </c>
      <c r="B563" s="67" t="n">
        <v>85488612</v>
      </c>
      <c r="C563" s="66" t="inlineStr">
        <is>
          <t>IVAN ANDREU</t>
        </is>
      </c>
      <c r="D563" s="67" t="n">
        <v>30000455</v>
      </c>
      <c r="E563" s="66" t="inlineStr">
        <is>
          <t>FUNDACION COMEI</t>
        </is>
      </c>
      <c r="F563" s="68" t="inlineStr">
        <is>
          <t>DSZA</t>
        </is>
      </c>
      <c r="G563" s="68" t="inlineStr">
        <is>
          <t>MAN</t>
        </is>
      </c>
      <c r="H563" s="72" t="n">
        <v>84011182</v>
      </c>
      <c r="I563" s="68" t="inlineStr">
        <is>
          <t>F. SCZA PELLEGRINI</t>
        </is>
      </c>
      <c r="J563" s="68" t="inlineStr">
        <is>
          <t>PELLEGRINI 160</t>
        </is>
      </c>
      <c r="K563" s="68" t="inlineStr">
        <is>
          <t>BUENOS AIRES</t>
        </is>
      </c>
      <c r="L563" s="74">
        <f>IFERROR(IF(OR(H563=$N$2,H563=$N$3,H563=$N$4),"10","02"),"")</f>
        <v/>
      </c>
      <c r="M563" s="76" t="inlineStr">
        <is>
          <t>01</t>
        </is>
      </c>
    </row>
    <row r="564">
      <c r="A564" s="66" t="inlineStr">
        <is>
          <t>021867-00</t>
        </is>
      </c>
      <c r="B564" s="67" t="n">
        <v>85489520</v>
      </c>
      <c r="C564" s="66" t="inlineStr">
        <is>
          <t>STELLA MARIS GARCIA</t>
        </is>
      </c>
      <c r="D564" s="67" t="n">
        <v>30000455</v>
      </c>
      <c r="E564" s="66" t="inlineStr">
        <is>
          <t>FUNDACION COMEI</t>
        </is>
      </c>
      <c r="F564" s="68" t="inlineStr">
        <is>
          <t>DSZA</t>
        </is>
      </c>
      <c r="G564" s="68" t="inlineStr">
        <is>
          <t>MAN</t>
        </is>
      </c>
      <c r="H564" s="67" t="n">
        <v>84000289</v>
      </c>
      <c r="I564" s="66" t="inlineStr">
        <is>
          <t>RED F GOMEZ de Alejandra Cols</t>
        </is>
      </c>
      <c r="J564" s="66" t="inlineStr">
        <is>
          <t>AV PTE H. YRIGOYEN 4147</t>
        </is>
      </c>
      <c r="K564" s="66" t="inlineStr">
        <is>
          <t>LANUS</t>
        </is>
      </c>
      <c r="L564" s="74">
        <f>IFERROR(IF(OR(H564=$N$2,H564=$N$3,H564=$N$4),"10","02"),"")</f>
        <v/>
      </c>
      <c r="M564" s="76" t="inlineStr">
        <is>
          <t>01</t>
        </is>
      </c>
    </row>
    <row r="565">
      <c r="A565" s="66" t="inlineStr">
        <is>
          <t>20426-02-8</t>
        </is>
      </c>
      <c r="B565" s="67" t="n">
        <v>85490249</v>
      </c>
      <c r="C565" s="66" t="inlineStr">
        <is>
          <t>DIAZ CHAVEZ GEORGINA LUCIA</t>
        </is>
      </c>
      <c r="D565" s="67" t="n">
        <v>30000455</v>
      </c>
      <c r="E565" s="66" t="inlineStr">
        <is>
          <t>FUNDACION COMEI</t>
        </is>
      </c>
      <c r="F565" s="68" t="inlineStr">
        <is>
          <t>DSZA</t>
        </is>
      </c>
      <c r="G565" s="68" t="inlineStr">
        <is>
          <t>MAN</t>
        </is>
      </c>
      <c r="H565" s="67" t="n">
        <v>84000011</v>
      </c>
      <c r="I565" s="66" t="inlineStr">
        <is>
          <t>TELEMED ARGENTINA SA</t>
        </is>
      </c>
      <c r="J565" s="66" t="inlineStr">
        <is>
          <t>AVDA CRISOLOGO LARRALDE 3711</t>
        </is>
      </c>
      <c r="K565" s="66" t="inlineStr">
        <is>
          <t>SAAVEDRA</t>
        </is>
      </c>
      <c r="L565" s="74">
        <f>IFERROR(IF(OR(H565=$N$2,H565=$N$3,H565=$N$4),"10","02"),"")</f>
        <v/>
      </c>
      <c r="M565" s="76" t="inlineStr">
        <is>
          <t>01</t>
        </is>
      </c>
    </row>
    <row r="566">
      <c r="A566" s="66" t="inlineStr">
        <is>
          <t>070203-00-4</t>
        </is>
      </c>
      <c r="B566" s="67" t="n">
        <v>85490176</v>
      </c>
      <c r="C566" s="66" t="inlineStr">
        <is>
          <t>FONS LEONEL</t>
        </is>
      </c>
      <c r="D566" s="67" t="n">
        <v>30000455</v>
      </c>
      <c r="E566" s="66" t="inlineStr">
        <is>
          <t>FUNDACION COMEI</t>
        </is>
      </c>
      <c r="F566" s="68" t="inlineStr">
        <is>
          <t>DSZA</t>
        </is>
      </c>
      <c r="G566" s="68" t="inlineStr">
        <is>
          <t>MAN</t>
        </is>
      </c>
      <c r="H566" s="67" t="n">
        <v>84002579</v>
      </c>
      <c r="I566" s="66" t="inlineStr">
        <is>
          <t>RED F D'AMICO</t>
        </is>
      </c>
      <c r="J566" s="66" t="inlineStr">
        <is>
          <t>AVDA ANTONIO MAYA 197</t>
        </is>
      </c>
      <c r="K566" s="66" t="inlineStr">
        <is>
          <t>CARLOS CASARES</t>
        </is>
      </c>
      <c r="L566" s="74">
        <f>IFERROR(IF(OR(H566=$N$2,H566=$N$3,H566=$N$4),"10","02"),"")</f>
        <v/>
      </c>
      <c r="M566" s="76" t="inlineStr">
        <is>
          <t>01</t>
        </is>
      </c>
    </row>
    <row r="567">
      <c r="A567" s="66" t="inlineStr">
        <is>
          <t>021680-00-5</t>
        </is>
      </c>
      <c r="B567" s="67" t="n">
        <v>85480664</v>
      </c>
      <c r="C567" s="66" t="inlineStr">
        <is>
          <t>OSMAR ANTONIO GARAY</t>
        </is>
      </c>
      <c r="D567" s="67" t="n">
        <v>30000455</v>
      </c>
      <c r="E567" s="66" t="inlineStr">
        <is>
          <t>FUNDACION COMEI</t>
        </is>
      </c>
      <c r="F567" s="68" t="inlineStr">
        <is>
          <t>DSZA</t>
        </is>
      </c>
      <c r="G567" s="68" t="inlineStr">
        <is>
          <t>MAN</t>
        </is>
      </c>
      <c r="H567" s="72" t="n">
        <v>84011182</v>
      </c>
      <c r="I567" s="68" t="inlineStr">
        <is>
          <t>F. SCZA PELLEGRINI</t>
        </is>
      </c>
      <c r="J567" s="68" t="inlineStr">
        <is>
          <t>PELLEGRINI 160</t>
        </is>
      </c>
      <c r="K567" s="68" t="inlineStr">
        <is>
          <t>BUENOS AIRES</t>
        </is>
      </c>
      <c r="L567" s="74">
        <f>IFERROR(IF(OR(H567=$N$2,H567=$N$3,H567=$N$4),"10","02"),"")</f>
        <v/>
      </c>
      <c r="M567" s="76" t="inlineStr">
        <is>
          <t>01</t>
        </is>
      </c>
    </row>
    <row r="568">
      <c r="A568" s="66" t="inlineStr">
        <is>
          <t>620355-00-3</t>
        </is>
      </c>
      <c r="B568" s="67" t="n">
        <v>85492277</v>
      </c>
      <c r="C568" s="66" t="inlineStr">
        <is>
          <t>ESTEFANIA DI FRANCESCO</t>
        </is>
      </c>
      <c r="D568" s="67" t="n">
        <v>30000455</v>
      </c>
      <c r="E568" s="66" t="inlineStr">
        <is>
          <t>FUNDACION COMEI</t>
        </is>
      </c>
      <c r="F568" s="68" t="inlineStr">
        <is>
          <t>DSZA</t>
        </is>
      </c>
      <c r="G568" s="68" t="inlineStr">
        <is>
          <t>MAN</t>
        </is>
      </c>
      <c r="H568" s="67" t="n">
        <v>84000011</v>
      </c>
      <c r="I568" s="66" t="inlineStr">
        <is>
          <t>TELEMED ARGENTINA SA</t>
        </is>
      </c>
      <c r="J568" s="66" t="inlineStr">
        <is>
          <t>AVDA CRISOLOGO LARRALDE 3711</t>
        </is>
      </c>
      <c r="K568" s="66" t="inlineStr">
        <is>
          <t>SAAVEDRA</t>
        </is>
      </c>
      <c r="L568" s="74">
        <f>IFERROR(IF(OR(H568=$N$2,H568=$N$3,H568=$N$4),"10","02"),"")</f>
        <v/>
      </c>
      <c r="M568" s="76" t="inlineStr">
        <is>
          <t>01</t>
        </is>
      </c>
    </row>
    <row r="569">
      <c r="A569" s="66" t="inlineStr">
        <is>
          <t>031260-00-8</t>
        </is>
      </c>
      <c r="B569" s="67" t="n">
        <v>85490678</v>
      </c>
      <c r="C569" s="66" t="inlineStr">
        <is>
          <t>EDUARDO LIJAVESTSKY</t>
        </is>
      </c>
      <c r="D569" s="67" t="n">
        <v>30000455</v>
      </c>
      <c r="E569" s="66" t="inlineStr">
        <is>
          <t>FUNDACION COMEI</t>
        </is>
      </c>
      <c r="F569" s="68" t="inlineStr">
        <is>
          <t>DSZA</t>
        </is>
      </c>
      <c r="G569" s="68" t="inlineStr">
        <is>
          <t>MAN</t>
        </is>
      </c>
      <c r="H569" s="72" t="n">
        <v>84011182</v>
      </c>
      <c r="I569" s="68" t="inlineStr">
        <is>
          <t>F. SCZA PELLEGRINI</t>
        </is>
      </c>
      <c r="J569" s="68" t="inlineStr">
        <is>
          <t>PELLEGRINI 160</t>
        </is>
      </c>
      <c r="K569" s="68" t="inlineStr">
        <is>
          <t>BUENOS AIRES</t>
        </is>
      </c>
      <c r="L569" s="74">
        <f>IFERROR(IF(OR(H569=$N$2,H569=$N$3,H569=$N$4),"10","02"),"")</f>
        <v/>
      </c>
      <c r="M569" s="76" t="inlineStr">
        <is>
          <t>01</t>
        </is>
      </c>
    </row>
    <row r="570">
      <c r="A570" s="66" t="inlineStr">
        <is>
          <t>014862-00-7</t>
        </is>
      </c>
      <c r="B570" s="67" t="n">
        <v>85492948</v>
      </c>
      <c r="C570" s="66" t="inlineStr">
        <is>
          <t>LUCAS BALCARCE</t>
        </is>
      </c>
      <c r="D570" s="67" t="n">
        <v>30000455</v>
      </c>
      <c r="E570" s="66" t="inlineStr">
        <is>
          <t>FUNDACION COMEI</t>
        </is>
      </c>
      <c r="F570" s="68" t="inlineStr">
        <is>
          <t>DSZA</t>
        </is>
      </c>
      <c r="G570" s="68" t="inlineStr">
        <is>
          <t>MAN</t>
        </is>
      </c>
      <c r="H570" s="67" t="n">
        <v>84007920</v>
      </c>
      <c r="I570" s="66" t="inlineStr">
        <is>
          <t>RED F FERRANDO (Las Pampas)</t>
        </is>
      </c>
      <c r="J570" s="66" t="inlineStr">
        <is>
          <t>Calle 7 52</t>
        </is>
      </c>
      <c r="K570" s="66" t="inlineStr">
        <is>
          <t>LA PLATA</t>
        </is>
      </c>
      <c r="L570" s="74">
        <f>IFERROR(IF(OR(H570=$N$2,H570=$N$3,H570=$N$4),"10","02"),"")</f>
        <v/>
      </c>
      <c r="M570" s="76" t="inlineStr">
        <is>
          <t>01</t>
        </is>
      </c>
    </row>
    <row r="571">
      <c r="A571" s="66" t="inlineStr">
        <is>
          <t>100293-00-3</t>
        </is>
      </c>
      <c r="B571" s="67" t="n">
        <v>85492734</v>
      </c>
      <c r="C571" s="66" t="inlineStr">
        <is>
          <t>OMAR E. PASQUALINI</t>
        </is>
      </c>
      <c r="D571" s="67" t="n">
        <v>30000455</v>
      </c>
      <c r="E571" s="66" t="inlineStr">
        <is>
          <t>FUNDACION COMEI</t>
        </is>
      </c>
      <c r="F571" s="68" t="inlineStr">
        <is>
          <t>DSZA</t>
        </is>
      </c>
      <c r="G571" s="68" t="inlineStr">
        <is>
          <t>MAN</t>
        </is>
      </c>
      <c r="H571" s="67" t="n">
        <v>84000718</v>
      </c>
      <c r="I571" s="66" t="inlineStr">
        <is>
          <t>RED F ESPAÑOLA</t>
        </is>
      </c>
      <c r="J571" s="66" t="inlineStr">
        <is>
          <t>SAN MARTIN 301</t>
        </is>
      </c>
      <c r="K571" s="66" t="inlineStr">
        <is>
          <t>BAHIA BLANCA</t>
        </is>
      </c>
      <c r="L571" s="74">
        <f>IFERROR(IF(OR(H571=$N$2,H571=$N$3,H571=$N$4),"10","02"),"")</f>
        <v/>
      </c>
      <c r="M571" s="76" t="inlineStr">
        <is>
          <t>01</t>
        </is>
      </c>
    </row>
    <row r="572">
      <c r="A572" s="66" t="inlineStr">
        <is>
          <t>090036-00-8</t>
        </is>
      </c>
      <c r="B572" s="67" t="n">
        <v>85492978</v>
      </c>
      <c r="C572" s="66" t="inlineStr">
        <is>
          <t>ALFREDO FRANCISCO ALVAREZ</t>
        </is>
      </c>
      <c r="D572" s="67" t="n">
        <v>30000455</v>
      </c>
      <c r="E572" s="66" t="inlineStr">
        <is>
          <t>FUNDACION COMEI</t>
        </is>
      </c>
      <c r="F572" s="68" t="inlineStr">
        <is>
          <t>DSZA</t>
        </is>
      </c>
      <c r="G572" s="68" t="inlineStr">
        <is>
          <t>MAN</t>
        </is>
      </c>
      <c r="H572" s="67" t="n">
        <v>84001203</v>
      </c>
      <c r="I572" s="66" t="inlineStr">
        <is>
          <t>RED F PINOS DE ANCHORENA</t>
        </is>
      </c>
      <c r="J572" s="66" t="inlineStr">
        <is>
          <t>AVDA CONSTITUCION 6039</t>
        </is>
      </c>
      <c r="K572" s="66" t="inlineStr">
        <is>
          <t>MAR DEL PLATA</t>
        </is>
      </c>
      <c r="L572" s="74">
        <f>IFERROR(IF(OR(H572=$N$2,H572=$N$3,H572=$N$4),"10","02"),"")</f>
        <v/>
      </c>
      <c r="M572" s="76" t="inlineStr">
        <is>
          <t>01</t>
        </is>
      </c>
    </row>
    <row r="573">
      <c r="A573" s="66" t="inlineStr">
        <is>
          <t>044617-00-2</t>
        </is>
      </c>
      <c r="B573" s="67" t="n">
        <v>85494391</v>
      </c>
      <c r="C573" s="66" t="inlineStr">
        <is>
          <t>MARIA EUGENIA BRACCO</t>
        </is>
      </c>
      <c r="D573" s="67" t="n">
        <v>30000455</v>
      </c>
      <c r="E573" s="66" t="inlineStr">
        <is>
          <t>FUNDACION COMEI</t>
        </is>
      </c>
      <c r="F573" s="68" t="inlineStr">
        <is>
          <t>DSZA</t>
        </is>
      </c>
      <c r="G573" s="68" t="inlineStr">
        <is>
          <t>MAN</t>
        </is>
      </c>
      <c r="H573" s="67" t="n">
        <v>84008823</v>
      </c>
      <c r="I573" s="66" t="inlineStr">
        <is>
          <t>RED F MONZON DE BRAGADO S.C.S.</t>
        </is>
      </c>
      <c r="J573" s="66" t="inlineStr">
        <is>
          <t>PELLEGRINI 1801</t>
        </is>
      </c>
      <c r="K573" s="66" t="inlineStr">
        <is>
          <t>BRAGADO</t>
        </is>
      </c>
      <c r="L573" s="74">
        <f>IFERROR(IF(OR(H573=$N$2,H573=$N$3,H573=$N$4),"10","02"),"")</f>
        <v/>
      </c>
      <c r="M573" s="76" t="inlineStr">
        <is>
          <t>01</t>
        </is>
      </c>
    </row>
    <row r="574">
      <c r="A574" s="66" t="inlineStr">
        <is>
          <t>033221-00-5</t>
        </is>
      </c>
      <c r="B574" s="67" t="n">
        <v>85494398</v>
      </c>
      <c r="C574" s="66" t="inlineStr">
        <is>
          <t>FLORENCIA GONZALEZ ZANNONE</t>
        </is>
      </c>
      <c r="D574" s="67" t="n">
        <v>30000455</v>
      </c>
      <c r="E574" s="66" t="inlineStr">
        <is>
          <t>FUNDACION COMEI</t>
        </is>
      </c>
      <c r="F574" s="68" t="inlineStr">
        <is>
          <t>DSZA</t>
        </is>
      </c>
      <c r="G574" s="68" t="inlineStr">
        <is>
          <t>MAN</t>
        </is>
      </c>
      <c r="H574" s="67" t="n">
        <v>84000714</v>
      </c>
      <c r="I574" s="66" t="inlineStr">
        <is>
          <t>RED F LIDER</t>
        </is>
      </c>
      <c r="J574" s="66" t="inlineStr">
        <is>
          <t>AVDA GRAL PAZ 258</t>
        </is>
      </c>
      <c r="K574" s="66" t="inlineStr">
        <is>
          <t>CORDOBA</t>
        </is>
      </c>
      <c r="L574" s="74">
        <f>IFERROR(IF(OR(H574=$N$2,H574=$N$3,H574=$N$4),"10","02"),"")</f>
        <v/>
      </c>
      <c r="M574" s="76" t="inlineStr">
        <is>
          <t>01</t>
        </is>
      </c>
    </row>
    <row r="575">
      <c r="A575" s="66" t="inlineStr">
        <is>
          <t>020345-00-6</t>
        </is>
      </c>
      <c r="B575" s="67" t="n">
        <v>85493490</v>
      </c>
      <c r="C575" s="66" t="inlineStr">
        <is>
          <t>JORGE MAROLDA</t>
        </is>
      </c>
      <c r="D575" s="67" t="n">
        <v>30000455</v>
      </c>
      <c r="E575" s="66" t="inlineStr">
        <is>
          <t>FUNDACION COMEI</t>
        </is>
      </c>
      <c r="F575" s="68" t="inlineStr">
        <is>
          <t>DSZA</t>
        </is>
      </c>
      <c r="G575" s="68" t="inlineStr">
        <is>
          <t>MAN</t>
        </is>
      </c>
      <c r="H575" s="67" t="n">
        <v>84000289</v>
      </c>
      <c r="I575" s="66" t="inlineStr">
        <is>
          <t>RED F GOMEZ de Alejandra Cols</t>
        </is>
      </c>
      <c r="J575" s="66" t="inlineStr">
        <is>
          <t>AV PTE H. YRIGOYEN 4147</t>
        </is>
      </c>
      <c r="K575" s="66" t="inlineStr">
        <is>
          <t>LANUS</t>
        </is>
      </c>
      <c r="L575" s="74">
        <f>IFERROR(IF(OR(H575=$N$2,H575=$N$3,H575=$N$4),"10","02"),"")</f>
        <v/>
      </c>
      <c r="M575" s="76" t="inlineStr">
        <is>
          <t>01</t>
        </is>
      </c>
    </row>
    <row r="576">
      <c r="A576" s="66" t="inlineStr">
        <is>
          <t>030360-00-6</t>
        </is>
      </c>
      <c r="B576" s="67" t="n">
        <v>85496101</v>
      </c>
      <c r="C576" s="66" t="inlineStr">
        <is>
          <t>LILIANA CELIA SPINEDI</t>
        </is>
      </c>
      <c r="D576" s="67" t="n">
        <v>30000455</v>
      </c>
      <c r="E576" s="66" t="inlineStr">
        <is>
          <t>FUNDACION COMEI</t>
        </is>
      </c>
      <c r="F576" s="68" t="inlineStr">
        <is>
          <t>DSZA</t>
        </is>
      </c>
      <c r="G576" s="68" t="inlineStr">
        <is>
          <t>MAN</t>
        </is>
      </c>
      <c r="H576" s="72" t="n">
        <v>84011182</v>
      </c>
      <c r="I576" s="68" t="inlineStr">
        <is>
          <t>F. SCZA PELLEGRINI</t>
        </is>
      </c>
      <c r="J576" s="68" t="inlineStr">
        <is>
          <t>PELLEGRINI 160</t>
        </is>
      </c>
      <c r="K576" s="68" t="inlineStr">
        <is>
          <t>BUENOS AIRES</t>
        </is>
      </c>
      <c r="L576" s="74">
        <f>IFERROR(IF(OR(H576=$N$2,H576=$N$3,H576=$N$4),"10","02"),"")</f>
        <v/>
      </c>
      <c r="M576" s="76" t="inlineStr">
        <is>
          <t>01</t>
        </is>
      </c>
    </row>
    <row r="577">
      <c r="A577" s="66" t="inlineStr">
        <is>
          <t>060706-01-2</t>
        </is>
      </c>
      <c r="B577" s="67" t="n">
        <v>85495354</v>
      </c>
      <c r="C577" s="66" t="inlineStr">
        <is>
          <t>MAURICIO ROSSI</t>
        </is>
      </c>
      <c r="D577" s="67" t="n">
        <v>30000455</v>
      </c>
      <c r="E577" s="66" t="inlineStr">
        <is>
          <t>FUNDACION COMEI</t>
        </is>
      </c>
      <c r="F577" s="68" t="inlineStr">
        <is>
          <t>DSZA</t>
        </is>
      </c>
      <c r="G577" s="68" t="inlineStr">
        <is>
          <t>MAN</t>
        </is>
      </c>
      <c r="H577" s="67" t="n">
        <v>84009788</v>
      </c>
      <c r="I577" s="66" t="inlineStr">
        <is>
          <t>RED F DEL CENTRO</t>
        </is>
      </c>
      <c r="J577" s="66" t="inlineStr">
        <is>
          <t>CORRIENTES 888</t>
        </is>
      </c>
      <c r="K577" s="66" t="inlineStr">
        <is>
          <t>ROSARIO</t>
        </is>
      </c>
      <c r="L577" s="74">
        <f>IFERROR(IF(OR(H577=$N$2,H577=$N$3,H577=$N$4),"10","02"),"")</f>
        <v/>
      </c>
      <c r="M577" s="76" t="inlineStr">
        <is>
          <t>01</t>
        </is>
      </c>
    </row>
    <row r="578">
      <c r="A578" s="66" t="inlineStr">
        <is>
          <t>021627-00-0</t>
        </is>
      </c>
      <c r="B578" s="67" t="n">
        <v>85494374</v>
      </c>
      <c r="C578" s="66" t="inlineStr">
        <is>
          <t>MABEL GONZALEZ</t>
        </is>
      </c>
      <c r="D578" s="67" t="n">
        <v>30000455</v>
      </c>
      <c r="E578" s="66" t="inlineStr">
        <is>
          <t>FUNDACION COMEI</t>
        </is>
      </c>
      <c r="F578" s="68" t="inlineStr">
        <is>
          <t>DSZA</t>
        </is>
      </c>
      <c r="G578" s="68" t="inlineStr">
        <is>
          <t>MAN</t>
        </is>
      </c>
      <c r="H578" s="72" t="n">
        <v>84011182</v>
      </c>
      <c r="I578" s="68" t="inlineStr">
        <is>
          <t>F. SCZA PELLEGRINI</t>
        </is>
      </c>
      <c r="J578" s="68" t="inlineStr">
        <is>
          <t>PELLEGRINI 160</t>
        </is>
      </c>
      <c r="K578" s="68" t="inlineStr">
        <is>
          <t>BUENOS AIRES</t>
        </is>
      </c>
      <c r="L578" s="74">
        <f>IFERROR(IF(OR(H578=$N$2,H578=$N$3,H578=$N$4),"10","02"),"")</f>
        <v/>
      </c>
      <c r="M578" s="76" t="inlineStr">
        <is>
          <t>01</t>
        </is>
      </c>
    </row>
    <row r="579">
      <c r="A579" s="66" t="inlineStr">
        <is>
          <t>020815-00-8</t>
        </is>
      </c>
      <c r="B579" s="67" t="n">
        <v>85497077</v>
      </c>
      <c r="C579" s="66" t="inlineStr">
        <is>
          <t>BEATRIZ CELINA INCHAUSTI</t>
        </is>
      </c>
      <c r="D579" s="67" t="n">
        <v>30000455</v>
      </c>
      <c r="E579" s="66" t="inlineStr">
        <is>
          <t>FUNDACION COMEI</t>
        </is>
      </c>
      <c r="F579" s="68" t="inlineStr">
        <is>
          <t>DSZA</t>
        </is>
      </c>
      <c r="G579" s="68" t="inlineStr">
        <is>
          <t>MAN</t>
        </is>
      </c>
      <c r="H579" s="72" t="n">
        <v>84011182</v>
      </c>
      <c r="I579" s="68" t="inlineStr">
        <is>
          <t>F. SCZA PELLEGRINI</t>
        </is>
      </c>
      <c r="J579" s="68" t="inlineStr">
        <is>
          <t>PELLEGRINI 160</t>
        </is>
      </c>
      <c r="K579" s="68" t="inlineStr">
        <is>
          <t>BUENOS AIRES</t>
        </is>
      </c>
      <c r="L579" s="74">
        <f>IFERROR(IF(OR(H579=$N$2,H579=$N$3,H579=$N$4),"10","02"),"")</f>
        <v/>
      </c>
      <c r="M579" s="76" t="inlineStr">
        <is>
          <t>01</t>
        </is>
      </c>
    </row>
    <row r="580">
      <c r="A580" s="66" t="inlineStr">
        <is>
          <t>011017-00-4</t>
        </is>
      </c>
      <c r="B580" s="67" t="n">
        <v>85496395</v>
      </c>
      <c r="C580" s="66" t="inlineStr">
        <is>
          <t>LUIS OSCAR AZAR</t>
        </is>
      </c>
      <c r="D580" s="67" t="n">
        <v>30000455</v>
      </c>
      <c r="E580" s="66" t="inlineStr">
        <is>
          <t>FUNDACION COMEI</t>
        </is>
      </c>
      <c r="F580" s="68" t="inlineStr">
        <is>
          <t>DSZA</t>
        </is>
      </c>
      <c r="G580" s="68" t="inlineStr">
        <is>
          <t>MAN</t>
        </is>
      </c>
      <c r="H580" s="67" t="n">
        <v>84002025</v>
      </c>
      <c r="I580" s="66" t="inlineStr">
        <is>
          <t>RED F ROLLA</t>
        </is>
      </c>
      <c r="J580" s="66" t="inlineStr">
        <is>
          <t>AVENIDA 60 1144</t>
        </is>
      </c>
      <c r="K580" s="66" t="inlineStr">
        <is>
          <t>LA PLATA</t>
        </is>
      </c>
      <c r="L580" s="74">
        <f>IFERROR(IF(OR(H580=$N$2,H580=$N$3,H580=$N$4),"10","02"),"")</f>
        <v/>
      </c>
      <c r="M580" s="76" t="inlineStr">
        <is>
          <t>01</t>
        </is>
      </c>
    </row>
    <row r="581">
      <c r="A581" s="66" t="inlineStr">
        <is>
          <t>050314-00-9</t>
        </is>
      </c>
      <c r="B581" s="67" t="n">
        <v>85497944</v>
      </c>
      <c r="C581" s="66" t="inlineStr">
        <is>
          <t>NORMA GRACIELA MAFFIA</t>
        </is>
      </c>
      <c r="D581" s="67" t="n">
        <v>30000455</v>
      </c>
      <c r="E581" s="66" t="inlineStr">
        <is>
          <t>FUNDACION COMEI</t>
        </is>
      </c>
      <c r="F581" s="68" t="inlineStr">
        <is>
          <t>DSZA</t>
        </is>
      </c>
      <c r="G581" s="68" t="inlineStr">
        <is>
          <t>MAN</t>
        </is>
      </c>
      <c r="H581" s="67" t="n">
        <v>84000891</v>
      </c>
      <c r="I581" s="66" t="inlineStr">
        <is>
          <t>RED F ORLOWSKI</t>
        </is>
      </c>
      <c r="J581" s="66" t="inlineStr">
        <is>
          <t>RUTA 23 1612</t>
        </is>
      </c>
      <c r="K581" s="66" t="inlineStr">
        <is>
          <t>MORENO</t>
        </is>
      </c>
      <c r="L581" s="74">
        <f>IFERROR(IF(OR(H581=$N$2,H581=$N$3,H581=$N$4),"10","02"),"")</f>
        <v/>
      </c>
      <c r="M581" s="76" t="inlineStr">
        <is>
          <t>01</t>
        </is>
      </c>
    </row>
    <row r="582">
      <c r="A582" s="66" t="inlineStr">
        <is>
          <t>032503-00-1</t>
        </is>
      </c>
      <c r="B582" s="67" t="n">
        <v>85497936</v>
      </c>
      <c r="C582" s="66" t="inlineStr">
        <is>
          <t>MARIA CECILIA DUSIO</t>
        </is>
      </c>
      <c r="D582" s="67" t="n">
        <v>30000455</v>
      </c>
      <c r="E582" s="66" t="inlineStr">
        <is>
          <t>FUNDACION COMEI</t>
        </is>
      </c>
      <c r="F582" s="68" t="inlineStr">
        <is>
          <t>DSZA</t>
        </is>
      </c>
      <c r="G582" s="68" t="inlineStr">
        <is>
          <t>MAN</t>
        </is>
      </c>
      <c r="H582" s="67" t="n">
        <v>84001446</v>
      </c>
      <c r="I582" s="66" t="inlineStr">
        <is>
          <t>RED F TORNO</t>
        </is>
      </c>
      <c r="J582" s="66" t="inlineStr">
        <is>
          <t>AVDA RODOLFO DUNCKLER 236</t>
        </is>
      </c>
      <c r="K582" s="66" t="inlineStr">
        <is>
          <t>VEDIA</t>
        </is>
      </c>
      <c r="L582" s="74">
        <f>IFERROR(IF(OR(H582=$N$2,H582=$N$3,H582=$N$4),"10","02"),"")</f>
        <v/>
      </c>
      <c r="M582" s="76" t="inlineStr">
        <is>
          <t>01</t>
        </is>
      </c>
    </row>
    <row r="583">
      <c r="A583" s="66" t="inlineStr">
        <is>
          <t>030171-00-6</t>
        </is>
      </c>
      <c r="B583" s="67" t="n">
        <v>85497956</v>
      </c>
      <c r="C583" s="66" t="inlineStr">
        <is>
          <t>SANTIAGO LARCO</t>
        </is>
      </c>
      <c r="D583" s="67" t="n">
        <v>30000455</v>
      </c>
      <c r="E583" s="66" t="inlineStr">
        <is>
          <t>FUNDACION COMEI</t>
        </is>
      </c>
      <c r="F583" s="68" t="inlineStr">
        <is>
          <t>DSZA</t>
        </is>
      </c>
      <c r="G583" s="68" t="inlineStr">
        <is>
          <t>MAN</t>
        </is>
      </c>
      <c r="H583" s="72" t="n">
        <v>84011182</v>
      </c>
      <c r="I583" s="68" t="inlineStr">
        <is>
          <t>F. SCZA PELLEGRINI</t>
        </is>
      </c>
      <c r="J583" s="68" t="inlineStr">
        <is>
          <t>PELLEGRINI 160</t>
        </is>
      </c>
      <c r="K583" s="68" t="inlineStr">
        <is>
          <t>BUENOS AIRES</t>
        </is>
      </c>
      <c r="L583" s="74">
        <f>IFERROR(IF(OR(H583=$N$2,H583=$N$3,H583=$N$4),"10","02"),"")</f>
        <v/>
      </c>
      <c r="M583" s="76" t="inlineStr">
        <is>
          <t>01</t>
        </is>
      </c>
    </row>
    <row r="584">
      <c r="A584" s="66" t="inlineStr">
        <is>
          <t>021624-04-8</t>
        </is>
      </c>
      <c r="B584" s="67" t="n">
        <v>85490852</v>
      </c>
      <c r="C584" s="66" t="inlineStr">
        <is>
          <t>MANUEL OSCAR VALIJE</t>
        </is>
      </c>
      <c r="D584" s="67" t="n">
        <v>30000455</v>
      </c>
      <c r="E584" s="66" t="inlineStr">
        <is>
          <t>FUNDACION COMEI</t>
        </is>
      </c>
      <c r="F584" s="68" t="inlineStr">
        <is>
          <t>DSZA</t>
        </is>
      </c>
      <c r="G584" s="68" t="inlineStr">
        <is>
          <t>MAN</t>
        </is>
      </c>
      <c r="H584" s="67" t="n">
        <v>84000289</v>
      </c>
      <c r="I584" s="66" t="inlineStr">
        <is>
          <t>RED F GOMEZ de Alejandra Cols</t>
        </is>
      </c>
      <c r="J584" s="66" t="inlineStr">
        <is>
          <t>AV PTE H. YRIGOYEN 4147</t>
        </is>
      </c>
      <c r="K584" s="66" t="inlineStr">
        <is>
          <t>LANUS</t>
        </is>
      </c>
      <c r="L584" s="74">
        <f>IFERROR(IF(OR(H584=$N$2,H584=$N$3,H584=$N$4),"10","02"),"")</f>
        <v/>
      </c>
      <c r="M584" s="76" t="inlineStr">
        <is>
          <t>01</t>
        </is>
      </c>
    </row>
    <row r="585">
      <c r="A585" s="66" t="inlineStr">
        <is>
          <t>040271-00-6</t>
        </is>
      </c>
      <c r="B585" s="67" t="n">
        <v>85497520</v>
      </c>
      <c r="C585" s="66" t="inlineStr">
        <is>
          <t>HÉCTOR SARACINO</t>
        </is>
      </c>
      <c r="D585" s="67" t="n">
        <v>30000455</v>
      </c>
      <c r="E585" s="66" t="inlineStr">
        <is>
          <t>FUNDACION COMEI</t>
        </is>
      </c>
      <c r="F585" s="68" t="inlineStr">
        <is>
          <t>DSZA</t>
        </is>
      </c>
      <c r="G585" s="68" t="inlineStr">
        <is>
          <t>MAN</t>
        </is>
      </c>
      <c r="H585" s="67" t="n">
        <v>84000836</v>
      </c>
      <c r="I585" s="66" t="inlineStr">
        <is>
          <t>RED F ANTIGUA FARMACIA GIGLIOTTI</t>
        </is>
      </c>
      <c r="J585" s="66" t="inlineStr">
        <is>
          <t>AV DEL LIB G. SAN MARTIN 2643</t>
        </is>
      </c>
      <c r="K585" s="66" t="inlineStr">
        <is>
          <t>CASEROS</t>
        </is>
      </c>
      <c r="L585" s="74">
        <f>IFERROR(IF(OR(H585=$N$2,H585=$N$3,H585=$N$4),"10","02"),"")</f>
        <v/>
      </c>
      <c r="M585" s="76" t="inlineStr">
        <is>
          <t>01</t>
        </is>
      </c>
    </row>
    <row r="586">
      <c r="A586" s="66" t="inlineStr">
        <is>
          <t>044699-00-6</t>
        </is>
      </c>
      <c r="B586" s="67" t="n">
        <v>85497909</v>
      </c>
      <c r="C586" s="66" t="inlineStr">
        <is>
          <t>PAOLA MAIZA</t>
        </is>
      </c>
      <c r="D586" s="67" t="n">
        <v>30000455</v>
      </c>
      <c r="E586" s="66" t="inlineStr">
        <is>
          <t>FUNDACION COMEI</t>
        </is>
      </c>
      <c r="F586" s="68" t="inlineStr">
        <is>
          <t>DSZA</t>
        </is>
      </c>
      <c r="G586" s="68" t="inlineStr">
        <is>
          <t>MAN</t>
        </is>
      </c>
      <c r="H586" s="67" t="n">
        <v>84002652</v>
      </c>
      <c r="I586" s="66" t="inlineStr">
        <is>
          <t>RED F MAYO</t>
        </is>
      </c>
      <c r="J586" s="66" t="inlineStr">
        <is>
          <t>AVDA GRAL VILLEGAS 402</t>
        </is>
      </c>
      <c r="K586" s="66" t="inlineStr">
        <is>
          <t>TRENQUE LAUQUEN</t>
        </is>
      </c>
      <c r="L586" s="74">
        <f>IFERROR(IF(OR(H586=$N$2,H586=$N$3,H586=$N$4),"10","02"),"")</f>
        <v/>
      </c>
      <c r="M586" s="76" t="inlineStr">
        <is>
          <t>01</t>
        </is>
      </c>
    </row>
    <row r="587">
      <c r="A587" s="66" t="inlineStr">
        <is>
          <t>061133-00-6</t>
        </is>
      </c>
      <c r="B587" s="67" t="n">
        <v>85498156</v>
      </c>
      <c r="C587" s="66" t="inlineStr">
        <is>
          <t>DANA SARCHIONE</t>
        </is>
      </c>
      <c r="D587" s="67" t="n">
        <v>30000455</v>
      </c>
      <c r="E587" s="66" t="inlineStr">
        <is>
          <t>FUNDACION COMEI</t>
        </is>
      </c>
      <c r="F587" s="68" t="inlineStr">
        <is>
          <t>DSZA</t>
        </is>
      </c>
      <c r="G587" s="68" t="inlineStr">
        <is>
          <t>MAN</t>
        </is>
      </c>
      <c r="H587" s="67" t="n">
        <v>84001366</v>
      </c>
      <c r="I587" s="66" t="inlineStr">
        <is>
          <t>RED F M. Siderurgica Gral Savio</t>
        </is>
      </c>
      <c r="J587" s="66" t="inlineStr">
        <is>
          <t>DE LA NACION 340</t>
        </is>
      </c>
      <c r="K587" s="66" t="inlineStr">
        <is>
          <t>SAN NICOLAS DE LOS ARROYOS</t>
        </is>
      </c>
      <c r="L587" s="74">
        <f>IFERROR(IF(OR(H587=$N$2,H587=$N$3,H587=$N$4),"10","02"),"")</f>
        <v/>
      </c>
      <c r="M587" s="76" t="inlineStr">
        <is>
          <t>01</t>
        </is>
      </c>
    </row>
    <row r="588">
      <c r="A588" s="66" t="inlineStr">
        <is>
          <t>32873-00-9</t>
        </is>
      </c>
      <c r="B588" s="67" t="n">
        <v>85497345</v>
      </c>
      <c r="C588" s="66" t="inlineStr">
        <is>
          <t>MARIA ALEJANDRA PEREZ SORIANO</t>
        </is>
      </c>
      <c r="D588" s="67" t="n">
        <v>30000455</v>
      </c>
      <c r="E588" s="66" t="inlineStr">
        <is>
          <t>FUNDACION COMEI</t>
        </is>
      </c>
      <c r="F588" s="68" t="inlineStr">
        <is>
          <t>DSZA</t>
        </is>
      </c>
      <c r="G588" s="68" t="inlineStr">
        <is>
          <t>MAN</t>
        </is>
      </c>
      <c r="H588" s="67" t="n">
        <v>84006822</v>
      </c>
      <c r="I588" s="66" t="inlineStr">
        <is>
          <t>F FITTIPALDI</t>
        </is>
      </c>
      <c r="J588" s="66" t="inlineStr">
        <is>
          <t>FERNANDEZ DE ENCISO 3947</t>
        </is>
      </c>
      <c r="K588" s="66" t="inlineStr">
        <is>
          <t>VILLA DEVOTO</t>
        </is>
      </c>
      <c r="L588" s="74">
        <f>IFERROR(IF(OR(H588=$N$2,H588=$N$3,H588=$N$4),"10","02"),"")</f>
        <v/>
      </c>
      <c r="M588" s="76" t="inlineStr">
        <is>
          <t>01</t>
        </is>
      </c>
    </row>
    <row r="589">
      <c r="A589" s="66" t="inlineStr">
        <is>
          <t>044092-00-3</t>
        </is>
      </c>
      <c r="B589" s="67" t="n">
        <v>85496332</v>
      </c>
      <c r="C589" s="66" t="inlineStr">
        <is>
          <t>DANIELA TORCHIO</t>
        </is>
      </c>
      <c r="D589" s="67" t="n">
        <v>30000455</v>
      </c>
      <c r="E589" s="66" t="inlineStr">
        <is>
          <t>FUNDACION COMEI</t>
        </is>
      </c>
      <c r="F589" s="68" t="inlineStr">
        <is>
          <t>DSZA</t>
        </is>
      </c>
      <c r="G589" s="68" t="inlineStr">
        <is>
          <t>MAN</t>
        </is>
      </c>
      <c r="H589" s="72" t="n">
        <v>84011182</v>
      </c>
      <c r="I589" s="68" t="inlineStr">
        <is>
          <t>F. SCZA PELLEGRINI</t>
        </is>
      </c>
      <c r="J589" s="68" t="inlineStr">
        <is>
          <t>PELLEGRINI 160</t>
        </is>
      </c>
      <c r="K589" s="68" t="inlineStr">
        <is>
          <t>BUENOS AIRES</t>
        </is>
      </c>
      <c r="L589" s="74">
        <f>IFERROR(IF(OR(H589=$N$2,H589=$N$3,H589=$N$4),"10","02"),"")</f>
        <v/>
      </c>
      <c r="M589" s="76" t="inlineStr">
        <is>
          <t>01</t>
        </is>
      </c>
    </row>
    <row r="590">
      <c r="A590" s="66" t="inlineStr">
        <is>
          <t>023644-01-8</t>
        </is>
      </c>
      <c r="B590" s="67" t="n">
        <v>85495418</v>
      </c>
      <c r="C590" s="66" t="inlineStr">
        <is>
          <t>NESTOR SUAREZ ROTGER</t>
        </is>
      </c>
      <c r="D590" s="67" t="n">
        <v>30000455</v>
      </c>
      <c r="E590" s="66" t="inlineStr">
        <is>
          <t>FUNDACION COMEI</t>
        </is>
      </c>
      <c r="F590" s="68" t="inlineStr">
        <is>
          <t>DSZA</t>
        </is>
      </c>
      <c r="G590" s="68" t="inlineStr">
        <is>
          <t>MAN</t>
        </is>
      </c>
      <c r="H590" s="67" t="n">
        <v>84001978</v>
      </c>
      <c r="I590" s="66" t="inlineStr">
        <is>
          <t>F SIANO (SAN BERNARDO)</t>
        </is>
      </c>
      <c r="J590" s="66" t="inlineStr">
        <is>
          <t>CHIOZZA 1745</t>
        </is>
      </c>
      <c r="K590" s="66" t="inlineStr">
        <is>
          <t>SAN BERNARDO DEL TUYU</t>
        </is>
      </c>
      <c r="L590" s="74">
        <f>IFERROR(IF(OR(H590=$N$2,H590=$N$3,H590=$N$4),"10","02"),"")</f>
        <v/>
      </c>
      <c r="M590" s="76" t="inlineStr">
        <is>
          <t>01</t>
        </is>
      </c>
    </row>
    <row r="591">
      <c r="A591" s="66" t="inlineStr">
        <is>
          <t>021428-00-9</t>
        </is>
      </c>
      <c r="B591" s="67" t="n">
        <v>85496565</v>
      </c>
      <c r="C591" s="66" t="inlineStr">
        <is>
          <t>DANIEL CONTI</t>
        </is>
      </c>
      <c r="D591" s="67" t="n">
        <v>30000455</v>
      </c>
      <c r="E591" s="66" t="inlineStr">
        <is>
          <t>FUNDACION COMEI</t>
        </is>
      </c>
      <c r="F591" s="68" t="inlineStr">
        <is>
          <t>DSZA</t>
        </is>
      </c>
      <c r="G591" s="68" t="inlineStr">
        <is>
          <t>MAN</t>
        </is>
      </c>
      <c r="H591" s="67" t="n">
        <v>84001338</v>
      </c>
      <c r="I591" s="66" t="inlineStr">
        <is>
          <t>RED F CENTRAL (AVELL.)</t>
        </is>
      </c>
      <c r="J591" s="66" t="inlineStr">
        <is>
          <t>AV PRES BARTOLOME MITRE 401</t>
        </is>
      </c>
      <c r="K591" s="66" t="inlineStr">
        <is>
          <t>AVELLANEDA</t>
        </is>
      </c>
      <c r="L591" s="74">
        <f>IFERROR(IF(OR(H591=$N$2,H591=$N$3,H591=$N$4),"10","02"),"")</f>
        <v/>
      </c>
      <c r="M591" s="76" t="inlineStr">
        <is>
          <t>01</t>
        </is>
      </c>
    </row>
    <row r="592">
      <c r="A592" s="66" t="inlineStr">
        <is>
          <t>023697-00-5</t>
        </is>
      </c>
      <c r="B592" s="67" t="n">
        <v>85498194</v>
      </c>
      <c r="C592" s="66" t="inlineStr">
        <is>
          <t>MIGUEL PROCOPOVICCH</t>
        </is>
      </c>
      <c r="D592" s="67" t="n">
        <v>30000455</v>
      </c>
      <c r="E592" s="66" t="inlineStr">
        <is>
          <t>FUNDACION COMEI</t>
        </is>
      </c>
      <c r="F592" s="68" t="inlineStr">
        <is>
          <t>DSZA</t>
        </is>
      </c>
      <c r="G592" s="68" t="inlineStr">
        <is>
          <t>MAN</t>
        </is>
      </c>
      <c r="H592" s="67" t="n">
        <v>84003645</v>
      </c>
      <c r="I592" s="66" t="inlineStr">
        <is>
          <t>RED F SANAR II</t>
        </is>
      </c>
      <c r="J592" s="66" t="inlineStr">
        <is>
          <t>AVDA CALCHAQUI 5186</t>
        </is>
      </c>
      <c r="K592" s="66" t="inlineStr">
        <is>
          <t>EZPELETA OESTE</t>
        </is>
      </c>
      <c r="L592" s="74">
        <f>IFERROR(IF(OR(H592=$N$2,H592=$N$3,H592=$N$4),"10","02"),"")</f>
        <v/>
      </c>
      <c r="M592" s="76" t="inlineStr">
        <is>
          <t>01</t>
        </is>
      </c>
    </row>
    <row r="593">
      <c r="A593" s="66" t="inlineStr">
        <is>
          <t>010444-00-7</t>
        </is>
      </c>
      <c r="B593" s="67" t="n">
        <v>85497466</v>
      </c>
      <c r="C593" s="66" t="inlineStr">
        <is>
          <t>ANA MARIA HERNANDEZ</t>
        </is>
      </c>
      <c r="D593" s="67" t="n">
        <v>30000455</v>
      </c>
      <c r="E593" s="66" t="inlineStr">
        <is>
          <t>FUNDACION COMEI</t>
        </is>
      </c>
      <c r="F593" s="68" t="inlineStr">
        <is>
          <t>DSZA</t>
        </is>
      </c>
      <c r="G593" s="68" t="inlineStr">
        <is>
          <t>MAN</t>
        </is>
      </c>
      <c r="H593" s="67" t="n">
        <v>84008647</v>
      </c>
      <c r="I593" s="66" t="inlineStr">
        <is>
          <t>RED F WALCZUK</t>
        </is>
      </c>
      <c r="J593" s="66" t="inlineStr">
        <is>
          <t>CNO GRAL BELGRANO 1449</t>
        </is>
      </c>
      <c r="K593" s="66" t="inlineStr">
        <is>
          <t>VILLA ELISA</t>
        </is>
      </c>
      <c r="L593" s="74">
        <f>IFERROR(IF(OR(H593=$N$2,H593=$N$3,H593=$N$4),"10","02"),"")</f>
        <v/>
      </c>
      <c r="M593" s="76" t="inlineStr">
        <is>
          <t>01</t>
        </is>
      </c>
    </row>
    <row r="594">
      <c r="A594" s="66" t="inlineStr">
        <is>
          <t>021796-00-</t>
        </is>
      </c>
      <c r="B594" s="67" t="n">
        <v>85499550</v>
      </c>
      <c r="C594" s="66" t="inlineStr">
        <is>
          <t>FERNANDO COUSILLAS</t>
        </is>
      </c>
      <c r="D594" s="67" t="n">
        <v>30000455</v>
      </c>
      <c r="E594" s="66" t="inlineStr">
        <is>
          <t>FUNDACION COMEI</t>
        </is>
      </c>
      <c r="F594" s="68" t="inlineStr">
        <is>
          <t>DSZA</t>
        </is>
      </c>
      <c r="G594" s="68" t="inlineStr">
        <is>
          <t>MAN</t>
        </is>
      </c>
      <c r="H594" s="67" t="n">
        <v>84000289</v>
      </c>
      <c r="I594" s="66" t="inlineStr">
        <is>
          <t>RED F GOMEZ de Alejandra Cols</t>
        </is>
      </c>
      <c r="J594" s="66" t="inlineStr">
        <is>
          <t>AV PTE H. YRIGOYEN 4147</t>
        </is>
      </c>
      <c r="K594" s="66" t="inlineStr">
        <is>
          <t>LANUS</t>
        </is>
      </c>
      <c r="L594" s="74">
        <f>IFERROR(IF(OR(H594=$N$2,H594=$N$3,H594=$N$4),"10","02"),"")</f>
        <v/>
      </c>
      <c r="M594" s="76" t="inlineStr">
        <is>
          <t>01</t>
        </is>
      </c>
    </row>
    <row r="595">
      <c r="A595" s="66" t="inlineStr">
        <is>
          <t>010945-00-5</t>
        </is>
      </c>
      <c r="B595" s="67" t="n">
        <v>85487530</v>
      </c>
      <c r="C595" s="66" t="inlineStr">
        <is>
          <t>ELBA GABRIELLONI</t>
        </is>
      </c>
      <c r="D595" s="67" t="n">
        <v>30000455</v>
      </c>
      <c r="E595" s="66" t="inlineStr">
        <is>
          <t>FUNDACION COMEI</t>
        </is>
      </c>
      <c r="F595" s="68" t="inlineStr">
        <is>
          <t>DSZA</t>
        </is>
      </c>
      <c r="G595" s="68" t="inlineStr">
        <is>
          <t>MAN</t>
        </is>
      </c>
      <c r="H595" s="67" t="n">
        <v>84002026</v>
      </c>
      <c r="I595" s="66" t="inlineStr">
        <is>
          <t>RED F LA PROTECTORA</t>
        </is>
      </c>
      <c r="J595" s="66" t="inlineStr">
        <is>
          <t>CALLE 49 740</t>
        </is>
      </c>
      <c r="K595" s="66" t="inlineStr">
        <is>
          <t>LA PLATA</t>
        </is>
      </c>
      <c r="L595" s="74">
        <f>IFERROR(IF(OR(H595=$N$2,H595=$N$3,H595=$N$4),"10","02"),"")</f>
        <v/>
      </c>
      <c r="M595" s="76" t="inlineStr">
        <is>
          <t>01</t>
        </is>
      </c>
    </row>
    <row r="596">
      <c r="A596" s="66" t="inlineStr">
        <is>
          <t>044859-00-6</t>
        </is>
      </c>
      <c r="B596" s="67" t="n">
        <v>85500197</v>
      </c>
      <c r="C596" s="66" t="inlineStr">
        <is>
          <t>JIMENA GALVAN</t>
        </is>
      </c>
      <c r="D596" s="67" t="n">
        <v>30000455</v>
      </c>
      <c r="E596" s="66" t="inlineStr">
        <is>
          <t>FUNDACION COMEI</t>
        </is>
      </c>
      <c r="F596" s="68" t="inlineStr">
        <is>
          <t>DSZA</t>
        </is>
      </c>
      <c r="G596" s="68" t="inlineStr">
        <is>
          <t>MAN</t>
        </is>
      </c>
      <c r="H596" s="67" t="n">
        <v>84000820</v>
      </c>
      <c r="I596" s="66" t="inlineStr">
        <is>
          <t>RED F IARA SCS</t>
        </is>
      </c>
      <c r="J596" s="66" t="inlineStr">
        <is>
          <t>AV GDOR M. UGARTE 3311</t>
        </is>
      </c>
      <c r="K596" s="66" t="inlineStr">
        <is>
          <t>OLIVOS</t>
        </is>
      </c>
      <c r="L596" s="74">
        <f>IFERROR(IF(OR(H596=$N$2,H596=$N$3,H596=$N$4),"10","02"),"")</f>
        <v/>
      </c>
      <c r="M596" s="76" t="inlineStr">
        <is>
          <t>01</t>
        </is>
      </c>
    </row>
    <row r="597">
      <c r="A597" s="66" t="inlineStr">
        <is>
          <t>011809-00-5</t>
        </is>
      </c>
      <c r="B597" s="67" t="n">
        <v>85500149</v>
      </c>
      <c r="C597" s="66" t="inlineStr">
        <is>
          <t>ADRIANA MABEL DE ROSE</t>
        </is>
      </c>
      <c r="D597" s="67" t="n">
        <v>30000455</v>
      </c>
      <c r="E597" s="66" t="inlineStr">
        <is>
          <t>FUNDACION COMEI</t>
        </is>
      </c>
      <c r="F597" s="68" t="inlineStr">
        <is>
          <t>DSZA</t>
        </is>
      </c>
      <c r="G597" s="68" t="inlineStr">
        <is>
          <t>MAN</t>
        </is>
      </c>
      <c r="H597" s="67" t="n">
        <v>84002025</v>
      </c>
      <c r="I597" s="66" t="inlineStr">
        <is>
          <t>RED F ROLLA</t>
        </is>
      </c>
      <c r="J597" s="66" t="inlineStr">
        <is>
          <t>AVENIDA 60 1144</t>
        </is>
      </c>
      <c r="K597" s="66" t="inlineStr">
        <is>
          <t>LA PLATA</t>
        </is>
      </c>
      <c r="L597" s="74">
        <f>IFERROR(IF(OR(H597=$N$2,H597=$N$3,H597=$N$4),"10","02"),"")</f>
        <v/>
      </c>
      <c r="M597" s="76" t="inlineStr">
        <is>
          <t>01</t>
        </is>
      </c>
    </row>
    <row r="598">
      <c r="A598" s="66" t="inlineStr">
        <is>
          <t>042029-02-3</t>
        </is>
      </c>
      <c r="B598" s="67" t="n">
        <v>85498627</v>
      </c>
      <c r="C598" s="66" t="inlineStr">
        <is>
          <t>ROBERTO A. MORI</t>
        </is>
      </c>
      <c r="D598" s="67" t="n">
        <v>30000455</v>
      </c>
      <c r="E598" s="66" t="inlineStr">
        <is>
          <t>FUNDACION COMEI</t>
        </is>
      </c>
      <c r="F598" s="68" t="inlineStr">
        <is>
          <t>DSZA</t>
        </is>
      </c>
      <c r="G598" s="68" t="inlineStr">
        <is>
          <t>MAN</t>
        </is>
      </c>
      <c r="H598" s="72" t="n">
        <v>84011182</v>
      </c>
      <c r="I598" s="68" t="inlineStr">
        <is>
          <t>F. SCZA PELLEGRINI</t>
        </is>
      </c>
      <c r="J598" s="68" t="inlineStr">
        <is>
          <t>PELLEGRINI 160</t>
        </is>
      </c>
      <c r="K598" s="68" t="inlineStr">
        <is>
          <t>BUENOS AIRES</t>
        </is>
      </c>
      <c r="L598" s="74">
        <f>IFERROR(IF(OR(H598=$N$2,H598=$N$3,H598=$N$4),"10","02"),"")</f>
        <v/>
      </c>
      <c r="M598" s="76" t="inlineStr">
        <is>
          <t>01</t>
        </is>
      </c>
    </row>
    <row r="599">
      <c r="A599" s="66" t="inlineStr">
        <is>
          <t>014616-00-0</t>
        </is>
      </c>
      <c r="B599" s="67" t="n">
        <v>85500822</v>
      </c>
      <c r="C599" s="66" t="inlineStr">
        <is>
          <t>ARIADANA GIRALDA</t>
        </is>
      </c>
      <c r="D599" s="67" t="n">
        <v>30000455</v>
      </c>
      <c r="E599" s="66" t="inlineStr">
        <is>
          <t>FUNDACION COMEI</t>
        </is>
      </c>
      <c r="F599" s="68" t="inlineStr">
        <is>
          <t>DSZA</t>
        </is>
      </c>
      <c r="G599" s="68" t="inlineStr">
        <is>
          <t>MAN</t>
        </is>
      </c>
      <c r="H599" s="67" t="n">
        <v>84008727</v>
      </c>
      <c r="I599" s="66" t="inlineStr">
        <is>
          <t>RED F PUYSSEGUR</t>
        </is>
      </c>
      <c r="J599" s="66" t="inlineStr">
        <is>
          <t>SAAVEDRA esquina LARREA S/N</t>
        </is>
      </c>
      <c r="K599" s="66" t="inlineStr">
        <is>
          <t>GENERAL BELGRANO</t>
        </is>
      </c>
      <c r="L599" s="74">
        <f>IFERROR(IF(OR(H599=$N$2,H599=$N$3,H599=$N$4),"10","02"),"")</f>
        <v/>
      </c>
      <c r="M599" s="76" t="inlineStr">
        <is>
          <t>01</t>
        </is>
      </c>
    </row>
    <row r="600">
      <c r="A600" s="66" t="inlineStr">
        <is>
          <t>024402-00-6</t>
        </is>
      </c>
      <c r="B600" s="67" t="n">
        <v>85500566</v>
      </c>
      <c r="C600" s="66" t="inlineStr">
        <is>
          <t>NATALIA CAFFARO PERROTA</t>
        </is>
      </c>
      <c r="D600" s="67" t="n">
        <v>30000455</v>
      </c>
      <c r="E600" s="66" t="inlineStr">
        <is>
          <t>FUNDACION COMEI</t>
        </is>
      </c>
      <c r="F600" s="68" t="inlineStr">
        <is>
          <t>DSZA</t>
        </is>
      </c>
      <c r="G600" s="68" t="inlineStr">
        <is>
          <t>MAN</t>
        </is>
      </c>
      <c r="H600" s="67" t="n">
        <v>84000289</v>
      </c>
      <c r="I600" s="66" t="inlineStr">
        <is>
          <t>RED F GOMEZ de Alejandra Cols</t>
        </is>
      </c>
      <c r="J600" s="66" t="inlineStr">
        <is>
          <t>AV PTE H. YRIGOYEN 4147</t>
        </is>
      </c>
      <c r="K600" s="66" t="inlineStr">
        <is>
          <t>LANUS</t>
        </is>
      </c>
      <c r="L600" s="74">
        <f>IFERROR(IF(OR(H600=$N$2,H600=$N$3,H600=$N$4),"10","02"),"")</f>
        <v/>
      </c>
      <c r="M600" s="76" t="inlineStr">
        <is>
          <t>01</t>
        </is>
      </c>
    </row>
    <row r="601">
      <c r="A601" s="66" t="inlineStr">
        <is>
          <t>15083-00-5</t>
        </is>
      </c>
      <c r="B601" s="67" t="n">
        <v>85499929</v>
      </c>
      <c r="C601" s="66" t="inlineStr">
        <is>
          <t>MARIA PAZ DEMARIA MASSEY</t>
        </is>
      </c>
      <c r="D601" s="67" t="n">
        <v>30000455</v>
      </c>
      <c r="E601" s="66" t="inlineStr">
        <is>
          <t>FUNDACION COMEI</t>
        </is>
      </c>
      <c r="F601" s="68" t="inlineStr">
        <is>
          <t>DSZA</t>
        </is>
      </c>
      <c r="G601" s="68" t="inlineStr">
        <is>
          <t>MAN</t>
        </is>
      </c>
      <c r="H601" s="67" t="n">
        <v>84002026</v>
      </c>
      <c r="I601" s="66" t="inlineStr">
        <is>
          <t>RED F LA PROTECTORA</t>
        </is>
      </c>
      <c r="J601" s="66" t="inlineStr">
        <is>
          <t>CALLE 49 740</t>
        </is>
      </c>
      <c r="K601" s="66" t="inlineStr">
        <is>
          <t>LA PLATA</t>
        </is>
      </c>
      <c r="L601" s="74">
        <f>IFERROR(IF(OR(H601=$N$2,H601=$N$3,H601=$N$4),"10","02"),"")</f>
        <v/>
      </c>
      <c r="M601" s="76" t="inlineStr">
        <is>
          <t>01</t>
        </is>
      </c>
    </row>
    <row r="602">
      <c r="A602" s="66" t="inlineStr">
        <is>
          <t>015143-00-8</t>
        </is>
      </c>
      <c r="B602" s="67" t="n">
        <v>85501504</v>
      </c>
      <c r="C602" s="66" t="inlineStr">
        <is>
          <t>MARIA ARISTIZABAL</t>
        </is>
      </c>
      <c r="D602" s="67" t="n">
        <v>30000455</v>
      </c>
      <c r="E602" s="66" t="inlineStr">
        <is>
          <t>FUNDACION COMEI</t>
        </is>
      </c>
      <c r="F602" s="68" t="inlineStr">
        <is>
          <t>DSZA</t>
        </is>
      </c>
      <c r="G602" s="68" t="inlineStr">
        <is>
          <t>MAN</t>
        </is>
      </c>
      <c r="H602" s="67" t="n">
        <v>84002026</v>
      </c>
      <c r="I602" s="66" t="inlineStr">
        <is>
          <t>RED F LA PROTECTORA</t>
        </is>
      </c>
      <c r="J602" s="66" t="inlineStr">
        <is>
          <t>CALLE 49 740</t>
        </is>
      </c>
      <c r="K602" s="66" t="inlineStr">
        <is>
          <t>LA PLATA</t>
        </is>
      </c>
      <c r="L602" s="74">
        <f>IFERROR(IF(OR(H602=$N$2,H602=$N$3,H602=$N$4),"10","02"),"")</f>
        <v/>
      </c>
      <c r="M602" s="76" t="inlineStr">
        <is>
          <t>01</t>
        </is>
      </c>
    </row>
    <row r="603">
      <c r="A603" s="66" t="inlineStr">
        <is>
          <t>031496-00-3</t>
        </is>
      </c>
      <c r="B603" s="67" t="n">
        <v>85501732</v>
      </c>
      <c r="C603" s="66" t="inlineStr">
        <is>
          <t>LAURA CECILIA PORTA</t>
        </is>
      </c>
      <c r="D603" s="67" t="n">
        <v>30000455</v>
      </c>
      <c r="E603" s="66" t="inlineStr">
        <is>
          <t>FUNDACION COMEI</t>
        </is>
      </c>
      <c r="F603" s="68" t="inlineStr">
        <is>
          <t>DSZA</t>
        </is>
      </c>
      <c r="G603" s="68" t="inlineStr">
        <is>
          <t>MAN</t>
        </is>
      </c>
      <c r="H603" s="72" t="n">
        <v>84011182</v>
      </c>
      <c r="I603" s="68" t="inlineStr">
        <is>
          <t>F. SCZA PELLEGRINI</t>
        </is>
      </c>
      <c r="J603" s="68" t="inlineStr">
        <is>
          <t>PELLEGRINI 160</t>
        </is>
      </c>
      <c r="K603" s="68" t="inlineStr">
        <is>
          <t>BUENOS AIRES</t>
        </is>
      </c>
      <c r="L603" s="74">
        <f>IFERROR(IF(OR(H603=$N$2,H603=$N$3,H603=$N$4),"10","02"),"")</f>
        <v/>
      </c>
      <c r="M603" s="76" t="inlineStr">
        <is>
          <t>01</t>
        </is>
      </c>
    </row>
    <row r="604">
      <c r="A604" s="66" t="inlineStr">
        <is>
          <t>040048-01-7</t>
        </is>
      </c>
      <c r="B604" s="67" t="n">
        <v>85509361</v>
      </c>
      <c r="C604" s="66" t="inlineStr">
        <is>
          <t>MONICA CURUTCHET</t>
        </is>
      </c>
      <c r="D604" s="67" t="n">
        <v>30000455</v>
      </c>
      <c r="E604" s="66" t="inlineStr">
        <is>
          <t>FUNDACION COMEI</t>
        </is>
      </c>
      <c r="F604" s="68" t="inlineStr">
        <is>
          <t>DSZA</t>
        </is>
      </c>
      <c r="G604" s="68" t="inlineStr">
        <is>
          <t>MAN</t>
        </is>
      </c>
      <c r="H604" s="72" t="n">
        <v>84011182</v>
      </c>
      <c r="I604" s="68" t="inlineStr">
        <is>
          <t>F. SCZA PELLEGRINI</t>
        </is>
      </c>
      <c r="J604" s="68" t="inlineStr">
        <is>
          <t>PELLEGRINI 160</t>
        </is>
      </c>
      <c r="K604" s="68" t="inlineStr">
        <is>
          <t>BUENOS AIRES</t>
        </is>
      </c>
      <c r="L604" s="74">
        <f>IFERROR(IF(OR(H604=$N$2,H604=$N$3,H604=$N$4),"10","02"),"")</f>
        <v/>
      </c>
      <c r="M604" s="76" t="inlineStr">
        <is>
          <t>01</t>
        </is>
      </c>
    </row>
    <row r="605">
      <c r="A605" s="66" t="inlineStr">
        <is>
          <t>100727-01-0</t>
        </is>
      </c>
      <c r="B605" s="67" t="n">
        <v>85499008</v>
      </c>
      <c r="C605" s="66" t="inlineStr">
        <is>
          <t>PAULA MARTINEZ URQUIZA</t>
        </is>
      </c>
      <c r="D605" s="67" t="n">
        <v>30000455</v>
      </c>
      <c r="E605" s="66" t="inlineStr">
        <is>
          <t>FUNDACION COMEI</t>
        </is>
      </c>
      <c r="F605" s="68" t="inlineStr">
        <is>
          <t>DSZA</t>
        </is>
      </c>
      <c r="G605" s="68" t="inlineStr">
        <is>
          <t>MAN</t>
        </is>
      </c>
      <c r="H605" s="67" t="n">
        <v>84002444</v>
      </c>
      <c r="I605" s="66" t="inlineStr">
        <is>
          <t>RED F DI NUCCI</t>
        </is>
      </c>
      <c r="J605" s="66" t="inlineStr">
        <is>
          <t>SALTA 405</t>
        </is>
      </c>
      <c r="K605" s="66" t="inlineStr">
        <is>
          <t>BAHIA BLANCA</t>
        </is>
      </c>
      <c r="L605" s="74">
        <f>IFERROR(IF(OR(H605=$N$2,H605=$N$3,H605=$N$4),"10","02"),"")</f>
        <v/>
      </c>
      <c r="M605" s="76" t="inlineStr">
        <is>
          <t>01</t>
        </is>
      </c>
    </row>
    <row r="606">
      <c r="A606" s="66" t="inlineStr">
        <is>
          <t>24047-00-7</t>
        </is>
      </c>
      <c r="B606" s="67" t="n">
        <v>85514175</v>
      </c>
      <c r="C606" s="66" t="inlineStr">
        <is>
          <t>ANALIA DELIA ARRU</t>
        </is>
      </c>
      <c r="D606" s="67" t="n">
        <v>30000455</v>
      </c>
      <c r="E606" s="66" t="inlineStr">
        <is>
          <t>FUNDACION COMEI</t>
        </is>
      </c>
      <c r="F606" s="68" t="inlineStr">
        <is>
          <t>DSZA</t>
        </is>
      </c>
      <c r="G606" s="68" t="inlineStr">
        <is>
          <t>MAN</t>
        </is>
      </c>
      <c r="H606" s="67" t="n">
        <v>84004830</v>
      </c>
      <c r="I606" s="66" t="inlineStr">
        <is>
          <t>RED F COLOMBINI</t>
        </is>
      </c>
      <c r="J606" s="66" t="inlineStr">
        <is>
          <t>SALTA 1305</t>
        </is>
      </c>
      <c r="K606" s="66" t="inlineStr">
        <is>
          <t>JOSE MARMOL</t>
        </is>
      </c>
      <c r="L606" s="74">
        <f>IFERROR(IF(OR(H606=$N$2,H606=$N$3,H606=$N$4),"10","02"),"")</f>
        <v/>
      </c>
      <c r="M606" s="76" t="inlineStr">
        <is>
          <t>01</t>
        </is>
      </c>
    </row>
    <row r="607">
      <c r="A607" s="66" t="inlineStr">
        <is>
          <t>41512-01-0</t>
        </is>
      </c>
      <c r="B607" s="67" t="n">
        <v>85544931</v>
      </c>
      <c r="C607" s="66" t="inlineStr">
        <is>
          <t>ESTELA LIDIA SANCHEZ</t>
        </is>
      </c>
      <c r="D607" s="67" t="n">
        <v>30000455</v>
      </c>
      <c r="E607" s="66" t="inlineStr">
        <is>
          <t>FUNDACION COMEI</t>
        </is>
      </c>
      <c r="F607" s="68" t="inlineStr">
        <is>
          <t>DSZA</t>
        </is>
      </c>
      <c r="G607" s="68" t="inlineStr">
        <is>
          <t>MAN</t>
        </is>
      </c>
      <c r="H607" s="67" t="n">
        <v>84004312</v>
      </c>
      <c r="I607" s="66" t="inlineStr">
        <is>
          <t>HOSPITAL UNIV AUSTRAL</t>
        </is>
      </c>
      <c r="J607" s="66" t="inlineStr">
        <is>
          <t>AV J. DOMINGO PERON 1500</t>
        </is>
      </c>
      <c r="K607" s="66" t="inlineStr">
        <is>
          <t>PILAR</t>
        </is>
      </c>
      <c r="L607" s="74">
        <f>IFERROR(IF(OR(H607=$N$2,H607=$N$3,H607=$N$4),"10","02"),"")</f>
        <v/>
      </c>
      <c r="M607" s="76" t="inlineStr">
        <is>
          <t>01</t>
        </is>
      </c>
    </row>
    <row r="608">
      <c r="A608" s="66" t="inlineStr">
        <is>
          <t>050272-00-2</t>
        </is>
      </c>
      <c r="B608" s="67" t="n">
        <v>85547194</v>
      </c>
      <c r="C608" s="66" t="inlineStr">
        <is>
          <t>MARIA LUISA URCELAY</t>
        </is>
      </c>
      <c r="D608" s="67" t="n">
        <v>30000455</v>
      </c>
      <c r="E608" s="66" t="inlineStr">
        <is>
          <t>FUNDACION COMEI</t>
        </is>
      </c>
      <c r="F608" s="68" t="inlineStr">
        <is>
          <t>DSZA</t>
        </is>
      </c>
      <c r="G608" s="68" t="inlineStr">
        <is>
          <t>MAN</t>
        </is>
      </c>
      <c r="H608" s="67" t="n">
        <v>84001534</v>
      </c>
      <c r="I608" s="66" t="inlineStr">
        <is>
          <t>RED F BOUVIER</t>
        </is>
      </c>
      <c r="J608" s="66" t="inlineStr">
        <is>
          <t>COLON 1297</t>
        </is>
      </c>
      <c r="K608" s="66" t="inlineStr">
        <is>
          <t>LUJAN</t>
        </is>
      </c>
      <c r="L608" s="74">
        <f>IFERROR(IF(OR(H608=$N$2,H608=$N$3,H608=$N$4),"10","02"),"")</f>
        <v/>
      </c>
      <c r="M608" s="76" t="inlineStr">
        <is>
          <t>01</t>
        </is>
      </c>
    </row>
    <row r="609">
      <c r="A609" s="66" t="inlineStr">
        <is>
          <t>33394-00-8</t>
        </is>
      </c>
      <c r="B609" s="67" t="n">
        <v>85502046</v>
      </c>
      <c r="C609" s="66" t="inlineStr">
        <is>
          <t>ANDREA VERONICA MUSIC</t>
        </is>
      </c>
      <c r="D609" s="67" t="n">
        <v>30000455</v>
      </c>
      <c r="E609" s="66" t="inlineStr">
        <is>
          <t>FUNDACION COMEI</t>
        </is>
      </c>
      <c r="F609" s="68" t="inlineStr">
        <is>
          <t>DSZA</t>
        </is>
      </c>
      <c r="G609" s="68" t="inlineStr">
        <is>
          <t>MAN</t>
        </is>
      </c>
      <c r="H609" s="67" t="n">
        <v>84000011</v>
      </c>
      <c r="I609" s="66" t="inlineStr">
        <is>
          <t>TELEMED ARGENTINA SA</t>
        </is>
      </c>
      <c r="J609" s="66" t="inlineStr">
        <is>
          <t>AVDA CRISOLOGO LARRALDE 3711</t>
        </is>
      </c>
      <c r="K609" s="66" t="inlineStr">
        <is>
          <t>SAAVEDRA</t>
        </is>
      </c>
      <c r="L609" s="74">
        <f>IFERROR(IF(OR(H609=$N$2,H609=$N$3,H609=$N$4),"10","02"),"")</f>
        <v/>
      </c>
      <c r="M609" s="76" t="inlineStr">
        <is>
          <t>01</t>
        </is>
      </c>
    </row>
    <row r="610">
      <c r="A610" s="66" t="inlineStr">
        <is>
          <t>022656-00-9</t>
        </is>
      </c>
      <c r="B610" s="67" t="n">
        <v>85502352</v>
      </c>
      <c r="C610" s="66" t="inlineStr">
        <is>
          <t>LIDIA SAAD</t>
        </is>
      </c>
      <c r="D610" s="67" t="n">
        <v>30000455</v>
      </c>
      <c r="E610" s="66" t="inlineStr">
        <is>
          <t>FUNDACION COMEI</t>
        </is>
      </c>
      <c r="F610" s="68" t="inlineStr">
        <is>
          <t>DSZA</t>
        </is>
      </c>
      <c r="G610" s="68" t="inlineStr">
        <is>
          <t>MAN</t>
        </is>
      </c>
      <c r="H610" s="72" t="n">
        <v>84011182</v>
      </c>
      <c r="I610" s="68" t="inlineStr">
        <is>
          <t>F. SCZA PELLEGRINI</t>
        </is>
      </c>
      <c r="J610" s="68" t="inlineStr">
        <is>
          <t>PELLEGRINI 160</t>
        </is>
      </c>
      <c r="K610" s="68" t="inlineStr">
        <is>
          <t>BUENOS AIRES</t>
        </is>
      </c>
      <c r="L610" s="74">
        <f>IFERROR(IF(OR(H610=$N$2,H610=$N$3,H610=$N$4),"10","02"),"")</f>
        <v/>
      </c>
      <c r="M610" s="76" t="inlineStr">
        <is>
          <t>01</t>
        </is>
      </c>
    </row>
    <row r="611">
      <c r="A611" s="66" t="inlineStr">
        <is>
          <t>030172-00-9</t>
        </is>
      </c>
      <c r="B611" s="67" t="n">
        <v>85501986</v>
      </c>
      <c r="C611" s="66" t="inlineStr">
        <is>
          <t>ELIDA ESTHER SCAIA</t>
        </is>
      </c>
      <c r="D611" s="67" t="n">
        <v>30000455</v>
      </c>
      <c r="E611" s="66" t="inlineStr">
        <is>
          <t>FUNDACION COMEI</t>
        </is>
      </c>
      <c r="F611" s="68" t="inlineStr">
        <is>
          <t>DSZA</t>
        </is>
      </c>
      <c r="G611" s="68" t="inlineStr">
        <is>
          <t>MAN</t>
        </is>
      </c>
      <c r="H611" s="67" t="n">
        <v>84000011</v>
      </c>
      <c r="I611" s="66" t="inlineStr">
        <is>
          <t>TELEMED ARGENTINA SA</t>
        </is>
      </c>
      <c r="J611" s="66" t="inlineStr">
        <is>
          <t>AVDA CRISOLOGO LARRALDE 3711</t>
        </is>
      </c>
      <c r="K611" s="66" t="inlineStr">
        <is>
          <t>SAAVEDRA</t>
        </is>
      </c>
      <c r="L611" s="74">
        <f>IFERROR(IF(OR(H611=$N$2,H611=$N$3,H611=$N$4),"10","02"),"")</f>
        <v/>
      </c>
      <c r="M611" s="76" t="inlineStr">
        <is>
          <t>01</t>
        </is>
      </c>
    </row>
    <row r="612">
      <c r="A612" s="66" t="inlineStr">
        <is>
          <t>32612-00-6</t>
        </is>
      </c>
      <c r="B612" s="67" t="n">
        <v>85496112</v>
      </c>
      <c r="C612" s="66" t="inlineStr">
        <is>
          <t>STELLA ZANZOTTERA</t>
        </is>
      </c>
      <c r="D612" s="67" t="n">
        <v>30000455</v>
      </c>
      <c r="E612" s="66" t="inlineStr">
        <is>
          <t>FUNDACION COMEI</t>
        </is>
      </c>
      <c r="F612" s="68" t="inlineStr">
        <is>
          <t>DSZA</t>
        </is>
      </c>
      <c r="G612" s="68" t="inlineStr">
        <is>
          <t>MAN</t>
        </is>
      </c>
      <c r="H612" s="72" t="n">
        <v>84011182</v>
      </c>
      <c r="I612" s="68" t="inlineStr">
        <is>
          <t>F. SCZA PELLEGRINI</t>
        </is>
      </c>
      <c r="J612" s="68" t="inlineStr">
        <is>
          <t>PELLEGRINI 160</t>
        </is>
      </c>
      <c r="K612" s="68" t="inlineStr">
        <is>
          <t>BUENOS AIRES</t>
        </is>
      </c>
      <c r="L612" s="74">
        <f>IFERROR(IF(OR(H612=$N$2,H612=$N$3,H612=$N$4),"10","02"),"")</f>
        <v/>
      </c>
      <c r="M612" s="76" t="inlineStr">
        <is>
          <t>01</t>
        </is>
      </c>
    </row>
    <row r="613">
      <c r="A613" s="66" t="inlineStr">
        <is>
          <t>040216-00-5</t>
        </is>
      </c>
      <c r="B613" s="67" t="n">
        <v>85502218</v>
      </c>
      <c r="C613" s="66" t="inlineStr">
        <is>
          <t>NICOLAS GARZANITI</t>
        </is>
      </c>
      <c r="D613" s="67" t="n">
        <v>30000455</v>
      </c>
      <c r="E613" s="66" t="inlineStr">
        <is>
          <t>FUNDACION COMEI</t>
        </is>
      </c>
      <c r="F613" s="68" t="inlineStr">
        <is>
          <t>DSZA</t>
        </is>
      </c>
      <c r="G613" s="68" t="inlineStr">
        <is>
          <t>MAN</t>
        </is>
      </c>
      <c r="H613" s="67" t="n">
        <v>84006822</v>
      </c>
      <c r="I613" s="66" t="inlineStr">
        <is>
          <t>F FITTIPALDI</t>
        </is>
      </c>
      <c r="J613" s="66" t="inlineStr">
        <is>
          <t>FERNANDEZ DE ENCISO 3947</t>
        </is>
      </c>
      <c r="K613" s="66" t="inlineStr">
        <is>
          <t>VILLA DEVOTO</t>
        </is>
      </c>
      <c r="L613" s="74">
        <f>IFERROR(IF(OR(H613=$N$2,H613=$N$3,H613=$N$4),"10","02"),"")</f>
        <v/>
      </c>
      <c r="M613" s="76" t="inlineStr">
        <is>
          <t>01</t>
        </is>
      </c>
    </row>
    <row r="614">
      <c r="A614" s="66" t="inlineStr">
        <is>
          <t>100080-00-9</t>
        </is>
      </c>
      <c r="B614" s="67" t="n">
        <v>85503535</v>
      </c>
      <c r="C614" s="66" t="inlineStr">
        <is>
          <t>NORMA AZUCENA MIGUEL</t>
        </is>
      </c>
      <c r="D614" s="67" t="n">
        <v>30000455</v>
      </c>
      <c r="E614" s="66" t="inlineStr">
        <is>
          <t>FUNDACION COMEI</t>
        </is>
      </c>
      <c r="F614" s="68" t="inlineStr">
        <is>
          <t>DSZA</t>
        </is>
      </c>
      <c r="G614" s="68" t="inlineStr">
        <is>
          <t>MAN</t>
        </is>
      </c>
      <c r="H614" s="72" t="n">
        <v>84011182</v>
      </c>
      <c r="I614" s="68" t="inlineStr">
        <is>
          <t>F. SCZA PELLEGRINI</t>
        </is>
      </c>
      <c r="J614" s="68" t="inlineStr">
        <is>
          <t>PELLEGRINI 160</t>
        </is>
      </c>
      <c r="K614" s="68" t="inlineStr">
        <is>
          <t>BUENOS AIRES</t>
        </is>
      </c>
      <c r="L614" s="74">
        <f>IFERROR(IF(OR(H614=$N$2,H614=$N$3,H614=$N$4),"10","02"),"")</f>
        <v/>
      </c>
      <c r="M614" s="76" t="inlineStr">
        <is>
          <t>01</t>
        </is>
      </c>
    </row>
    <row r="615">
      <c r="A615" s="66" t="inlineStr">
        <is>
          <t>24577-00-5</t>
        </is>
      </c>
      <c r="B615" s="67" t="n">
        <v>85503309</v>
      </c>
      <c r="C615" s="66" t="inlineStr">
        <is>
          <t>PAULA CASTILLO</t>
        </is>
      </c>
      <c r="D615" s="67" t="n">
        <v>30000455</v>
      </c>
      <c r="E615" s="66" t="inlineStr">
        <is>
          <t>FUNDACION COMEI</t>
        </is>
      </c>
      <c r="F615" s="68" t="inlineStr">
        <is>
          <t>DSZA</t>
        </is>
      </c>
      <c r="G615" s="68" t="inlineStr">
        <is>
          <t>MAN</t>
        </is>
      </c>
      <c r="H615" s="72" t="n">
        <v>84011182</v>
      </c>
      <c r="I615" s="68" t="inlineStr">
        <is>
          <t>F. SCZA PELLEGRINI</t>
        </is>
      </c>
      <c r="J615" s="68" t="inlineStr">
        <is>
          <t>PELLEGRINI 160</t>
        </is>
      </c>
      <c r="K615" s="68" t="inlineStr">
        <is>
          <t>BUENOS AIRES</t>
        </is>
      </c>
      <c r="L615" s="74">
        <f>IFERROR(IF(OR(H615=$N$2,H615=$N$3,H615=$N$4),"10","02"),"")</f>
        <v/>
      </c>
      <c r="M615" s="76" t="inlineStr">
        <is>
          <t>01</t>
        </is>
      </c>
    </row>
    <row r="616">
      <c r="A616" s="66" t="inlineStr">
        <is>
          <t>014553-00-8</t>
        </is>
      </c>
      <c r="B616" s="67" t="n">
        <v>85503823</v>
      </c>
      <c r="C616" s="66" t="inlineStr">
        <is>
          <t>MARIA PAULA PORCELLI</t>
        </is>
      </c>
      <c r="D616" s="67" t="n">
        <v>30000455</v>
      </c>
      <c r="E616" s="66" t="inlineStr">
        <is>
          <t>FUNDACION COMEI</t>
        </is>
      </c>
      <c r="F616" s="68" t="inlineStr">
        <is>
          <t>DSZA</t>
        </is>
      </c>
      <c r="G616" s="68" t="inlineStr">
        <is>
          <t>MAN</t>
        </is>
      </c>
      <c r="H616" s="67" t="n">
        <v>84003238</v>
      </c>
      <c r="I616" s="66" t="inlineStr">
        <is>
          <t>RED F BERTINO</t>
        </is>
      </c>
      <c r="J616" s="66" t="inlineStr">
        <is>
          <t>LAVALLE 497</t>
        </is>
      </c>
      <c r="K616" s="66" t="inlineStr">
        <is>
          <t>CORONEL SUAREZ</t>
        </is>
      </c>
      <c r="L616" s="74">
        <f>IFERROR(IF(OR(H616=$N$2,H616=$N$3,H616=$N$4),"10","02"),"")</f>
        <v/>
      </c>
      <c r="M616" s="76" t="inlineStr">
        <is>
          <t>01</t>
        </is>
      </c>
    </row>
    <row r="617">
      <c r="A617" s="66" t="inlineStr">
        <is>
          <t>061127-01-4</t>
        </is>
      </c>
      <c r="B617" s="67" t="n">
        <v>85505948</v>
      </c>
      <c r="C617" s="66" t="inlineStr">
        <is>
          <t>MARIA INES PUPPO</t>
        </is>
      </c>
      <c r="D617" s="67" t="n">
        <v>30000455</v>
      </c>
      <c r="E617" s="66" t="inlineStr">
        <is>
          <t>FUNDACION COMEI</t>
        </is>
      </c>
      <c r="F617" s="68" t="inlineStr">
        <is>
          <t>DSZA</t>
        </is>
      </c>
      <c r="G617" s="68" t="inlineStr">
        <is>
          <t>MAN</t>
        </is>
      </c>
      <c r="H617" s="67" t="n">
        <v>84001366</v>
      </c>
      <c r="I617" s="66" t="inlineStr">
        <is>
          <t>RED F M. Siderurgica Gral Savio</t>
        </is>
      </c>
      <c r="J617" s="66" t="inlineStr">
        <is>
          <t>DE LA NACION 340</t>
        </is>
      </c>
      <c r="K617" s="66" t="inlineStr">
        <is>
          <t>SAN NICOLAS DE LOS ARROYOS</t>
        </is>
      </c>
      <c r="L617" s="74">
        <f>IFERROR(IF(OR(H617=$N$2,H617=$N$3,H617=$N$4),"10","02"),"")</f>
        <v/>
      </c>
      <c r="M617" s="76" t="inlineStr">
        <is>
          <t>01</t>
        </is>
      </c>
    </row>
    <row r="618">
      <c r="A618" s="66" t="inlineStr">
        <is>
          <t>024783-00-8</t>
        </is>
      </c>
      <c r="B618" s="67" t="n">
        <v>85505396</v>
      </c>
      <c r="C618" s="66" t="inlineStr">
        <is>
          <t>MAYRA POQUET</t>
        </is>
      </c>
      <c r="D618" s="67" t="n">
        <v>30000455</v>
      </c>
      <c r="E618" s="66" t="inlineStr">
        <is>
          <t>FUNDACION COMEI</t>
        </is>
      </c>
      <c r="F618" s="68" t="inlineStr">
        <is>
          <t>DSZA</t>
        </is>
      </c>
      <c r="G618" s="68" t="inlineStr">
        <is>
          <t>MAN</t>
        </is>
      </c>
      <c r="H618" s="67" t="n">
        <v>84000165</v>
      </c>
      <c r="I618" s="66" t="inlineStr">
        <is>
          <t>RED BARCALA Patricia</t>
        </is>
      </c>
      <c r="J618" s="66" t="inlineStr">
        <is>
          <t>L. N. ALEM 1004</t>
        </is>
      </c>
      <c r="K618" s="66" t="inlineStr">
        <is>
          <t>BANFIELD</t>
        </is>
      </c>
      <c r="L618" s="74">
        <f>IFERROR(IF(OR(H618=$N$2,H618=$N$3,H618=$N$4),"10","02"),"")</f>
        <v/>
      </c>
      <c r="M618" s="76" t="inlineStr">
        <is>
          <t>01</t>
        </is>
      </c>
    </row>
    <row r="619">
      <c r="A619" s="66" t="inlineStr">
        <is>
          <t>042538-00-2</t>
        </is>
      </c>
      <c r="B619" s="67" t="n">
        <v>85506478</v>
      </c>
      <c r="C619" s="66" t="inlineStr">
        <is>
          <t>NESTOR JORGE GAFFURI</t>
        </is>
      </c>
      <c r="D619" s="67" t="n">
        <v>30000455</v>
      </c>
      <c r="E619" s="66" t="inlineStr">
        <is>
          <t>FUNDACION COMEI</t>
        </is>
      </c>
      <c r="F619" s="68" t="inlineStr">
        <is>
          <t>DSZA</t>
        </is>
      </c>
      <c r="G619" s="68" t="inlineStr">
        <is>
          <t>MAN</t>
        </is>
      </c>
      <c r="H619" s="72" t="n">
        <v>84011182</v>
      </c>
      <c r="I619" s="68" t="inlineStr">
        <is>
          <t>F. SCZA PELLEGRINI</t>
        </is>
      </c>
      <c r="J619" s="68" t="inlineStr">
        <is>
          <t>PELLEGRINI 160</t>
        </is>
      </c>
      <c r="K619" s="68" t="inlineStr">
        <is>
          <t>BUENOS AIRES</t>
        </is>
      </c>
      <c r="L619" s="74">
        <f>IFERROR(IF(OR(H619=$N$2,H619=$N$3,H619=$N$4),"10","02"),"")</f>
        <v/>
      </c>
      <c r="M619" s="76" t="inlineStr">
        <is>
          <t>01</t>
        </is>
      </c>
    </row>
    <row r="620">
      <c r="A620" s="66" t="inlineStr">
        <is>
          <t>090524-00-6</t>
        </is>
      </c>
      <c r="B620" s="67" t="n">
        <v>85505386</v>
      </c>
      <c r="C620" s="66" t="inlineStr">
        <is>
          <t>JORGE FERREYRA</t>
        </is>
      </c>
      <c r="D620" s="67" t="n">
        <v>30000455</v>
      </c>
      <c r="E620" s="66" t="inlineStr">
        <is>
          <t>FUNDACION COMEI</t>
        </is>
      </c>
      <c r="F620" s="68" t="inlineStr">
        <is>
          <t>DSZA</t>
        </is>
      </c>
      <c r="G620" s="68" t="inlineStr">
        <is>
          <t>MAN</t>
        </is>
      </c>
      <c r="H620" s="67" t="n">
        <v>84001202</v>
      </c>
      <c r="I620" s="66" t="inlineStr">
        <is>
          <t>RED F GANDARA</t>
        </is>
      </c>
      <c r="J620" s="66" t="inlineStr">
        <is>
          <t>AVDA DR JUAN BAUTISTA JUSTO 494</t>
        </is>
      </c>
      <c r="K620" s="66" t="inlineStr">
        <is>
          <t>MAR DEL PLATA</t>
        </is>
      </c>
      <c r="L620" s="74">
        <f>IFERROR(IF(OR(H620=$N$2,H620=$N$3,H620=$N$4),"10","02"),"")</f>
        <v/>
      </c>
      <c r="M620" s="76" t="inlineStr">
        <is>
          <t>01</t>
        </is>
      </c>
    </row>
    <row r="621">
      <c r="A621" s="66" t="inlineStr">
        <is>
          <t>10387-00</t>
        </is>
      </c>
      <c r="B621" s="67" t="n">
        <v>85432683</v>
      </c>
      <c r="C621" s="66" t="inlineStr">
        <is>
          <t>CRISTINA PALADINO</t>
        </is>
      </c>
      <c r="D621" s="67" t="n">
        <v>30000455</v>
      </c>
      <c r="E621" s="66" t="inlineStr">
        <is>
          <t>FUNDACION COMEI</t>
        </is>
      </c>
      <c r="F621" s="68" t="inlineStr">
        <is>
          <t>DSZA</t>
        </is>
      </c>
      <c r="G621" s="68" t="inlineStr">
        <is>
          <t>MAN</t>
        </is>
      </c>
      <c r="H621" s="67" t="n">
        <v>84007920</v>
      </c>
      <c r="I621" s="66" t="inlineStr">
        <is>
          <t>RED F FERRANDO (Las Pampas)</t>
        </is>
      </c>
      <c r="J621" s="66" t="inlineStr">
        <is>
          <t>Calle 7 52</t>
        </is>
      </c>
      <c r="K621" s="66" t="inlineStr">
        <is>
          <t>LA PLATA</t>
        </is>
      </c>
      <c r="L621" s="74">
        <f>IFERROR(IF(OR(H621=$N$2,H621=$N$3,H621=$N$4),"10","02"),"")</f>
        <v/>
      </c>
      <c r="M621" s="76" t="inlineStr">
        <is>
          <t>01</t>
        </is>
      </c>
    </row>
    <row r="622">
      <c r="A622" s="66" t="inlineStr">
        <is>
          <t>010448-00-9</t>
        </is>
      </c>
      <c r="B622" s="67" t="n">
        <v>85506461</v>
      </c>
      <c r="C622" s="66" t="inlineStr">
        <is>
          <t>NOELIA DEBATISTA</t>
        </is>
      </c>
      <c r="D622" s="67" t="n">
        <v>30000455</v>
      </c>
      <c r="E622" s="66" t="inlineStr">
        <is>
          <t>FUNDACION COMEI</t>
        </is>
      </c>
      <c r="F622" s="68" t="inlineStr">
        <is>
          <t>DSZA</t>
        </is>
      </c>
      <c r="G622" s="68" t="inlineStr">
        <is>
          <t>MAN</t>
        </is>
      </c>
      <c r="H622" s="72" t="n">
        <v>84011182</v>
      </c>
      <c r="I622" s="68" t="inlineStr">
        <is>
          <t>F. SCZA PELLEGRINI</t>
        </is>
      </c>
      <c r="J622" s="68" t="inlineStr">
        <is>
          <t>PELLEGRINI 160</t>
        </is>
      </c>
      <c r="K622" s="68" t="inlineStr">
        <is>
          <t>BUENOS AIRES</t>
        </is>
      </c>
      <c r="L622" s="74">
        <f>IFERROR(IF(OR(H622=$N$2,H622=$N$3,H622=$N$4),"10","02"),"")</f>
        <v/>
      </c>
      <c r="M622" s="76" t="inlineStr">
        <is>
          <t>01</t>
        </is>
      </c>
    </row>
    <row r="623">
      <c r="A623" s="66" t="inlineStr">
        <is>
          <t>031551-00-1</t>
        </is>
      </c>
      <c r="B623" s="67" t="n">
        <v>85506958</v>
      </c>
      <c r="C623" s="66" t="inlineStr">
        <is>
          <t>LILIANA GRACIELA TESEI</t>
        </is>
      </c>
      <c r="D623" s="67" t="n">
        <v>30000455</v>
      </c>
      <c r="E623" s="66" t="inlineStr">
        <is>
          <t>FUNDACION COMEI</t>
        </is>
      </c>
      <c r="F623" s="68" t="inlineStr">
        <is>
          <t>DSZA</t>
        </is>
      </c>
      <c r="G623" s="68" t="inlineStr">
        <is>
          <t>MAN</t>
        </is>
      </c>
      <c r="H623" s="67" t="n">
        <v>84004691</v>
      </c>
      <c r="I623" s="66" t="inlineStr">
        <is>
          <t>C SAN CAMILO</t>
        </is>
      </c>
      <c r="J623" s="66" t="inlineStr">
        <is>
          <t>AVDA ANGEL GALLARDO 899</t>
        </is>
      </c>
      <c r="K623" s="66" t="inlineStr">
        <is>
          <t>VILLA CRESPO</t>
        </is>
      </c>
      <c r="L623" s="74">
        <f>IFERROR(IF(OR(H623=$N$2,H623=$N$3,H623=$N$4),"10","02"),"")</f>
        <v/>
      </c>
      <c r="M623" s="76" t="inlineStr">
        <is>
          <t>01</t>
        </is>
      </c>
    </row>
    <row r="624">
      <c r="A624" s="66" t="inlineStr">
        <is>
          <t>020503-00</t>
        </is>
      </c>
      <c r="B624" s="67" t="n">
        <v>85507816</v>
      </c>
      <c r="C624" s="66" t="inlineStr">
        <is>
          <t>MARTA FRONTALI</t>
        </is>
      </c>
      <c r="D624" s="67" t="n">
        <v>30000455</v>
      </c>
      <c r="E624" s="66" t="inlineStr">
        <is>
          <t>FUNDACION COMEI</t>
        </is>
      </c>
      <c r="F624" s="68" t="inlineStr">
        <is>
          <t>DSZA</t>
        </is>
      </c>
      <c r="G624" s="68" t="inlineStr">
        <is>
          <t>MAN</t>
        </is>
      </c>
      <c r="H624" s="72" t="n">
        <v>84011182</v>
      </c>
      <c r="I624" s="68" t="inlineStr">
        <is>
          <t>F. SCZA PELLEGRINI</t>
        </is>
      </c>
      <c r="J624" s="68" t="inlineStr">
        <is>
          <t>PELLEGRINI 160</t>
        </is>
      </c>
      <c r="K624" s="68" t="inlineStr">
        <is>
          <t>BUENOS AIRES</t>
        </is>
      </c>
      <c r="L624" s="74">
        <f>IFERROR(IF(OR(H624=$N$2,H624=$N$3,H624=$N$4),"10","02"),"")</f>
        <v/>
      </c>
      <c r="M624" s="76" t="inlineStr">
        <is>
          <t>01</t>
        </is>
      </c>
    </row>
    <row r="625">
      <c r="A625" s="66" t="inlineStr">
        <is>
          <t>060878-00-5</t>
        </is>
      </c>
      <c r="B625" s="67" t="n">
        <v>85507721</v>
      </c>
      <c r="C625" s="66" t="inlineStr">
        <is>
          <t>MARIELA DELLA BRUNA</t>
        </is>
      </c>
      <c r="D625" s="67" t="n">
        <v>30000455</v>
      </c>
      <c r="E625" s="66" t="inlineStr">
        <is>
          <t>FUNDACION COMEI</t>
        </is>
      </c>
      <c r="F625" s="68" t="inlineStr">
        <is>
          <t>DSZA</t>
        </is>
      </c>
      <c r="G625" s="68" t="inlineStr">
        <is>
          <t>MAN</t>
        </is>
      </c>
      <c r="H625" s="67" t="n">
        <v>84004312</v>
      </c>
      <c r="I625" s="66" t="inlineStr">
        <is>
          <t>HOSPITAL UNIV AUSTRAL</t>
        </is>
      </c>
      <c r="J625" s="66" t="inlineStr">
        <is>
          <t>AV J. DOMINGO PERON 1500</t>
        </is>
      </c>
      <c r="K625" s="66" t="inlineStr">
        <is>
          <t>PILAR</t>
        </is>
      </c>
      <c r="L625" s="74">
        <f>IFERROR(IF(OR(H625=$N$2,H625=$N$3,H625=$N$4),"10","02"),"")</f>
        <v/>
      </c>
      <c r="M625" s="76" t="inlineStr">
        <is>
          <t>01</t>
        </is>
      </c>
    </row>
    <row r="626">
      <c r="A626" s="66" t="inlineStr">
        <is>
          <t>021110 00 3</t>
        </is>
      </c>
      <c r="B626" s="67" t="n">
        <v>85507671</v>
      </c>
      <c r="C626" s="66" t="inlineStr">
        <is>
          <t>HECTOR ARAKAKI</t>
        </is>
      </c>
      <c r="D626" s="67" t="n">
        <v>30000455</v>
      </c>
      <c r="E626" s="66" t="inlineStr">
        <is>
          <t>FUNDACION COMEI</t>
        </is>
      </c>
      <c r="F626" s="68" t="inlineStr">
        <is>
          <t>DSZA</t>
        </is>
      </c>
      <c r="G626" s="68" t="inlineStr">
        <is>
          <t>MAN</t>
        </is>
      </c>
      <c r="H626" s="72" t="n">
        <v>84011182</v>
      </c>
      <c r="I626" s="68" t="inlineStr">
        <is>
          <t>F. SCZA PELLEGRINI</t>
        </is>
      </c>
      <c r="J626" s="68" t="inlineStr">
        <is>
          <t>PELLEGRINI 160</t>
        </is>
      </c>
      <c r="K626" s="68" t="inlineStr">
        <is>
          <t>BUENOS AIRES</t>
        </is>
      </c>
      <c r="L626" s="74">
        <f>IFERROR(IF(OR(H626=$N$2,H626=$N$3,H626=$N$4),"10","02"),"")</f>
        <v/>
      </c>
      <c r="M626" s="76" t="inlineStr">
        <is>
          <t>01</t>
        </is>
      </c>
    </row>
    <row r="627">
      <c r="A627" s="66" t="inlineStr">
        <is>
          <t>100942-00-4</t>
        </is>
      </c>
      <c r="B627" s="67" t="n">
        <v>85507810</v>
      </c>
      <c r="C627" s="66" t="inlineStr">
        <is>
          <t>NATALIA ARAUZO</t>
        </is>
      </c>
      <c r="D627" s="67" t="n">
        <v>30000455</v>
      </c>
      <c r="E627" s="66" t="inlineStr">
        <is>
          <t>FUNDACION COMEI</t>
        </is>
      </c>
      <c r="F627" s="68" t="inlineStr">
        <is>
          <t>DSZA</t>
        </is>
      </c>
      <c r="G627" s="68" t="inlineStr">
        <is>
          <t>MAN</t>
        </is>
      </c>
      <c r="H627" s="67" t="n">
        <v>84002444</v>
      </c>
      <c r="I627" s="66" t="inlineStr">
        <is>
          <t>RED F DI NUCCI</t>
        </is>
      </c>
      <c r="J627" s="66" t="inlineStr">
        <is>
          <t>SALTA 405</t>
        </is>
      </c>
      <c r="K627" s="66" t="inlineStr">
        <is>
          <t>BAHIA BLANCA</t>
        </is>
      </c>
      <c r="L627" s="74">
        <f>IFERROR(IF(OR(H627=$N$2,H627=$N$3,H627=$N$4),"10","02"),"")</f>
        <v/>
      </c>
      <c r="M627" s="76" t="inlineStr">
        <is>
          <t>01</t>
        </is>
      </c>
    </row>
    <row r="628">
      <c r="A628" s="66" t="inlineStr">
        <is>
          <t>014873-00-1</t>
        </is>
      </c>
      <c r="B628" s="67" t="n">
        <v>85508885</v>
      </c>
      <c r="C628" s="66" t="inlineStr">
        <is>
          <t>DAIANA RUTH ANGELILLO</t>
        </is>
      </c>
      <c r="D628" s="67" t="n">
        <v>30000455</v>
      </c>
      <c r="E628" s="66" t="inlineStr">
        <is>
          <t>FUNDACION COMEI</t>
        </is>
      </c>
      <c r="F628" s="68" t="inlineStr">
        <is>
          <t>DSZA</t>
        </is>
      </c>
      <c r="G628" s="68" t="inlineStr">
        <is>
          <t>MAN</t>
        </is>
      </c>
      <c r="H628" s="67" t="n">
        <v>84000960</v>
      </c>
      <c r="I628" s="66" t="inlineStr">
        <is>
          <t>RED F MARSIGLIA</t>
        </is>
      </c>
      <c r="J628" s="66" t="inlineStr">
        <is>
          <t>AVENIDA 38 751</t>
        </is>
      </c>
      <c r="K628" s="66" t="inlineStr">
        <is>
          <t>LA PLATA</t>
        </is>
      </c>
      <c r="L628" s="74">
        <f>IFERROR(IF(OR(H628=$N$2,H628=$N$3,H628=$N$4),"10","02"),"")</f>
        <v/>
      </c>
      <c r="M628" s="76" t="inlineStr">
        <is>
          <t>01</t>
        </is>
      </c>
    </row>
    <row r="629">
      <c r="A629" s="66" t="inlineStr">
        <is>
          <t>030840-00-9</t>
        </is>
      </c>
      <c r="B629" s="67" t="n">
        <v>85510407</v>
      </c>
      <c r="C629" s="66" t="inlineStr">
        <is>
          <t>DARDO CESAR MARTINESE</t>
        </is>
      </c>
      <c r="D629" s="67" t="n">
        <v>30000455</v>
      </c>
      <c r="E629" s="66" t="inlineStr">
        <is>
          <t>FUNDACION COMEI</t>
        </is>
      </c>
      <c r="F629" s="68" t="inlineStr">
        <is>
          <t>DSZA</t>
        </is>
      </c>
      <c r="G629" s="68" t="inlineStr">
        <is>
          <t>MAN</t>
        </is>
      </c>
      <c r="H629" s="72" t="n">
        <v>84011182</v>
      </c>
      <c r="I629" s="68" t="inlineStr">
        <is>
          <t>F. SCZA PELLEGRINI</t>
        </is>
      </c>
      <c r="J629" s="68" t="inlineStr">
        <is>
          <t>PELLEGRINI 160</t>
        </is>
      </c>
      <c r="K629" s="68" t="inlineStr">
        <is>
          <t>BUENOS AIRES</t>
        </is>
      </c>
      <c r="L629" s="74">
        <f>IFERROR(IF(OR(H629=$N$2,H629=$N$3,H629=$N$4),"10","02"),"")</f>
        <v/>
      </c>
      <c r="M629" s="76" t="inlineStr">
        <is>
          <t>01</t>
        </is>
      </c>
    </row>
    <row r="630">
      <c r="A630" s="66" t="inlineStr">
        <is>
          <t>024824-00-2</t>
        </is>
      </c>
      <c r="B630" s="67" t="n">
        <v>85481546</v>
      </c>
      <c r="C630" s="66" t="inlineStr">
        <is>
          <t>MARIA DE LOS ANGELES QUISPE JANKO</t>
        </is>
      </c>
      <c r="D630" s="67" t="n">
        <v>30000455</v>
      </c>
      <c r="E630" s="66" t="inlineStr">
        <is>
          <t>FUNDACION COMEI</t>
        </is>
      </c>
      <c r="F630" s="68" t="inlineStr">
        <is>
          <t>DSZA</t>
        </is>
      </c>
      <c r="G630" s="68" t="inlineStr">
        <is>
          <t>MAN</t>
        </is>
      </c>
      <c r="H630" s="72" t="n">
        <v>84011182</v>
      </c>
      <c r="I630" s="68" t="inlineStr">
        <is>
          <t>F. SCZA PELLEGRINI</t>
        </is>
      </c>
      <c r="J630" s="68" t="inlineStr">
        <is>
          <t>PELLEGRINI 160</t>
        </is>
      </c>
      <c r="K630" s="68" t="inlineStr">
        <is>
          <t>BUENOS AIRES</t>
        </is>
      </c>
      <c r="L630" s="74">
        <f>IFERROR(IF(OR(H630=$N$2,H630=$N$3,H630=$N$4),"10","02"),"")</f>
        <v/>
      </c>
      <c r="M630" s="76" t="inlineStr">
        <is>
          <t>01</t>
        </is>
      </c>
    </row>
    <row r="631">
      <c r="A631" s="66" t="inlineStr">
        <is>
          <t>50172-00-5</t>
        </is>
      </c>
      <c r="B631" s="67" t="n">
        <v>85509940</v>
      </c>
      <c r="C631" s="66" t="inlineStr">
        <is>
          <t>NORMA HERNANDEZ</t>
        </is>
      </c>
      <c r="D631" s="67" t="n">
        <v>30000455</v>
      </c>
      <c r="E631" s="66" t="inlineStr">
        <is>
          <t>FUNDACION COMEI</t>
        </is>
      </c>
      <c r="F631" s="68" t="inlineStr">
        <is>
          <t>DSZA</t>
        </is>
      </c>
      <c r="G631" s="68" t="inlineStr">
        <is>
          <t>MAN</t>
        </is>
      </c>
      <c r="H631" s="67" t="n">
        <v>84008190</v>
      </c>
      <c r="I631" s="66" t="inlineStr">
        <is>
          <t>RED F DAVIES</t>
        </is>
      </c>
      <c r="J631" s="66" t="inlineStr">
        <is>
          <t>AVDA ANTA 51</t>
        </is>
      </c>
      <c r="K631" s="66" t="inlineStr">
        <is>
          <t>ZARATE</t>
        </is>
      </c>
      <c r="L631" s="74">
        <f>IFERROR(IF(OR(H631=$N$2,H631=$N$3,H631=$N$4),"10","02"),"")</f>
        <v/>
      </c>
      <c r="M631" s="76" t="inlineStr">
        <is>
          <t>01</t>
        </is>
      </c>
    </row>
    <row r="632">
      <c r="A632" s="66" t="inlineStr">
        <is>
          <t>30748-00-6</t>
        </is>
      </c>
      <c r="B632" s="67" t="n">
        <v>85511827</v>
      </c>
      <c r="C632" s="66" t="inlineStr">
        <is>
          <t>MARIA CRISTINA LOPARDO</t>
        </is>
      </c>
      <c r="D632" s="67" t="n">
        <v>30000455</v>
      </c>
      <c r="E632" s="66" t="inlineStr">
        <is>
          <t>FUNDACION COMEI</t>
        </is>
      </c>
      <c r="F632" s="68" t="inlineStr">
        <is>
          <t>DSZA</t>
        </is>
      </c>
      <c r="G632" s="68" t="inlineStr">
        <is>
          <t>MAN</t>
        </is>
      </c>
      <c r="H632" s="67" t="n">
        <v>84000011</v>
      </c>
      <c r="I632" s="66" t="inlineStr">
        <is>
          <t>TELEMED ARGENTINA SA</t>
        </is>
      </c>
      <c r="J632" s="66" t="inlineStr">
        <is>
          <t>AVDA CRISOLOGO LARRALDE 3711</t>
        </is>
      </c>
      <c r="K632" s="66" t="inlineStr">
        <is>
          <t>SAAVEDRA</t>
        </is>
      </c>
      <c r="L632" s="74">
        <f>IFERROR(IF(OR(H632=$N$2,H632=$N$3,H632=$N$4),"10","02"),"")</f>
        <v/>
      </c>
      <c r="M632" s="76" t="inlineStr">
        <is>
          <t>01</t>
        </is>
      </c>
    </row>
    <row r="633">
      <c r="A633" s="66" t="inlineStr">
        <is>
          <t>080798-00-6</t>
        </is>
      </c>
      <c r="B633" s="67" t="n">
        <v>85512005</v>
      </c>
      <c r="C633" s="66" t="inlineStr">
        <is>
          <t>FELIPE SANSIMONI</t>
        </is>
      </c>
      <c r="D633" s="67" t="n">
        <v>30000455</v>
      </c>
      <c r="E633" s="66" t="inlineStr">
        <is>
          <t>FUNDACION COMEI</t>
        </is>
      </c>
      <c r="F633" s="68" t="inlineStr">
        <is>
          <t>DSZA</t>
        </is>
      </c>
      <c r="G633" s="68" t="inlineStr">
        <is>
          <t>MAN</t>
        </is>
      </c>
      <c r="H633" s="67" t="n">
        <v>84007515</v>
      </c>
      <c r="I633" s="66" t="inlineStr">
        <is>
          <t>RED F SPINOLA</t>
        </is>
      </c>
      <c r="J633" s="66" t="inlineStr">
        <is>
          <t>NECOCHEA 3282</t>
        </is>
      </c>
      <c r="K633" s="66" t="inlineStr">
        <is>
          <t>OLAVARRIA</t>
        </is>
      </c>
      <c r="L633" s="74">
        <f>IFERROR(IF(OR(H633=$N$2,H633=$N$3,H633=$N$4),"10","02"),"")</f>
        <v/>
      </c>
      <c r="M633" s="76" t="inlineStr">
        <is>
          <t>01</t>
        </is>
      </c>
    </row>
    <row r="634">
      <c r="A634" s="66" t="inlineStr">
        <is>
          <t>41222-00-3</t>
        </is>
      </c>
      <c r="B634" s="67" t="n">
        <v>85512323</v>
      </c>
      <c r="C634" s="66" t="inlineStr">
        <is>
          <t>MARTA BEATRIZ DIAZ</t>
        </is>
      </c>
      <c r="D634" s="67" t="n">
        <v>30000455</v>
      </c>
      <c r="E634" s="66" t="inlineStr">
        <is>
          <t>FUNDACION COMEI</t>
        </is>
      </c>
      <c r="F634" s="68" t="inlineStr">
        <is>
          <t>DSZA</t>
        </is>
      </c>
      <c r="G634" s="68" t="inlineStr">
        <is>
          <t>MAN</t>
        </is>
      </c>
      <c r="H634" s="72" t="n">
        <v>84011182</v>
      </c>
      <c r="I634" s="68" t="inlineStr">
        <is>
          <t>F. SCZA PELLEGRINI</t>
        </is>
      </c>
      <c r="J634" s="68" t="inlineStr">
        <is>
          <t>PELLEGRINI 160</t>
        </is>
      </c>
      <c r="K634" s="68" t="inlineStr">
        <is>
          <t>BUENOS AIRES</t>
        </is>
      </c>
      <c r="L634" s="74">
        <f>IFERROR(IF(OR(H634=$N$2,H634=$N$3,H634=$N$4),"10","02"),"")</f>
        <v/>
      </c>
      <c r="M634" s="76" t="inlineStr">
        <is>
          <t>01</t>
        </is>
      </c>
    </row>
    <row r="635">
      <c r="A635" s="66" t="inlineStr">
        <is>
          <t>030880-00-3</t>
        </is>
      </c>
      <c r="B635" s="67" t="n">
        <v>85512090</v>
      </c>
      <c r="C635" s="66" t="inlineStr">
        <is>
          <t>MARIA MICAELA POLVERE</t>
        </is>
      </c>
      <c r="D635" s="67" t="n">
        <v>30000455</v>
      </c>
      <c r="E635" s="66" t="inlineStr">
        <is>
          <t>FUNDACION COMEI</t>
        </is>
      </c>
      <c r="F635" s="68" t="inlineStr">
        <is>
          <t>DSZA</t>
        </is>
      </c>
      <c r="G635" s="68" t="inlineStr">
        <is>
          <t>MAN</t>
        </is>
      </c>
      <c r="H635" s="67" t="n">
        <v>84010892</v>
      </c>
      <c r="I635" s="66" t="inlineStr">
        <is>
          <t>RED F CATTANEO</t>
        </is>
      </c>
      <c r="J635" s="66" t="inlineStr">
        <is>
          <t>AVDA GAONA 1701</t>
        </is>
      </c>
      <c r="K635" s="66" t="inlineStr">
        <is>
          <t>RAMOS MEJIA</t>
        </is>
      </c>
      <c r="L635" s="74">
        <f>IFERROR(IF(OR(H635=$N$2,H635=$N$3,H635=$N$4),"10","02"),"")</f>
        <v/>
      </c>
      <c r="M635" s="76" t="inlineStr">
        <is>
          <t>01</t>
        </is>
      </c>
    </row>
    <row r="636">
      <c r="A636" s="66" t="inlineStr">
        <is>
          <t>020507-00-2</t>
        </is>
      </c>
      <c r="B636" s="67" t="n">
        <v>85462866</v>
      </c>
      <c r="C636" s="66" t="inlineStr">
        <is>
          <t>GRACIELA PANIZZA</t>
        </is>
      </c>
      <c r="D636" s="67" t="n">
        <v>30000455</v>
      </c>
      <c r="E636" s="66" t="inlineStr">
        <is>
          <t>FUNDACION COMEI</t>
        </is>
      </c>
      <c r="F636" s="68" t="inlineStr">
        <is>
          <t>DSZA</t>
        </is>
      </c>
      <c r="G636" s="68" t="inlineStr">
        <is>
          <t>MAN</t>
        </is>
      </c>
      <c r="H636" s="67" t="n">
        <v>84000289</v>
      </c>
      <c r="I636" s="66" t="inlineStr">
        <is>
          <t>RED F GOMEZ de Alejandra Cols</t>
        </is>
      </c>
      <c r="J636" s="66" t="inlineStr">
        <is>
          <t>AV PTE H. YRIGOYEN 4147</t>
        </is>
      </c>
      <c r="K636" s="66" t="inlineStr">
        <is>
          <t>LANUS</t>
        </is>
      </c>
      <c r="L636" s="74">
        <f>IFERROR(IF(OR(H636=$N$2,H636=$N$3,H636=$N$4),"10","02"),"")</f>
        <v/>
      </c>
      <c r="M636" s="76" t="inlineStr">
        <is>
          <t>01</t>
        </is>
      </c>
    </row>
    <row r="637">
      <c r="A637" s="66" t="inlineStr">
        <is>
          <t>32736-01-4</t>
        </is>
      </c>
      <c r="B637" s="67" t="n">
        <v>85512032</v>
      </c>
      <c r="C637" s="66" t="inlineStr">
        <is>
          <t>ROCCO CONCOVIA QUEIROZ</t>
        </is>
      </c>
      <c r="D637" s="67" t="n">
        <v>30000455</v>
      </c>
      <c r="E637" s="66" t="inlineStr">
        <is>
          <t>FUNDACION COMEI</t>
        </is>
      </c>
      <c r="F637" s="68" t="inlineStr">
        <is>
          <t>DSZA</t>
        </is>
      </c>
      <c r="G637" s="68" t="inlineStr">
        <is>
          <t>MAN</t>
        </is>
      </c>
      <c r="H637" s="72" t="n">
        <v>84011182</v>
      </c>
      <c r="I637" s="68" t="inlineStr">
        <is>
          <t>F. SCZA PELLEGRINI</t>
        </is>
      </c>
      <c r="J637" s="68" t="inlineStr">
        <is>
          <t>PELLEGRINI 160</t>
        </is>
      </c>
      <c r="K637" s="68" t="inlineStr">
        <is>
          <t>BUENOS AIRES</t>
        </is>
      </c>
      <c r="L637" s="74">
        <f>IFERROR(IF(OR(H637=$N$2,H637=$N$3,H637=$N$4),"10","02"),"")</f>
        <v/>
      </c>
      <c r="M637" s="76" t="inlineStr">
        <is>
          <t>01</t>
        </is>
      </c>
    </row>
    <row r="638">
      <c r="A638" s="66" t="inlineStr">
        <is>
          <t>14993-00-0</t>
        </is>
      </c>
      <c r="B638" s="67" t="n">
        <v>85513515</v>
      </c>
      <c r="C638" s="66" t="inlineStr">
        <is>
          <t>MARIA LUZ ROJAS VARGAS</t>
        </is>
      </c>
      <c r="D638" s="67" t="n">
        <v>30000455</v>
      </c>
      <c r="E638" s="66" t="inlineStr">
        <is>
          <t>FUNDACION COMEI</t>
        </is>
      </c>
      <c r="F638" s="68" t="inlineStr">
        <is>
          <t>DSZA</t>
        </is>
      </c>
      <c r="G638" s="68" t="inlineStr">
        <is>
          <t>MAN</t>
        </is>
      </c>
      <c r="H638" s="67" t="n">
        <v>84007920</v>
      </c>
      <c r="I638" s="66" t="inlineStr">
        <is>
          <t>RED F FERRANDO (Las Pampas)</t>
        </is>
      </c>
      <c r="J638" s="66" t="inlineStr">
        <is>
          <t>Calle 7 52</t>
        </is>
      </c>
      <c r="K638" s="66" t="inlineStr">
        <is>
          <t>LA PLATA</t>
        </is>
      </c>
      <c r="L638" s="74">
        <f>IFERROR(IF(OR(H638=$N$2,H638=$N$3,H638=$N$4),"10","02"),"")</f>
        <v/>
      </c>
      <c r="M638" s="76" t="inlineStr">
        <is>
          <t>01</t>
        </is>
      </c>
    </row>
    <row r="639">
      <c r="A639" s="66" t="inlineStr">
        <is>
          <t>31179-00</t>
        </is>
      </c>
      <c r="B639" s="67" t="n">
        <v>85516864</v>
      </c>
      <c r="C639" s="66" t="inlineStr">
        <is>
          <t>JORGE MONTESANO</t>
        </is>
      </c>
      <c r="D639" s="67" t="n">
        <v>30000455</v>
      </c>
      <c r="E639" s="66" t="inlineStr">
        <is>
          <t>FUNDACION COMEI</t>
        </is>
      </c>
      <c r="F639" s="68" t="inlineStr">
        <is>
          <t>DSZA</t>
        </is>
      </c>
      <c r="G639" s="68" t="inlineStr">
        <is>
          <t>MAN</t>
        </is>
      </c>
      <c r="H639" s="72" t="n">
        <v>84011182</v>
      </c>
      <c r="I639" s="68" t="inlineStr">
        <is>
          <t>F. SCZA PELLEGRINI</t>
        </is>
      </c>
      <c r="J639" s="68" t="inlineStr">
        <is>
          <t>PELLEGRINI 160</t>
        </is>
      </c>
      <c r="K639" s="68" t="inlineStr">
        <is>
          <t>BUENOS AIRES</t>
        </is>
      </c>
      <c r="L639" s="74">
        <f>IFERROR(IF(OR(H639=$N$2,H639=$N$3,H639=$N$4),"10","02"),"")</f>
        <v/>
      </c>
      <c r="M639" s="76" t="inlineStr">
        <is>
          <t>01</t>
        </is>
      </c>
    </row>
    <row r="640">
      <c r="A640" s="66" t="inlineStr">
        <is>
          <t>220011-00-2</t>
        </is>
      </c>
      <c r="B640" s="67" t="n">
        <v>85518193</v>
      </c>
      <c r="C640" s="66" t="inlineStr">
        <is>
          <t>MARTA SUSANA SILVESTRE</t>
        </is>
      </c>
      <c r="D640" s="67" t="n">
        <v>30000455</v>
      </c>
      <c r="E640" s="66" t="inlineStr">
        <is>
          <t>FUNDACION COMEI</t>
        </is>
      </c>
      <c r="F640" s="68" t="inlineStr">
        <is>
          <t>DSZA</t>
        </is>
      </c>
      <c r="G640" s="68" t="inlineStr">
        <is>
          <t>MAN</t>
        </is>
      </c>
      <c r="H640" s="67" t="n">
        <v>84010212</v>
      </c>
      <c r="I640" s="66" t="inlineStr">
        <is>
          <t>RED F FARMAZEN</t>
        </is>
      </c>
      <c r="J640" s="66" t="inlineStr">
        <is>
          <t>AVDA ANDRES ROLON 138</t>
        </is>
      </c>
      <c r="K640" s="66" t="inlineStr">
        <is>
          <t>SAN ISIDRO</t>
        </is>
      </c>
      <c r="L640" s="74">
        <f>IFERROR(IF(OR(H640=$N$2,H640=$N$3,H640=$N$4),"10","02"),"")</f>
        <v/>
      </c>
      <c r="M640" s="76" t="inlineStr">
        <is>
          <t>01</t>
        </is>
      </c>
    </row>
    <row r="641">
      <c r="A641" s="66" t="inlineStr">
        <is>
          <t>33019-00-4</t>
        </is>
      </c>
      <c r="B641" s="67" t="n">
        <v>85518786</v>
      </c>
      <c r="C641" s="66" t="inlineStr">
        <is>
          <t>FERNANDO AYRALA DIAZ</t>
        </is>
      </c>
      <c r="D641" s="67" t="n">
        <v>30000455</v>
      </c>
      <c r="E641" s="66" t="inlineStr">
        <is>
          <t>FUNDACION COMEI</t>
        </is>
      </c>
      <c r="F641" s="68" t="inlineStr">
        <is>
          <t>DSZA</t>
        </is>
      </c>
      <c r="G641" s="68" t="inlineStr">
        <is>
          <t>MAN</t>
        </is>
      </c>
      <c r="H641" s="72" t="n">
        <v>84011182</v>
      </c>
      <c r="I641" s="68" t="inlineStr">
        <is>
          <t>F. SCZA PELLEGRINI</t>
        </is>
      </c>
      <c r="J641" s="68" t="inlineStr">
        <is>
          <t>PELLEGRINI 160</t>
        </is>
      </c>
      <c r="K641" s="68" t="inlineStr">
        <is>
          <t>BUENOS AIRES</t>
        </is>
      </c>
      <c r="L641" s="74">
        <f>IFERROR(IF(OR(H641=$N$2,H641=$N$3,H641=$N$4),"10","02"),"")</f>
        <v/>
      </c>
      <c r="M641" s="76" t="inlineStr">
        <is>
          <t>01</t>
        </is>
      </c>
    </row>
    <row r="642">
      <c r="A642" s="66" t="inlineStr">
        <is>
          <t>22870-01-4</t>
        </is>
      </c>
      <c r="B642" s="67" t="n">
        <v>85518748</v>
      </c>
      <c r="C642" s="66" t="inlineStr">
        <is>
          <t>ANALIA CORRARELLO</t>
        </is>
      </c>
      <c r="D642" s="67" t="n">
        <v>30000455</v>
      </c>
      <c r="E642" s="66" t="inlineStr">
        <is>
          <t>FUNDACION COMEI</t>
        </is>
      </c>
      <c r="F642" s="68" t="inlineStr">
        <is>
          <t>DSZA</t>
        </is>
      </c>
      <c r="G642" s="68" t="inlineStr">
        <is>
          <t>MAN</t>
        </is>
      </c>
      <c r="H642" s="72" t="n">
        <v>84011182</v>
      </c>
      <c r="I642" s="68" t="inlineStr">
        <is>
          <t>F. SCZA PELLEGRINI</t>
        </is>
      </c>
      <c r="J642" s="68" t="inlineStr">
        <is>
          <t>PELLEGRINI 160</t>
        </is>
      </c>
      <c r="K642" s="68" t="inlineStr">
        <is>
          <t>BUENOS AIRES</t>
        </is>
      </c>
      <c r="L642" s="74">
        <f>IFERROR(IF(OR(H642=$N$2,H642=$N$3,H642=$N$4),"10","02"),"")</f>
        <v/>
      </c>
      <c r="M642" s="76" t="inlineStr">
        <is>
          <t>01</t>
        </is>
      </c>
    </row>
    <row r="643">
      <c r="A643" s="66" t="inlineStr">
        <is>
          <t>80679-00-0</t>
        </is>
      </c>
      <c r="B643" s="67" t="n">
        <v>85519757</v>
      </c>
      <c r="C643" s="66" t="inlineStr">
        <is>
          <t>FLORENCIA LA FLEUR</t>
        </is>
      </c>
      <c r="D643" s="67" t="n">
        <v>30000455</v>
      </c>
      <c r="E643" s="66" t="inlineStr">
        <is>
          <t>FUNDACION COMEI</t>
        </is>
      </c>
      <c r="F643" s="68" t="inlineStr">
        <is>
          <t>DSZA</t>
        </is>
      </c>
      <c r="G643" s="68" t="inlineStr">
        <is>
          <t>MAN</t>
        </is>
      </c>
      <c r="H643" s="67" t="n">
        <v>84008017</v>
      </c>
      <c r="I643" s="66" t="inlineStr">
        <is>
          <t>RED F CASTRO</t>
        </is>
      </c>
      <c r="J643" s="66" t="inlineStr">
        <is>
          <t>COLON 942</t>
        </is>
      </c>
      <c r="K643" s="66" t="inlineStr">
        <is>
          <t>AZUL</t>
        </is>
      </c>
      <c r="L643" s="74">
        <f>IFERROR(IF(OR(H643=$N$2,H643=$N$3,H643=$N$4),"10","02"),"")</f>
        <v/>
      </c>
      <c r="M643" s="76" t="inlineStr">
        <is>
          <t>01</t>
        </is>
      </c>
    </row>
    <row r="644">
      <c r="A644" s="66" t="inlineStr">
        <is>
          <t>32747-00-1</t>
        </is>
      </c>
      <c r="B644" s="67" t="n">
        <v>85520407</v>
      </c>
      <c r="C644" s="66" t="inlineStr">
        <is>
          <t>MARIA IGNACIA MADRUSSAN</t>
        </is>
      </c>
      <c r="D644" s="67" t="n">
        <v>30000455</v>
      </c>
      <c r="E644" s="66" t="inlineStr">
        <is>
          <t>FUNDACION COMEI</t>
        </is>
      </c>
      <c r="F644" s="68" t="inlineStr">
        <is>
          <t>DSZA</t>
        </is>
      </c>
      <c r="G644" s="68" t="inlineStr">
        <is>
          <t>MAN</t>
        </is>
      </c>
      <c r="H644" s="67" t="n">
        <v>84006157</v>
      </c>
      <c r="I644" s="66" t="inlineStr">
        <is>
          <t>RED F AVELLANEDA</t>
        </is>
      </c>
      <c r="J644" s="66" t="inlineStr">
        <is>
          <t>AVDA DR NICOLAS AVELLANEDA 998</t>
        </is>
      </c>
      <c r="K644" s="66" t="inlineStr">
        <is>
          <t>TANDIL</t>
        </is>
      </c>
      <c r="L644" s="74">
        <f>IFERROR(IF(OR(H644=$N$2,H644=$N$3,H644=$N$4),"10","02"),"")</f>
        <v/>
      </c>
      <c r="M644" s="76" t="inlineStr">
        <is>
          <t>01</t>
        </is>
      </c>
    </row>
    <row r="645">
      <c r="A645" s="66" t="inlineStr">
        <is>
          <t>14634-00-6</t>
        </is>
      </c>
      <c r="B645" s="67" t="n">
        <v>85520630</v>
      </c>
      <c r="C645" s="66" t="inlineStr">
        <is>
          <t>EMILIA ONGARINI PEREZ</t>
        </is>
      </c>
      <c r="D645" s="67" t="n">
        <v>30000455</v>
      </c>
      <c r="E645" s="66" t="inlineStr">
        <is>
          <t>FUNDACION COMEI</t>
        </is>
      </c>
      <c r="F645" s="68" t="inlineStr">
        <is>
          <t>DSZA</t>
        </is>
      </c>
      <c r="G645" s="68" t="inlineStr">
        <is>
          <t>MAN</t>
        </is>
      </c>
      <c r="H645" s="67" t="n">
        <v>84001029</v>
      </c>
      <c r="I645" s="66" t="inlineStr">
        <is>
          <t>RED F SINDICAL LYF TRES ARROYOS</t>
        </is>
      </c>
      <c r="J645" s="66" t="inlineStr">
        <is>
          <t>CALLE 1810 465</t>
        </is>
      </c>
      <c r="K645" s="66" t="inlineStr">
        <is>
          <t>TRES ARROYOS</t>
        </is>
      </c>
      <c r="L645" s="74">
        <f>IFERROR(IF(OR(H645=$N$2,H645=$N$3,H645=$N$4),"10","02"),"")</f>
        <v/>
      </c>
      <c r="M645" s="76" t="inlineStr">
        <is>
          <t>01</t>
        </is>
      </c>
    </row>
    <row r="646">
      <c r="A646" s="66" t="inlineStr">
        <is>
          <t>45419-00-3</t>
        </is>
      </c>
      <c r="B646" s="67" t="n">
        <v>85519750</v>
      </c>
      <c r="C646" s="66" t="inlineStr">
        <is>
          <t>ANAHÍ GONZALEZ</t>
        </is>
      </c>
      <c r="D646" s="67" t="n">
        <v>30000455</v>
      </c>
      <c r="E646" s="66" t="inlineStr">
        <is>
          <t>FUNDACION COMEI</t>
        </is>
      </c>
      <c r="F646" s="68" t="inlineStr">
        <is>
          <t>DSZA</t>
        </is>
      </c>
      <c r="G646" s="68" t="inlineStr">
        <is>
          <t>MAN</t>
        </is>
      </c>
      <c r="H646" s="67" t="n">
        <v>84000011</v>
      </c>
      <c r="I646" s="66" t="inlineStr">
        <is>
          <t>TELEMED ARGENTINA SA</t>
        </is>
      </c>
      <c r="J646" s="66" t="inlineStr">
        <is>
          <t>AVDA CRISOLOGO LARRALDE 3711</t>
        </is>
      </c>
      <c r="K646" s="66" t="inlineStr">
        <is>
          <t>SAAVEDRA</t>
        </is>
      </c>
      <c r="L646" s="74">
        <f>IFERROR(IF(OR(H646=$N$2,H646=$N$3,H646=$N$4),"10","02"),"")</f>
        <v/>
      </c>
      <c r="M646" s="76" t="inlineStr">
        <is>
          <t>01</t>
        </is>
      </c>
    </row>
    <row r="647">
      <c r="A647" s="66" t="inlineStr">
        <is>
          <t>91126-00-3</t>
        </is>
      </c>
      <c r="B647" s="67" t="n">
        <v>85521946</v>
      </c>
      <c r="C647" s="66" t="inlineStr">
        <is>
          <t>SOLEDAD PEREZ LOZANO</t>
        </is>
      </c>
      <c r="D647" s="67" t="n">
        <v>30000455</v>
      </c>
      <c r="E647" s="66" t="inlineStr">
        <is>
          <t>FUNDACION COMEI</t>
        </is>
      </c>
      <c r="F647" s="68" t="inlineStr">
        <is>
          <t>DSZA</t>
        </is>
      </c>
      <c r="G647" s="68" t="inlineStr">
        <is>
          <t>MAN</t>
        </is>
      </c>
      <c r="H647" s="67" t="n">
        <v>84000011</v>
      </c>
      <c r="I647" s="66" t="inlineStr">
        <is>
          <t>TELEMED ARGENTINA SA</t>
        </is>
      </c>
      <c r="J647" s="66" t="inlineStr">
        <is>
          <t>AVDA CRISOLOGO LARRALDE 3711</t>
        </is>
      </c>
      <c r="K647" s="66" t="inlineStr">
        <is>
          <t>SAAVEDRA</t>
        </is>
      </c>
      <c r="L647" s="74">
        <f>IFERROR(IF(OR(H647=$N$2,H647=$N$3,H647=$N$4),"10","02"),"")</f>
        <v/>
      </c>
      <c r="M647" s="76" t="inlineStr">
        <is>
          <t>01</t>
        </is>
      </c>
    </row>
    <row r="648">
      <c r="A648" s="66" t="inlineStr">
        <is>
          <t>75004-00-4</t>
        </is>
      </c>
      <c r="B648" s="67" t="n">
        <v>85519803</v>
      </c>
      <c r="C648" s="66" t="inlineStr">
        <is>
          <t>LEONARDO LO FIEGO</t>
        </is>
      </c>
      <c r="D648" s="67" t="n">
        <v>30000455</v>
      </c>
      <c r="E648" s="66" t="inlineStr">
        <is>
          <t>FUNDACION COMEI</t>
        </is>
      </c>
      <c r="F648" s="68" t="inlineStr">
        <is>
          <t>DSZA</t>
        </is>
      </c>
      <c r="G648" s="68" t="inlineStr">
        <is>
          <t>MAN</t>
        </is>
      </c>
      <c r="H648" s="67" t="n">
        <v>84000960</v>
      </c>
      <c r="I648" s="66" t="inlineStr">
        <is>
          <t>RED F MARSIGLIA</t>
        </is>
      </c>
      <c r="J648" s="66" t="inlineStr">
        <is>
          <t>AVENIDA 38 751</t>
        </is>
      </c>
      <c r="K648" s="66" t="inlineStr">
        <is>
          <t>LA PLATA</t>
        </is>
      </c>
      <c r="L648" s="74">
        <f>IFERROR(IF(OR(H648=$N$2,H648=$N$3,H648=$N$4),"10","02"),"")</f>
        <v/>
      </c>
      <c r="M648" s="76" t="inlineStr">
        <is>
          <t>01</t>
        </is>
      </c>
    </row>
    <row r="649">
      <c r="A649" s="66" t="inlineStr">
        <is>
          <t>22010-00-5</t>
        </is>
      </c>
      <c r="B649" s="67" t="n">
        <v>85522937</v>
      </c>
      <c r="C649" s="66" t="inlineStr">
        <is>
          <t>JAVIER LORAY</t>
        </is>
      </c>
      <c r="D649" s="67" t="n">
        <v>30000455</v>
      </c>
      <c r="E649" s="66" t="inlineStr">
        <is>
          <t>FUNDACION COMEI</t>
        </is>
      </c>
      <c r="F649" s="68" t="inlineStr">
        <is>
          <t>DSZA</t>
        </is>
      </c>
      <c r="G649" s="68" t="inlineStr">
        <is>
          <t>MAN</t>
        </is>
      </c>
      <c r="H649" s="67" t="n">
        <v>84004222</v>
      </c>
      <c r="I649" s="66" t="inlineStr">
        <is>
          <t>F VIO DE MARIA CECILIA VIO</t>
        </is>
      </c>
      <c r="J649" s="66" t="inlineStr">
        <is>
          <t>MEEKS 476</t>
        </is>
      </c>
      <c r="K649" s="66" t="inlineStr">
        <is>
          <t>LOMAS DE ZAMORA</t>
        </is>
      </c>
      <c r="L649" s="74">
        <f>IFERROR(IF(OR(H649=$N$2,H649=$N$3,H649=$N$4),"10","02"),"")</f>
        <v/>
      </c>
      <c r="M649" s="76" t="inlineStr">
        <is>
          <t>01</t>
        </is>
      </c>
    </row>
    <row r="650">
      <c r="A650" s="66" t="inlineStr">
        <is>
          <t>031283-01-6</t>
        </is>
      </c>
      <c r="B650" s="67" t="n">
        <v>85516401</v>
      </c>
      <c r="C650" s="66" t="inlineStr">
        <is>
          <t>MONICA PATRICIA PANTYRER</t>
        </is>
      </c>
      <c r="D650" s="67" t="n">
        <v>30000455</v>
      </c>
      <c r="E650" s="66" t="inlineStr">
        <is>
          <t>FUNDACION COMEI</t>
        </is>
      </c>
      <c r="F650" s="68" t="inlineStr">
        <is>
          <t>DSZA</t>
        </is>
      </c>
      <c r="G650" s="68" t="inlineStr">
        <is>
          <t>MAN</t>
        </is>
      </c>
      <c r="H650" s="67" t="n">
        <v>84000011</v>
      </c>
      <c r="I650" s="66" t="inlineStr">
        <is>
          <t>TELEMED ARGENTINA SA</t>
        </is>
      </c>
      <c r="J650" s="66" t="inlineStr">
        <is>
          <t>AVDA CRISOLOGO LARRALDE 3711</t>
        </is>
      </c>
      <c r="K650" s="66" t="inlineStr">
        <is>
          <t>SAAVEDRA</t>
        </is>
      </c>
      <c r="L650" s="74">
        <f>IFERROR(IF(OR(H650=$N$2,H650=$N$3,H650=$N$4),"10","02"),"")</f>
        <v/>
      </c>
      <c r="M650" s="76" t="inlineStr">
        <is>
          <t>01</t>
        </is>
      </c>
    </row>
    <row r="651">
      <c r="A651" s="66" t="inlineStr">
        <is>
          <t>22238-00</t>
        </is>
      </c>
      <c r="B651" s="67" t="n">
        <v>85521945</v>
      </c>
      <c r="C651" s="66" t="inlineStr">
        <is>
          <t>MARIA ISABEL URQUIETA MORAN</t>
        </is>
      </c>
      <c r="D651" s="67" t="n">
        <v>30000455</v>
      </c>
      <c r="E651" s="66" t="inlineStr">
        <is>
          <t>FUNDACION COMEI</t>
        </is>
      </c>
      <c r="F651" s="68" t="inlineStr">
        <is>
          <t>DSZA</t>
        </is>
      </c>
      <c r="G651" s="68" t="inlineStr">
        <is>
          <t>MAN</t>
        </is>
      </c>
      <c r="H651" s="67" t="n">
        <v>84000289</v>
      </c>
      <c r="I651" s="66" t="inlineStr">
        <is>
          <t>RED F GOMEZ de Alejandra Cols</t>
        </is>
      </c>
      <c r="J651" s="66" t="inlineStr">
        <is>
          <t>AV PTE H. YRIGOYEN 4147</t>
        </is>
      </c>
      <c r="K651" s="66" t="inlineStr">
        <is>
          <t>LANUS</t>
        </is>
      </c>
      <c r="L651" s="74">
        <f>IFERROR(IF(OR(H651=$N$2,H651=$N$3,H651=$N$4),"10","02"),"")</f>
        <v/>
      </c>
      <c r="M651" s="76" t="inlineStr">
        <is>
          <t>01</t>
        </is>
      </c>
    </row>
    <row r="652">
      <c r="A652" s="66" t="inlineStr">
        <is>
          <t>043886-00-1</t>
        </is>
      </c>
      <c r="B652" s="67" t="n">
        <v>85523004</v>
      </c>
      <c r="C652" s="66" t="inlineStr">
        <is>
          <t>MARCELA SUAREZ</t>
        </is>
      </c>
      <c r="D652" s="67" t="n">
        <v>30000455</v>
      </c>
      <c r="E652" s="66" t="inlineStr">
        <is>
          <t>FUNDACION COMEI</t>
        </is>
      </c>
      <c r="F652" s="68" t="inlineStr">
        <is>
          <t>DSZA</t>
        </is>
      </c>
      <c r="G652" s="68" t="inlineStr">
        <is>
          <t>MAN</t>
        </is>
      </c>
      <c r="H652" s="72" t="n">
        <v>84011182</v>
      </c>
      <c r="I652" s="68" t="inlineStr">
        <is>
          <t>F. SCZA PELLEGRINI</t>
        </is>
      </c>
      <c r="J652" s="68" t="inlineStr">
        <is>
          <t>PELLEGRINI 160</t>
        </is>
      </c>
      <c r="K652" s="68" t="inlineStr">
        <is>
          <t>BUENOS AIRES</t>
        </is>
      </c>
      <c r="L652" s="74">
        <f>IFERROR(IF(OR(H652=$N$2,H652=$N$3,H652=$N$4),"10","02"),"")</f>
        <v/>
      </c>
      <c r="M652" s="76" t="inlineStr">
        <is>
          <t>01</t>
        </is>
      </c>
    </row>
    <row r="653">
      <c r="A653" s="66" t="inlineStr">
        <is>
          <t>13080-00-8</t>
        </is>
      </c>
      <c r="B653" s="67" t="n">
        <v>85521519</v>
      </c>
      <c r="C653" s="66" t="inlineStr">
        <is>
          <t>NATALIA MERCADO</t>
        </is>
      </c>
      <c r="D653" s="67" t="n">
        <v>30000455</v>
      </c>
      <c r="E653" s="66" t="inlineStr">
        <is>
          <t>FUNDACION COMEI</t>
        </is>
      </c>
      <c r="F653" s="68" t="inlineStr">
        <is>
          <t>DSZA</t>
        </is>
      </c>
      <c r="G653" s="68" t="inlineStr">
        <is>
          <t>MAN</t>
        </is>
      </c>
      <c r="H653" s="67" t="n">
        <v>84002025</v>
      </c>
      <c r="I653" s="66" t="inlineStr">
        <is>
          <t>RED F ROLLA</t>
        </is>
      </c>
      <c r="J653" s="66" t="inlineStr">
        <is>
          <t>AVENIDA 60 1144</t>
        </is>
      </c>
      <c r="K653" s="66" t="inlineStr">
        <is>
          <t>LA PLATA</t>
        </is>
      </c>
      <c r="L653" s="74">
        <f>IFERROR(IF(OR(H653=$N$2,H653=$N$3,H653=$N$4),"10","02"),"")</f>
        <v/>
      </c>
      <c r="M653" s="76" t="inlineStr">
        <is>
          <t>01</t>
        </is>
      </c>
    </row>
    <row r="654">
      <c r="A654" s="66" t="inlineStr">
        <is>
          <t>80661-00-5</t>
        </is>
      </c>
      <c r="B654" s="67" t="n">
        <v>85523772</v>
      </c>
      <c r="C654" s="66" t="inlineStr">
        <is>
          <t>MARIA JOSE FERNANDEZ CAPITANICH</t>
        </is>
      </c>
      <c r="D654" s="67" t="n">
        <v>30000455</v>
      </c>
      <c r="E654" s="66" t="inlineStr">
        <is>
          <t>FUNDACION COMEI</t>
        </is>
      </c>
      <c r="F654" s="68" t="inlineStr">
        <is>
          <t>DSZA</t>
        </is>
      </c>
      <c r="G654" s="68" t="inlineStr">
        <is>
          <t>MAN</t>
        </is>
      </c>
      <c r="H654" s="67" t="n">
        <v>84007515</v>
      </c>
      <c r="I654" s="66" t="inlineStr">
        <is>
          <t>RED F SPINOLA</t>
        </is>
      </c>
      <c r="J654" s="66" t="inlineStr">
        <is>
          <t>NECOCHEA 3282</t>
        </is>
      </c>
      <c r="K654" s="66" t="inlineStr">
        <is>
          <t>OLAVARRIA</t>
        </is>
      </c>
      <c r="L654" s="74">
        <f>IFERROR(IF(OR(H654=$N$2,H654=$N$3,H654=$N$4),"10","02"),"")</f>
        <v/>
      </c>
      <c r="M654" s="76" t="inlineStr">
        <is>
          <t>01</t>
        </is>
      </c>
    </row>
    <row r="655">
      <c r="A655" s="66" t="inlineStr">
        <is>
          <t>40160-00-5</t>
        </is>
      </c>
      <c r="B655" s="67" t="n">
        <v>85524768</v>
      </c>
      <c r="C655" s="66" t="inlineStr">
        <is>
          <t>NORBERTO CARLOS CERCHIS</t>
        </is>
      </c>
      <c r="D655" s="67" t="n">
        <v>30000455</v>
      </c>
      <c r="E655" s="66" t="inlineStr">
        <is>
          <t>FUNDACION COMEI</t>
        </is>
      </c>
      <c r="F655" s="68" t="inlineStr">
        <is>
          <t>DSZA</t>
        </is>
      </c>
      <c r="G655" s="68" t="inlineStr">
        <is>
          <t>MAN</t>
        </is>
      </c>
      <c r="H655" s="72" t="n">
        <v>84011182</v>
      </c>
      <c r="I655" s="68" t="inlineStr">
        <is>
          <t>F. SCZA PELLEGRINI</t>
        </is>
      </c>
      <c r="J655" s="68" t="inlineStr">
        <is>
          <t>PELLEGRINI 160</t>
        </is>
      </c>
      <c r="K655" s="68" t="inlineStr">
        <is>
          <t>BUENOS AIRES</t>
        </is>
      </c>
      <c r="L655" s="74">
        <f>IFERROR(IF(OR(H655=$N$2,H655=$N$3,H655=$N$4),"10","02"),"")</f>
        <v/>
      </c>
      <c r="M655" s="76" t="inlineStr">
        <is>
          <t>01</t>
        </is>
      </c>
    </row>
    <row r="656">
      <c r="A656" s="66" t="inlineStr">
        <is>
          <t>44764-00</t>
        </is>
      </c>
      <c r="B656" s="67" t="n">
        <v>85525148</v>
      </c>
      <c r="C656" s="66" t="inlineStr">
        <is>
          <t>ANGELES CID</t>
        </is>
      </c>
      <c r="D656" s="67" t="n">
        <v>30000455</v>
      </c>
      <c r="E656" s="66" t="inlineStr">
        <is>
          <t>FUNDACION COMEI</t>
        </is>
      </c>
      <c r="F656" s="68" t="inlineStr">
        <is>
          <t>DSZA</t>
        </is>
      </c>
      <c r="G656" s="68" t="inlineStr">
        <is>
          <t>MAN</t>
        </is>
      </c>
      <c r="H656" s="67" t="n">
        <v>84002956</v>
      </c>
      <c r="I656" s="66" t="inlineStr">
        <is>
          <t>RED F MARZORATI</t>
        </is>
      </c>
      <c r="J656" s="66" t="inlineStr">
        <is>
          <t>AVDA 3 DE FEBRERO 1201</t>
        </is>
      </c>
      <c r="K656" s="66" t="inlineStr">
        <is>
          <t>SAN PEDRO</t>
        </is>
      </c>
      <c r="L656" s="74">
        <f>IFERROR(IF(OR(H656=$N$2,H656=$N$3,H656=$N$4),"10","02"),"")</f>
        <v/>
      </c>
      <c r="M656" s="76" t="inlineStr">
        <is>
          <t>01</t>
        </is>
      </c>
    </row>
    <row r="657">
      <c r="A657" s="66" t="inlineStr">
        <is>
          <t>21728-00-0</t>
        </is>
      </c>
      <c r="B657" s="67" t="n">
        <v>85523743</v>
      </c>
      <c r="C657" s="66" t="inlineStr">
        <is>
          <t>MARIA CRISTINA THIEM</t>
        </is>
      </c>
      <c r="D657" s="67" t="n">
        <v>30000455</v>
      </c>
      <c r="E657" s="66" t="inlineStr">
        <is>
          <t>FUNDACION COMEI</t>
        </is>
      </c>
      <c r="F657" s="68" t="inlineStr">
        <is>
          <t>DSZA</t>
        </is>
      </c>
      <c r="G657" s="68" t="inlineStr">
        <is>
          <t>MAN</t>
        </is>
      </c>
      <c r="H657" s="67" t="n">
        <v>84007566</v>
      </c>
      <c r="I657" s="66" t="inlineStr">
        <is>
          <t>C PRIVADA MONTE GRANDE</t>
        </is>
      </c>
      <c r="J657" s="66" t="inlineStr">
        <is>
          <t>GRAL. RODRIGUEZ 158</t>
        </is>
      </c>
      <c r="K657" s="66" t="inlineStr">
        <is>
          <t>MONTE GRANDE</t>
        </is>
      </c>
      <c r="L657" s="74">
        <f>IFERROR(IF(OR(H657=$N$2,H657=$N$3,H657=$N$4),"10","02"),"")</f>
        <v/>
      </c>
      <c r="M657" s="76" t="inlineStr">
        <is>
          <t>01</t>
        </is>
      </c>
    </row>
    <row r="658">
      <c r="A658" s="66" t="inlineStr">
        <is>
          <t>41327-00-5</t>
        </is>
      </c>
      <c r="B658" s="67" t="n">
        <v>85524791</v>
      </c>
      <c r="C658" s="66" t="inlineStr">
        <is>
          <t>MARIA CRISTINA SERRES ROUQUAUD</t>
        </is>
      </c>
      <c r="D658" s="67" t="n">
        <v>30000455</v>
      </c>
      <c r="E658" s="66" t="inlineStr">
        <is>
          <t>FUNDACION COMEI</t>
        </is>
      </c>
      <c r="F658" s="68" t="inlineStr">
        <is>
          <t>DSZA</t>
        </is>
      </c>
      <c r="G658" s="68" t="inlineStr">
        <is>
          <t>MAN</t>
        </is>
      </c>
      <c r="H658" s="72" t="n">
        <v>84011182</v>
      </c>
      <c r="I658" s="68" t="inlineStr">
        <is>
          <t>F. SCZA PELLEGRINI</t>
        </is>
      </c>
      <c r="J658" s="68" t="inlineStr">
        <is>
          <t>PELLEGRINI 160</t>
        </is>
      </c>
      <c r="K658" s="68" t="inlineStr">
        <is>
          <t>BUENOS AIRES</t>
        </is>
      </c>
      <c r="L658" s="74">
        <f>IFERROR(IF(OR(H658=$N$2,H658=$N$3,H658=$N$4),"10","02"),"")</f>
        <v/>
      </c>
      <c r="M658" s="76" t="inlineStr">
        <is>
          <t>01</t>
        </is>
      </c>
    </row>
    <row r="659">
      <c r="A659" s="66" t="inlineStr">
        <is>
          <t>22636-00-7</t>
        </is>
      </c>
      <c r="B659" s="67" t="n">
        <v>85528336</v>
      </c>
      <c r="C659" s="66" t="inlineStr">
        <is>
          <t>VILMA NORA RODRIGUEZ</t>
        </is>
      </c>
      <c r="D659" s="67" t="n">
        <v>30000455</v>
      </c>
      <c r="E659" s="66" t="inlineStr">
        <is>
          <t>FUNDACION COMEI</t>
        </is>
      </c>
      <c r="F659" s="68" t="inlineStr">
        <is>
          <t>DSZA</t>
        </is>
      </c>
      <c r="G659" s="68" t="inlineStr">
        <is>
          <t>MAN</t>
        </is>
      </c>
      <c r="H659" s="67" t="n">
        <v>84000289</v>
      </c>
      <c r="I659" s="66" t="inlineStr">
        <is>
          <t>RED F GOMEZ de Alejandra Cols</t>
        </is>
      </c>
      <c r="J659" s="66" t="inlineStr">
        <is>
          <t>AV PTE H. YRIGOYEN 4147</t>
        </is>
      </c>
      <c r="K659" s="66" t="inlineStr">
        <is>
          <t>LANUS</t>
        </is>
      </c>
      <c r="L659" s="74">
        <f>IFERROR(IF(OR(H659=$N$2,H659=$N$3,H659=$N$4),"10","02"),"")</f>
        <v/>
      </c>
      <c r="M659" s="76" t="inlineStr">
        <is>
          <t>01</t>
        </is>
      </c>
    </row>
    <row r="660">
      <c r="A660" s="66" t="inlineStr">
        <is>
          <t>13404-00-0</t>
        </is>
      </c>
      <c r="B660" s="67" t="n">
        <v>85528563</v>
      </c>
      <c r="C660" s="66" t="inlineStr">
        <is>
          <t>JULIA EMILCE ANDREOTTI</t>
        </is>
      </c>
      <c r="D660" s="67" t="n">
        <v>30000455</v>
      </c>
      <c r="E660" s="66" t="inlineStr">
        <is>
          <t>FUNDACION COMEI</t>
        </is>
      </c>
      <c r="F660" s="68" t="inlineStr">
        <is>
          <t>DSZA</t>
        </is>
      </c>
      <c r="G660" s="68" t="inlineStr">
        <is>
          <t>MAN</t>
        </is>
      </c>
      <c r="H660" s="67" t="n">
        <v>84000960</v>
      </c>
      <c r="I660" s="66" t="inlineStr">
        <is>
          <t>RED F MARSIGLIA</t>
        </is>
      </c>
      <c r="J660" s="66" t="inlineStr">
        <is>
          <t>AVENIDA 38 751</t>
        </is>
      </c>
      <c r="K660" s="66" t="inlineStr">
        <is>
          <t>LA PLATA</t>
        </is>
      </c>
      <c r="L660" s="74">
        <f>IFERROR(IF(OR(H660=$N$2,H660=$N$3,H660=$N$4),"10","02"),"")</f>
        <v/>
      </c>
      <c r="M660" s="76" t="inlineStr">
        <is>
          <t>01</t>
        </is>
      </c>
    </row>
    <row r="661">
      <c r="A661" s="66" t="inlineStr">
        <is>
          <t>70527-00-9</t>
        </is>
      </c>
      <c r="B661" s="67" t="n">
        <v>85529734</v>
      </c>
      <c r="C661" s="66" t="inlineStr">
        <is>
          <t>NATALIA BORRAJO</t>
        </is>
      </c>
      <c r="D661" s="67" t="n">
        <v>30000455</v>
      </c>
      <c r="E661" s="66" t="inlineStr">
        <is>
          <t>FUNDACION COMEI</t>
        </is>
      </c>
      <c r="F661" s="68" t="inlineStr">
        <is>
          <t>DSZA</t>
        </is>
      </c>
      <c r="G661" s="68" t="inlineStr">
        <is>
          <t>MAN</t>
        </is>
      </c>
      <c r="H661" s="67" t="n">
        <v>84003268</v>
      </c>
      <c r="I661" s="66" t="inlineStr">
        <is>
          <t>RED LOPEZ Pehuajo</t>
        </is>
      </c>
      <c r="J661" s="66" t="inlineStr">
        <is>
          <t>PRES HIPOLITO YRIGOYEN 46</t>
        </is>
      </c>
      <c r="K661" s="66" t="inlineStr">
        <is>
          <t>PEHUAJO</t>
        </is>
      </c>
      <c r="L661" s="74">
        <f>IFERROR(IF(OR(H661=$N$2,H661=$N$3,H661=$N$4),"10","02"),"")</f>
        <v/>
      </c>
      <c r="M661" s="76" t="inlineStr">
        <is>
          <t>01</t>
        </is>
      </c>
    </row>
    <row r="662">
      <c r="A662" s="66" t="inlineStr">
        <is>
          <t>40234-00-1</t>
        </is>
      </c>
      <c r="B662" s="67" t="n">
        <v>85531682</v>
      </c>
      <c r="C662" s="66" t="inlineStr">
        <is>
          <t>ROSA TREVISAN</t>
        </is>
      </c>
      <c r="D662" s="67" t="n">
        <v>30000455</v>
      </c>
      <c r="E662" s="66" t="inlineStr">
        <is>
          <t>FUNDACION COMEI</t>
        </is>
      </c>
      <c r="F662" s="68" t="inlineStr">
        <is>
          <t>DSZA</t>
        </is>
      </c>
      <c r="G662" s="68" t="inlineStr">
        <is>
          <t>MAN</t>
        </is>
      </c>
      <c r="H662" s="67" t="n">
        <v>84011137</v>
      </c>
      <c r="I662" s="66" t="inlineStr">
        <is>
          <t>RED F FITTIPALDI</t>
        </is>
      </c>
      <c r="J662" s="66" t="inlineStr">
        <is>
          <t>FERNANDEZ DE ENCISO 3947</t>
        </is>
      </c>
      <c r="K662" s="66" t="inlineStr">
        <is>
          <t>VILLA DEVOTO</t>
        </is>
      </c>
      <c r="L662" s="74">
        <f>IFERROR(IF(OR(H662=$N$2,H662=$N$3,H662=$N$4),"10","02"),"")</f>
        <v/>
      </c>
      <c r="M662" s="76" t="inlineStr">
        <is>
          <t>01</t>
        </is>
      </c>
    </row>
    <row r="663">
      <c r="A663" s="66" t="inlineStr">
        <is>
          <t>31085-00-1</t>
        </is>
      </c>
      <c r="B663" s="67" t="n">
        <v>85518967</v>
      </c>
      <c r="C663" s="66" t="inlineStr">
        <is>
          <t>DORA SAJEVICAS</t>
        </is>
      </c>
      <c r="D663" s="67" t="n">
        <v>30000455</v>
      </c>
      <c r="E663" s="66" t="inlineStr">
        <is>
          <t>FUNDACION COMEI</t>
        </is>
      </c>
      <c r="F663" s="68" t="inlineStr">
        <is>
          <t>DSZA</t>
        </is>
      </c>
      <c r="G663" s="68" t="inlineStr">
        <is>
          <t>MAN</t>
        </is>
      </c>
      <c r="H663" s="67" t="n">
        <v>84002587</v>
      </c>
      <c r="I663" s="66" t="inlineStr">
        <is>
          <t>RED F IENNI</t>
        </is>
      </c>
      <c r="J663" s="66" t="inlineStr">
        <is>
          <t>25 DE MAYO 5200</t>
        </is>
      </c>
      <c r="K663" s="66" t="inlineStr">
        <is>
          <t>MERLO</t>
        </is>
      </c>
      <c r="L663" s="74">
        <f>IFERROR(IF(OR(H663=$N$2,H663=$N$3,H663=$N$4),"10","02"),"")</f>
        <v/>
      </c>
      <c r="M663" s="76" t="inlineStr">
        <is>
          <t>01</t>
        </is>
      </c>
    </row>
    <row r="664">
      <c r="A664" s="66" t="inlineStr">
        <is>
          <t>12900-00-4</t>
        </is>
      </c>
      <c r="B664" s="67" t="n">
        <v>85531475</v>
      </c>
      <c r="C664" s="66" t="inlineStr">
        <is>
          <t>LORENA ELIZABETH CARCAMO</t>
        </is>
      </c>
      <c r="D664" s="67" t="n">
        <v>30000455</v>
      </c>
      <c r="E664" s="66" t="inlineStr">
        <is>
          <t>FUNDACION COMEI</t>
        </is>
      </c>
      <c r="F664" s="68" t="inlineStr">
        <is>
          <t>DSZA</t>
        </is>
      </c>
      <c r="G664" s="68" t="inlineStr">
        <is>
          <t>MAN</t>
        </is>
      </c>
      <c r="H664" s="67" t="n">
        <v>84002026</v>
      </c>
      <c r="I664" s="66" t="inlineStr">
        <is>
          <t>RED F LA PROTECTORA</t>
        </is>
      </c>
      <c r="J664" s="66" t="inlineStr">
        <is>
          <t>CALLE 49 740</t>
        </is>
      </c>
      <c r="K664" s="66" t="inlineStr">
        <is>
          <t>LA PLATA</t>
        </is>
      </c>
      <c r="L664" s="74">
        <f>IFERROR(IF(OR(H664=$N$2,H664=$N$3,H664=$N$4),"10","02"),"")</f>
        <v/>
      </c>
      <c r="M664" s="76" t="inlineStr">
        <is>
          <t>01</t>
        </is>
      </c>
    </row>
    <row r="665">
      <c r="A665" s="66" t="inlineStr">
        <is>
          <t>43519-00-2</t>
        </is>
      </c>
      <c r="B665" s="67" t="n">
        <v>85533207</v>
      </c>
      <c r="C665" s="66" t="inlineStr">
        <is>
          <t>MONICA GONZALEZ ZUAZQUITA</t>
        </is>
      </c>
      <c r="D665" s="67" t="n">
        <v>30000455</v>
      </c>
      <c r="E665" s="66" t="inlineStr">
        <is>
          <t>FUNDACION COMEI</t>
        </is>
      </c>
      <c r="F665" s="68" t="inlineStr">
        <is>
          <t>DSZA</t>
        </is>
      </c>
      <c r="G665" s="68" t="inlineStr">
        <is>
          <t>MAN</t>
        </is>
      </c>
      <c r="H665" s="67" t="n">
        <v>84000484</v>
      </c>
      <c r="I665" s="66" t="inlineStr">
        <is>
          <t>F SCIENZA GUEMES</t>
        </is>
      </c>
      <c r="J665" s="66" t="inlineStr">
        <is>
          <t>GRAL MARTIN MIGUEL DE GUEMES 3500</t>
        </is>
      </c>
      <c r="K665" s="66" t="inlineStr">
        <is>
          <t>PALERMO</t>
        </is>
      </c>
      <c r="L665" s="74">
        <f>IFERROR(IF(OR(H665=$N$2,H665=$N$3,H665=$N$4),"10","02"),"")</f>
        <v/>
      </c>
      <c r="M665" s="76" t="inlineStr">
        <is>
          <t>01</t>
        </is>
      </c>
    </row>
    <row r="666">
      <c r="A666" s="66" t="inlineStr">
        <is>
          <t>41203-00-4</t>
        </is>
      </c>
      <c r="B666" s="67" t="n">
        <v>85534534</v>
      </c>
      <c r="C666" s="66" t="inlineStr">
        <is>
          <t>MARIA VIRGINIA OUDKERK</t>
        </is>
      </c>
      <c r="D666" s="67" t="n">
        <v>30000455</v>
      </c>
      <c r="E666" s="66" t="inlineStr">
        <is>
          <t>FUNDACION COMEI</t>
        </is>
      </c>
      <c r="F666" s="68" t="inlineStr">
        <is>
          <t>DSZA</t>
        </is>
      </c>
      <c r="G666" s="68" t="inlineStr">
        <is>
          <t>MAN</t>
        </is>
      </c>
      <c r="H666" s="67" t="n">
        <v>84000011</v>
      </c>
      <c r="I666" s="66" t="inlineStr">
        <is>
          <t>TELEMED ARGENTINA SA</t>
        </is>
      </c>
      <c r="J666" s="66" t="inlineStr">
        <is>
          <t>AVDA CRISOLOGO LARRALDE 3711</t>
        </is>
      </c>
      <c r="K666" s="66" t="inlineStr">
        <is>
          <t>SAAVEDRA</t>
        </is>
      </c>
      <c r="L666" s="74">
        <f>IFERROR(IF(OR(H666=$N$2,H666=$N$3,H666=$N$4),"10","02"),"")</f>
        <v/>
      </c>
      <c r="M666" s="76" t="inlineStr">
        <is>
          <t>01</t>
        </is>
      </c>
    </row>
    <row r="667">
      <c r="A667" s="66" t="inlineStr">
        <is>
          <t>22803-02-3</t>
        </is>
      </c>
      <c r="B667" s="67" t="n">
        <v>85534789</v>
      </c>
      <c r="C667" s="66" t="inlineStr">
        <is>
          <t>ANDREA ELIZABETH ZAPLARA</t>
        </is>
      </c>
      <c r="D667" s="67" t="n">
        <v>30000455</v>
      </c>
      <c r="E667" s="66" t="inlineStr">
        <is>
          <t>FUNDACION COMEI</t>
        </is>
      </c>
      <c r="F667" s="68" t="inlineStr">
        <is>
          <t>DSZA</t>
        </is>
      </c>
      <c r="G667" s="68" t="inlineStr">
        <is>
          <t>MAN</t>
        </is>
      </c>
      <c r="H667" s="67" t="n">
        <v>84000289</v>
      </c>
      <c r="I667" s="66" t="inlineStr">
        <is>
          <t>RED F GOMEZ de Alejandra Cols</t>
        </is>
      </c>
      <c r="J667" s="66" t="inlineStr">
        <is>
          <t>AV PTE H. YRIGOYEN 4147</t>
        </is>
      </c>
      <c r="K667" s="66" t="inlineStr">
        <is>
          <t>LANUS</t>
        </is>
      </c>
      <c r="L667" s="74">
        <f>IFERROR(IF(OR(H667=$N$2,H667=$N$3,H667=$N$4),"10","02"),"")</f>
        <v/>
      </c>
      <c r="M667" s="76" t="inlineStr">
        <is>
          <t>01</t>
        </is>
      </c>
    </row>
    <row r="668">
      <c r="A668" s="66" t="inlineStr">
        <is>
          <t>44879-00-8</t>
        </is>
      </c>
      <c r="B668" s="67" t="n">
        <v>85535415</v>
      </c>
      <c r="C668" s="66" t="inlineStr">
        <is>
          <t>SOFIA LLANOS</t>
        </is>
      </c>
      <c r="D668" s="67" t="n">
        <v>30000455</v>
      </c>
      <c r="E668" s="66" t="inlineStr">
        <is>
          <t>FUNDACION COMEI</t>
        </is>
      </c>
      <c r="F668" s="68" t="inlineStr">
        <is>
          <t>DSZA</t>
        </is>
      </c>
      <c r="G668" s="68" t="inlineStr">
        <is>
          <t>MAN</t>
        </is>
      </c>
      <c r="H668" s="67" t="n">
        <v>84000753</v>
      </c>
      <c r="I668" s="66" t="inlineStr">
        <is>
          <t>FARMACIA SCIENZA PUEYRREDON</t>
        </is>
      </c>
      <c r="J668" s="66" t="inlineStr">
        <is>
          <t>AVDA GRAL JUAN MARTIN DE PUEYR 1460</t>
        </is>
      </c>
      <c r="K668" s="66" t="inlineStr">
        <is>
          <t>RECOLETA</t>
        </is>
      </c>
      <c r="L668" s="74">
        <f>IFERROR(IF(OR(H668=$N$2,H668=$N$3,H668=$N$4),"10","02"),"")</f>
        <v/>
      </c>
      <c r="M668" s="76" t="inlineStr">
        <is>
          <t>01</t>
        </is>
      </c>
    </row>
    <row r="669">
      <c r="A669" s="66" t="inlineStr">
        <is>
          <t>44871-00-4</t>
        </is>
      </c>
      <c r="B669" s="67" t="n">
        <v>85536089</v>
      </c>
      <c r="C669" s="66" t="inlineStr">
        <is>
          <t>SOLEDAD ZALDUA</t>
        </is>
      </c>
      <c r="D669" s="67" t="n">
        <v>30000455</v>
      </c>
      <c r="E669" s="66" t="inlineStr">
        <is>
          <t>FUNDACION COMEI</t>
        </is>
      </c>
      <c r="F669" s="68" t="inlineStr">
        <is>
          <t>DSZA</t>
        </is>
      </c>
      <c r="G669" s="68" t="inlineStr">
        <is>
          <t>MAN</t>
        </is>
      </c>
      <c r="H669" s="67" t="n">
        <v>84000753</v>
      </c>
      <c r="I669" s="66" t="inlineStr">
        <is>
          <t>FARMACIA SCIENZA PUEYRREDON</t>
        </is>
      </c>
      <c r="J669" s="66" t="inlineStr">
        <is>
          <t>AVDA GRAL JUAN MARTIN DE PUEYR 1460</t>
        </is>
      </c>
      <c r="K669" s="66" t="inlineStr">
        <is>
          <t>RECOLETA</t>
        </is>
      </c>
      <c r="L669" s="74">
        <f>IFERROR(IF(OR(H669=$N$2,H669=$N$3,H669=$N$4),"10","02"),"")</f>
        <v/>
      </c>
      <c r="M669" s="76" t="inlineStr">
        <is>
          <t>01</t>
        </is>
      </c>
    </row>
    <row r="670">
      <c r="A670" s="66" t="inlineStr">
        <is>
          <t>21083-00-2</t>
        </is>
      </c>
      <c r="B670" s="67" t="n">
        <v>85537352</v>
      </c>
      <c r="C670" s="66" t="inlineStr">
        <is>
          <t>HECTOR RAUL CARNIVAL</t>
        </is>
      </c>
      <c r="D670" s="67" t="n">
        <v>30000455</v>
      </c>
      <c r="E670" s="66" t="inlineStr">
        <is>
          <t>FUNDACION COMEI</t>
        </is>
      </c>
      <c r="F670" s="68" t="inlineStr">
        <is>
          <t>DSZA</t>
        </is>
      </c>
      <c r="G670" s="68" t="inlineStr">
        <is>
          <t>MAN</t>
        </is>
      </c>
      <c r="H670" s="67" t="n">
        <v>84000484</v>
      </c>
      <c r="I670" s="66" t="inlineStr">
        <is>
          <t>F SCIENZA GUEMES</t>
        </is>
      </c>
      <c r="J670" s="66" t="inlineStr">
        <is>
          <t>GRAL MARTIN MIGUEL DE GUEMES 3500</t>
        </is>
      </c>
      <c r="K670" s="66" t="inlineStr">
        <is>
          <t>PALERMO</t>
        </is>
      </c>
      <c r="L670" s="74">
        <f>IFERROR(IF(OR(H670=$N$2,H670=$N$3,H670=$N$4),"10","02"),"")</f>
        <v/>
      </c>
      <c r="M670" s="76" t="inlineStr">
        <is>
          <t>01</t>
        </is>
      </c>
    </row>
    <row r="671">
      <c r="A671" s="66" t="inlineStr">
        <is>
          <t>32880-00-1</t>
        </is>
      </c>
      <c r="B671" s="67" t="n">
        <v>85537387</v>
      </c>
      <c r="C671" s="66" t="inlineStr">
        <is>
          <t>LAURA FERNANDA MONTALTI</t>
        </is>
      </c>
      <c r="D671" s="67" t="n">
        <v>30000455</v>
      </c>
      <c r="E671" s="66" t="inlineStr">
        <is>
          <t>FUNDACION COMEI</t>
        </is>
      </c>
      <c r="F671" s="68" t="inlineStr">
        <is>
          <t>DSZA</t>
        </is>
      </c>
      <c r="G671" s="68" t="inlineStr">
        <is>
          <t>MAN</t>
        </is>
      </c>
      <c r="H671" s="67" t="n">
        <v>84000753</v>
      </c>
      <c r="I671" s="66" t="inlineStr">
        <is>
          <t>FARMACIA SCIENZA PUEYRREDON</t>
        </is>
      </c>
      <c r="J671" s="66" t="inlineStr">
        <is>
          <t>AVDA GRAL JUAN MARTIN DE PUEYR 1460</t>
        </is>
      </c>
      <c r="K671" s="66" t="inlineStr">
        <is>
          <t>RECOLETA</t>
        </is>
      </c>
      <c r="L671" s="74">
        <f>IFERROR(IF(OR(H671=$N$2,H671=$N$3,H671=$N$4),"10","02"),"")</f>
        <v/>
      </c>
      <c r="M671" s="76" t="inlineStr">
        <is>
          <t>01</t>
        </is>
      </c>
    </row>
    <row r="672">
      <c r="A672" s="66" t="inlineStr">
        <is>
          <t>15546-00-5</t>
        </is>
      </c>
      <c r="B672" s="67" t="n">
        <v>85537962</v>
      </c>
      <c r="C672" s="66" t="inlineStr">
        <is>
          <t>GERMAN VILLEGA</t>
        </is>
      </c>
      <c r="D672" s="67" t="n">
        <v>30000455</v>
      </c>
      <c r="E672" s="66" t="inlineStr">
        <is>
          <t>FUNDACION COMEI</t>
        </is>
      </c>
      <c r="F672" s="68" t="inlineStr">
        <is>
          <t>DSZA</t>
        </is>
      </c>
      <c r="G672" s="68" t="inlineStr">
        <is>
          <t>MAN</t>
        </is>
      </c>
      <c r="H672" s="67" t="n">
        <v>84000960</v>
      </c>
      <c r="I672" s="66" t="inlineStr">
        <is>
          <t>RED F MARSIGLIA</t>
        </is>
      </c>
      <c r="J672" s="66" t="inlineStr">
        <is>
          <t>AVENIDA 38 751</t>
        </is>
      </c>
      <c r="K672" s="66" t="inlineStr">
        <is>
          <t>LA PLATA</t>
        </is>
      </c>
      <c r="L672" s="74">
        <f>IFERROR(IF(OR(H672=$N$2,H672=$N$3,H672=$N$4),"10","02"),"")</f>
        <v/>
      </c>
      <c r="M672" s="76" t="inlineStr">
        <is>
          <t>01</t>
        </is>
      </c>
    </row>
    <row r="673">
      <c r="A673" s="66" t="inlineStr">
        <is>
          <t>023857-00-5</t>
        </is>
      </c>
      <c r="B673" s="67" t="n">
        <v>85538400</v>
      </c>
      <c r="C673" s="66" t="inlineStr">
        <is>
          <t>ROSANA ZAPATA</t>
        </is>
      </c>
      <c r="D673" s="67" t="n">
        <v>30000455</v>
      </c>
      <c r="E673" s="66" t="inlineStr">
        <is>
          <t>FUNDACION COMEI</t>
        </is>
      </c>
      <c r="F673" s="68" t="inlineStr">
        <is>
          <t>DSZA</t>
        </is>
      </c>
      <c r="G673" s="68" t="inlineStr">
        <is>
          <t>MAN</t>
        </is>
      </c>
      <c r="H673" s="67" t="n">
        <v>84010146</v>
      </c>
      <c r="I673" s="66" t="inlineStr">
        <is>
          <t>RED F LOPEZ</t>
        </is>
      </c>
      <c r="J673" s="66" t="inlineStr">
        <is>
          <t>AV. MITRE 6498</t>
        </is>
      </c>
      <c r="K673" s="66" t="inlineStr">
        <is>
          <t>WILDE</t>
        </is>
      </c>
      <c r="L673" s="74">
        <f>IFERROR(IF(OR(H673=$N$2,H673=$N$3,H673=$N$4),"10","02"),"")</f>
        <v/>
      </c>
      <c r="M673" s="76" t="inlineStr">
        <is>
          <t>01</t>
        </is>
      </c>
    </row>
    <row r="674">
      <c r="A674" s="66" t="inlineStr">
        <is>
          <t>011186-00-5</t>
        </is>
      </c>
      <c r="B674" s="67" t="n">
        <v>85538650</v>
      </c>
      <c r="C674" s="66" t="inlineStr">
        <is>
          <t>GUSTAVO NESTOR GARCIA CATENARO</t>
        </is>
      </c>
      <c r="D674" s="67" t="n">
        <v>30000455</v>
      </c>
      <c r="E674" s="66" t="inlineStr">
        <is>
          <t>FUNDACION COMEI</t>
        </is>
      </c>
      <c r="F674" s="68" t="inlineStr">
        <is>
          <t>DSZA</t>
        </is>
      </c>
      <c r="G674" s="68" t="inlineStr">
        <is>
          <t>MAN</t>
        </is>
      </c>
      <c r="H674" s="67" t="n">
        <v>84002025</v>
      </c>
      <c r="I674" s="66" t="inlineStr">
        <is>
          <t>RED F ROLLA</t>
        </is>
      </c>
      <c r="J674" s="66" t="inlineStr">
        <is>
          <t>AVENIDA 60 1144</t>
        </is>
      </c>
      <c r="K674" s="66" t="inlineStr">
        <is>
          <t>LA PLATA</t>
        </is>
      </c>
      <c r="L674" s="74">
        <f>IFERROR(IF(OR(H674=$N$2,H674=$N$3,H674=$N$4),"10","02"),"")</f>
        <v/>
      </c>
      <c r="M674" s="76" t="inlineStr">
        <is>
          <t>01</t>
        </is>
      </c>
    </row>
    <row r="675">
      <c r="A675" s="66" t="inlineStr">
        <is>
          <t>043613-00-1</t>
        </is>
      </c>
      <c r="B675" s="67" t="n">
        <v>85538774</v>
      </c>
      <c r="C675" s="66" t="inlineStr">
        <is>
          <t>PAULA PARTESANO</t>
        </is>
      </c>
      <c r="D675" s="67" t="n">
        <v>30000455</v>
      </c>
      <c r="E675" s="66" t="inlineStr">
        <is>
          <t>FUNDACION COMEI</t>
        </is>
      </c>
      <c r="F675" s="68" t="inlineStr">
        <is>
          <t>DSZA</t>
        </is>
      </c>
      <c r="G675" s="68" t="inlineStr">
        <is>
          <t>MAN</t>
        </is>
      </c>
      <c r="H675" s="67" t="n">
        <v>84000753</v>
      </c>
      <c r="I675" s="66" t="inlineStr">
        <is>
          <t>FARMACIA SCIENZA PUEYRREDON</t>
        </is>
      </c>
      <c r="J675" s="66" t="inlineStr">
        <is>
          <t>AVDA GRAL JUAN MARTIN DE PUEYR 1460</t>
        </is>
      </c>
      <c r="K675" s="66" t="inlineStr">
        <is>
          <t>RECOLETA</t>
        </is>
      </c>
      <c r="L675" s="74">
        <f>IFERROR(IF(OR(H675=$N$2,H675=$N$3,H675=$N$4),"10","02"),"")</f>
        <v/>
      </c>
      <c r="M675" s="76" t="inlineStr">
        <is>
          <t>01</t>
        </is>
      </c>
    </row>
    <row r="676">
      <c r="A676" s="66" t="inlineStr">
        <is>
          <t>024915-00</t>
        </is>
      </c>
      <c r="B676" s="67" t="n">
        <v>85539217</v>
      </c>
      <c r="C676" s="66" t="inlineStr">
        <is>
          <t>MARIA DEL CARMEN PAGANO</t>
        </is>
      </c>
      <c r="D676" s="67" t="n">
        <v>30000455</v>
      </c>
      <c r="E676" s="66" t="inlineStr">
        <is>
          <t>FUNDACION COMEI</t>
        </is>
      </c>
      <c r="F676" s="68" t="inlineStr">
        <is>
          <t>DSZA</t>
        </is>
      </c>
      <c r="G676" s="68" t="inlineStr">
        <is>
          <t>MAN</t>
        </is>
      </c>
      <c r="H676" s="67" t="n">
        <v>84000289</v>
      </c>
      <c r="I676" s="66" t="inlineStr">
        <is>
          <t>RED F GOMEZ de Alejandra Cols</t>
        </is>
      </c>
      <c r="J676" s="66" t="inlineStr">
        <is>
          <t>AV PTE H. YRIGOYEN 4147</t>
        </is>
      </c>
      <c r="K676" s="66" t="inlineStr">
        <is>
          <t>LANUS</t>
        </is>
      </c>
      <c r="L676" s="74">
        <f>IFERROR(IF(OR(H676=$N$2,H676=$N$3,H676=$N$4),"10","02"),"")</f>
        <v/>
      </c>
      <c r="M676" s="76" t="inlineStr">
        <is>
          <t>01</t>
        </is>
      </c>
    </row>
    <row r="677">
      <c r="A677" s="66" t="inlineStr">
        <is>
          <t>050351-00-4</t>
        </is>
      </c>
      <c r="B677" s="67" t="n">
        <v>85539185</v>
      </c>
      <c r="C677" s="66" t="inlineStr">
        <is>
          <t>JUAN CARLOS MITRE</t>
        </is>
      </c>
      <c r="D677" s="67" t="n">
        <v>30000455</v>
      </c>
      <c r="E677" s="66" t="inlineStr">
        <is>
          <t>FUNDACION COMEI</t>
        </is>
      </c>
      <c r="F677" s="68" t="inlineStr">
        <is>
          <t>DSZA</t>
        </is>
      </c>
      <c r="G677" s="68" t="inlineStr">
        <is>
          <t>MAN</t>
        </is>
      </c>
      <c r="H677" s="67" t="n">
        <v>84005218</v>
      </c>
      <c r="I677" s="66" t="inlineStr">
        <is>
          <t>RED F WOLTER</t>
        </is>
      </c>
      <c r="J677" s="66" t="inlineStr">
        <is>
          <t>LAS HERAS 775</t>
        </is>
      </c>
      <c r="K677" s="66" t="inlineStr">
        <is>
          <t>LUJAN</t>
        </is>
      </c>
      <c r="L677" s="74">
        <f>IFERROR(IF(OR(H677=$N$2,H677=$N$3,H677=$N$4),"10","02"),"")</f>
        <v/>
      </c>
      <c r="M677" s="76" t="inlineStr">
        <is>
          <t>01</t>
        </is>
      </c>
    </row>
    <row r="678">
      <c r="A678" s="66" t="inlineStr">
        <is>
          <t>020939-00-9</t>
        </is>
      </c>
      <c r="B678" s="67" t="n">
        <v>85537961</v>
      </c>
      <c r="C678" s="66" t="inlineStr">
        <is>
          <t>MARTA JUANA GOMEZ</t>
        </is>
      </c>
      <c r="D678" s="67" t="n">
        <v>30000455</v>
      </c>
      <c r="E678" s="66" t="inlineStr">
        <is>
          <t>FUNDACION COMEI</t>
        </is>
      </c>
      <c r="F678" s="68" t="inlineStr">
        <is>
          <t>DSZA</t>
        </is>
      </c>
      <c r="G678" s="68" t="inlineStr">
        <is>
          <t>MAN</t>
        </is>
      </c>
      <c r="H678" s="67" t="n">
        <v>84000753</v>
      </c>
      <c r="I678" s="66" t="inlineStr">
        <is>
          <t>FARMACIA SCIENZA PUEYRREDON</t>
        </is>
      </c>
      <c r="J678" s="66" t="inlineStr">
        <is>
          <t>AVDA GRAL JUAN MARTIN DE PUEYR 1460</t>
        </is>
      </c>
      <c r="K678" s="66" t="inlineStr">
        <is>
          <t>RECOLETA</t>
        </is>
      </c>
      <c r="L678" s="74">
        <f>IFERROR(IF(OR(H678=$N$2,H678=$N$3,H678=$N$4),"10","02"),"")</f>
        <v/>
      </c>
      <c r="M678" s="76" t="inlineStr">
        <is>
          <t>01</t>
        </is>
      </c>
    </row>
    <row r="679">
      <c r="A679" s="66" t="inlineStr">
        <is>
          <t>41796-00-7</t>
        </is>
      </c>
      <c r="B679" s="67" t="n">
        <v>85542138</v>
      </c>
      <c r="C679" s="66" t="inlineStr">
        <is>
          <t>EVELINA INES ANA STUMPO</t>
        </is>
      </c>
      <c r="D679" s="67" t="n">
        <v>30000455</v>
      </c>
      <c r="E679" s="66" t="inlineStr">
        <is>
          <t>FUNDACION COMEI</t>
        </is>
      </c>
      <c r="F679" s="68" t="inlineStr">
        <is>
          <t>DSZA</t>
        </is>
      </c>
      <c r="G679" s="68" t="inlineStr">
        <is>
          <t>MAN</t>
        </is>
      </c>
      <c r="H679" s="67" t="n">
        <v>84000484</v>
      </c>
      <c r="I679" s="66" t="inlineStr">
        <is>
          <t>F SCIENZA GUEMES</t>
        </is>
      </c>
      <c r="J679" s="66" t="inlineStr">
        <is>
          <t>GRAL MARTIN MIGUEL DE GUEMES 3500</t>
        </is>
      </c>
      <c r="K679" s="66" t="inlineStr">
        <is>
          <t>PALERMO</t>
        </is>
      </c>
      <c r="L679" s="74">
        <f>IFERROR(IF(OR(H679=$N$2,H679=$N$3,H679=$N$4),"10","02"),"")</f>
        <v/>
      </c>
      <c r="M679" s="76" t="inlineStr">
        <is>
          <t>01</t>
        </is>
      </c>
    </row>
    <row r="680">
      <c r="A680" s="66" t="inlineStr">
        <is>
          <t>050572-00-3</t>
        </is>
      </c>
      <c r="B680" s="67" t="n">
        <v>85542408</v>
      </c>
      <c r="C680" s="66" t="inlineStr">
        <is>
          <t>CLAUDIA DELVECHIO</t>
        </is>
      </c>
      <c r="D680" s="67" t="n">
        <v>30000455</v>
      </c>
      <c r="E680" s="66" t="inlineStr">
        <is>
          <t>FUNDACION COMEI</t>
        </is>
      </c>
      <c r="F680" s="68" t="inlineStr">
        <is>
          <t>DSZA</t>
        </is>
      </c>
      <c r="G680" s="68" t="inlineStr">
        <is>
          <t>MAN</t>
        </is>
      </c>
      <c r="H680" s="67" t="n">
        <v>84000253</v>
      </c>
      <c r="I680" s="66" t="inlineStr">
        <is>
          <t>RED F DEL PUEBLO MERCEDES</t>
        </is>
      </c>
      <c r="J680" s="66" t="inlineStr">
        <is>
          <t>25 450</t>
        </is>
      </c>
      <c r="K680" s="66" t="inlineStr">
        <is>
          <t>MERCEDES</t>
        </is>
      </c>
      <c r="L680" s="74">
        <f>IFERROR(IF(OR(H680=$N$2,H680=$N$3,H680=$N$4),"10","02"),"")</f>
        <v/>
      </c>
      <c r="M680" s="76" t="inlineStr">
        <is>
          <t>01</t>
        </is>
      </c>
    </row>
    <row r="681">
      <c r="A681" s="66" t="inlineStr">
        <is>
          <t>42986-00-9</t>
        </is>
      </c>
      <c r="B681" s="67" t="n">
        <v>85541659</v>
      </c>
      <c r="C681" s="66" t="inlineStr">
        <is>
          <t>IRINA MATIASZ</t>
        </is>
      </c>
      <c r="D681" s="67" t="n">
        <v>30000455</v>
      </c>
      <c r="E681" s="66" t="inlineStr">
        <is>
          <t>FUNDACION COMEI</t>
        </is>
      </c>
      <c r="F681" s="68" t="inlineStr">
        <is>
          <t>DSZA</t>
        </is>
      </c>
      <c r="G681" s="68" t="inlineStr">
        <is>
          <t>MAN</t>
        </is>
      </c>
      <c r="H681" s="67" t="n">
        <v>84000753</v>
      </c>
      <c r="I681" s="66" t="inlineStr">
        <is>
          <t>FARMACIA SCIENZA PUEYRREDON</t>
        </is>
      </c>
      <c r="J681" s="66" t="inlineStr">
        <is>
          <t>AVDA GRAL JUAN MARTIN DE PUEYR 1460</t>
        </is>
      </c>
      <c r="K681" s="66" t="inlineStr">
        <is>
          <t>RECOLETA</t>
        </is>
      </c>
      <c r="L681" s="74">
        <f>IFERROR(IF(OR(H681=$N$2,H681=$N$3,H681=$N$4),"10","02"),"")</f>
        <v/>
      </c>
      <c r="M681" s="76" t="inlineStr">
        <is>
          <t>01</t>
        </is>
      </c>
    </row>
    <row r="682">
      <c r="A682" s="66" t="inlineStr">
        <is>
          <t>220016-03-8</t>
        </is>
      </c>
      <c r="B682" s="67" t="n">
        <v>85540768</v>
      </c>
      <c r="C682" s="66" t="inlineStr">
        <is>
          <t>RAUL RIVERO</t>
        </is>
      </c>
      <c r="D682" s="67" t="n">
        <v>30000455</v>
      </c>
      <c r="E682" s="66" t="inlineStr">
        <is>
          <t>FUNDACION COMEI</t>
        </is>
      </c>
      <c r="F682" s="68" t="inlineStr">
        <is>
          <t>DSZA</t>
        </is>
      </c>
      <c r="G682" s="68" t="inlineStr">
        <is>
          <t>MAN</t>
        </is>
      </c>
      <c r="H682" s="67" t="n">
        <v>84001534</v>
      </c>
      <c r="I682" s="66" t="inlineStr">
        <is>
          <t>RED F BOUVIER</t>
        </is>
      </c>
      <c r="J682" s="66" t="inlineStr">
        <is>
          <t>COLON 1297</t>
        </is>
      </c>
      <c r="K682" s="66" t="inlineStr">
        <is>
          <t>LUJAN</t>
        </is>
      </c>
      <c r="L682" s="74">
        <f>IFERROR(IF(OR(H682=$N$2,H682=$N$3,H682=$N$4),"10","02"),"")</f>
        <v/>
      </c>
      <c r="M682" s="76" t="inlineStr">
        <is>
          <t>01</t>
        </is>
      </c>
    </row>
    <row r="683">
      <c r="A683" s="66" t="inlineStr">
        <is>
          <t>14007-00-0</t>
        </is>
      </c>
      <c r="B683" s="67" t="n">
        <v>85540745</v>
      </c>
      <c r="C683" s="66" t="inlineStr">
        <is>
          <t>MAGALI PEREZ PINTO</t>
        </is>
      </c>
      <c r="D683" s="67" t="n">
        <v>30000455</v>
      </c>
      <c r="E683" s="66" t="inlineStr">
        <is>
          <t>FUNDACION COMEI</t>
        </is>
      </c>
      <c r="F683" s="68" t="inlineStr">
        <is>
          <t>DSZA</t>
        </is>
      </c>
      <c r="G683" s="68" t="inlineStr">
        <is>
          <t>MAN</t>
        </is>
      </c>
      <c r="H683" s="67" t="n">
        <v>84002444</v>
      </c>
      <c r="I683" s="66" t="inlineStr">
        <is>
          <t>RED F DI NUCCI</t>
        </is>
      </c>
      <c r="J683" s="66" t="inlineStr">
        <is>
          <t>SALTA 405</t>
        </is>
      </c>
      <c r="K683" s="66" t="inlineStr">
        <is>
          <t>BAHIA BLANCA</t>
        </is>
      </c>
      <c r="L683" s="74">
        <f>IFERROR(IF(OR(H683=$N$2,H683=$N$3,H683=$N$4),"10","02"),"")</f>
        <v/>
      </c>
      <c r="M683" s="76" t="inlineStr">
        <is>
          <t>01</t>
        </is>
      </c>
    </row>
    <row r="684">
      <c r="A684" s="66" t="inlineStr">
        <is>
          <t>32974-00-9</t>
        </is>
      </c>
      <c r="B684" s="67" t="n">
        <v>85543611</v>
      </c>
      <c r="C684" s="66" t="inlineStr">
        <is>
          <t>SANDRA ARROYO LAZARTE</t>
        </is>
      </c>
      <c r="D684" s="67" t="n">
        <v>30000455</v>
      </c>
      <c r="E684" s="66" t="inlineStr">
        <is>
          <t>FUNDACION COMEI</t>
        </is>
      </c>
      <c r="F684" s="68" t="inlineStr">
        <is>
          <t>DSZA</t>
        </is>
      </c>
      <c r="G684" s="68" t="inlineStr">
        <is>
          <t>MAN</t>
        </is>
      </c>
      <c r="H684" s="67" t="n">
        <v>84000753</v>
      </c>
      <c r="I684" s="66" t="inlineStr">
        <is>
          <t>FARMACIA SCIENZA PUEYRREDON</t>
        </is>
      </c>
      <c r="J684" s="66" t="inlineStr">
        <is>
          <t>AVDA GRAL JUAN MARTIN DE PUEYR 1460</t>
        </is>
      </c>
      <c r="K684" s="66" t="inlineStr">
        <is>
          <t>RECOLETA</t>
        </is>
      </c>
      <c r="L684" s="74">
        <f>IFERROR(IF(OR(H684=$N$2,H684=$N$3,H684=$N$4),"10","02"),"")</f>
        <v/>
      </c>
      <c r="M684" s="76" t="inlineStr">
        <is>
          <t>01</t>
        </is>
      </c>
    </row>
    <row r="685">
      <c r="A685" s="66" t="inlineStr">
        <is>
          <t>22377-01-0</t>
        </is>
      </c>
      <c r="B685" s="67" t="n">
        <v>85544681</v>
      </c>
      <c r="C685" s="66" t="inlineStr">
        <is>
          <t>CARLOS PADIN</t>
        </is>
      </c>
      <c r="D685" s="67" t="n">
        <v>30000455</v>
      </c>
      <c r="E685" s="66" t="inlineStr">
        <is>
          <t>FUNDACION COMEI</t>
        </is>
      </c>
      <c r="F685" s="68" t="inlineStr">
        <is>
          <t>DSZA</t>
        </is>
      </c>
      <c r="G685" s="68" t="inlineStr">
        <is>
          <t>MAN</t>
        </is>
      </c>
      <c r="H685" s="67" t="n">
        <v>84011243</v>
      </c>
      <c r="I685" s="66" t="inlineStr">
        <is>
          <t>RED F CAMINOS</t>
        </is>
      </c>
      <c r="J685" s="66" t="inlineStr">
        <is>
          <t>AVDA PRES HIPOLITO YRIGOYEN 8955</t>
        </is>
      </c>
      <c r="K685" s="66" t="inlineStr">
        <is>
          <t>LOMAS DE ZAMORA</t>
        </is>
      </c>
      <c r="L685" s="74">
        <f>IFERROR(IF(OR(H685=$N$2,H685=$N$3,H685=$N$4),"10","02"),"")</f>
        <v/>
      </c>
      <c r="M685" s="76" t="inlineStr">
        <is>
          <t>01</t>
        </is>
      </c>
    </row>
    <row r="686">
      <c r="A686" s="66" t="inlineStr">
        <is>
          <t>43348-00-8</t>
        </is>
      </c>
      <c r="B686" s="67" t="n">
        <v>85544401</v>
      </c>
      <c r="C686" s="66" t="inlineStr">
        <is>
          <t>MARIA VIRGINIA SUBIZA</t>
        </is>
      </c>
      <c r="D686" s="67" t="n">
        <v>30000455</v>
      </c>
      <c r="E686" s="66" t="inlineStr">
        <is>
          <t>FUNDACION COMEI</t>
        </is>
      </c>
      <c r="F686" s="68" t="inlineStr">
        <is>
          <t>DSZA</t>
        </is>
      </c>
      <c r="G686" s="68" t="inlineStr">
        <is>
          <t>MAN</t>
        </is>
      </c>
      <c r="H686" s="67" t="n">
        <v>84000484</v>
      </c>
      <c r="I686" s="66" t="inlineStr">
        <is>
          <t>F SCIENZA GUEMES</t>
        </is>
      </c>
      <c r="J686" s="66" t="inlineStr">
        <is>
          <t>GRAL MARTIN MIGUEL DE GUEMES 3500</t>
        </is>
      </c>
      <c r="K686" s="66" t="inlineStr">
        <is>
          <t>PALERMO</t>
        </is>
      </c>
      <c r="L686" s="74">
        <f>IFERROR(IF(OR(H686=$N$2,H686=$N$3,H686=$N$4),"10","02"),"")</f>
        <v/>
      </c>
      <c r="M686" s="76" t="inlineStr">
        <is>
          <t>01</t>
        </is>
      </c>
    </row>
    <row r="687">
      <c r="A687" s="66" t="inlineStr">
        <is>
          <t>12403-00-8</t>
        </is>
      </c>
      <c r="B687" s="67" t="n">
        <v>85545503</v>
      </c>
      <c r="C687" s="66" t="inlineStr">
        <is>
          <t>ROSANA GAVAZZA</t>
        </is>
      </c>
      <c r="D687" s="67" t="n">
        <v>30000455</v>
      </c>
      <c r="E687" s="66" t="inlineStr">
        <is>
          <t>FUNDACION COMEI</t>
        </is>
      </c>
      <c r="F687" s="68" t="inlineStr">
        <is>
          <t>DSZA</t>
        </is>
      </c>
      <c r="G687" s="68" t="inlineStr">
        <is>
          <t>MAN</t>
        </is>
      </c>
      <c r="H687" s="67" t="n">
        <v>84002026</v>
      </c>
      <c r="I687" s="66" t="inlineStr">
        <is>
          <t>RED F LA PROTECTORA</t>
        </is>
      </c>
      <c r="J687" s="66" t="inlineStr">
        <is>
          <t>CALLE 49 740</t>
        </is>
      </c>
      <c r="K687" s="66" t="inlineStr">
        <is>
          <t>LA PLATA</t>
        </is>
      </c>
      <c r="L687" s="74">
        <f>IFERROR(IF(OR(H687=$N$2,H687=$N$3,H687=$N$4),"10","02"),"")</f>
        <v/>
      </c>
      <c r="M687" s="76" t="inlineStr">
        <is>
          <t>01</t>
        </is>
      </c>
    </row>
    <row r="688">
      <c r="A688" s="66" t="inlineStr">
        <is>
          <t>070456-06-2</t>
        </is>
      </c>
      <c r="B688" s="67" t="n">
        <v>85547244</v>
      </c>
      <c r="C688" s="66" t="inlineStr">
        <is>
          <t>OLIVIA MORGAN</t>
        </is>
      </c>
      <c r="D688" s="67" t="n">
        <v>30000455</v>
      </c>
      <c r="E688" s="66" t="inlineStr">
        <is>
          <t>FUNDACION COMEI</t>
        </is>
      </c>
      <c r="F688" s="68" t="inlineStr">
        <is>
          <t>DSZA</t>
        </is>
      </c>
      <c r="G688" s="68" t="inlineStr">
        <is>
          <t>MAN</t>
        </is>
      </c>
      <c r="H688" s="67" t="n">
        <v>84000484</v>
      </c>
      <c r="I688" s="66" t="inlineStr">
        <is>
          <t>F SCIENZA GUEMES</t>
        </is>
      </c>
      <c r="J688" s="66" t="inlineStr">
        <is>
          <t>GRAL MARTIN MIGUEL DE GUEMES 3500</t>
        </is>
      </c>
      <c r="K688" s="66" t="inlineStr">
        <is>
          <t>PALERMO</t>
        </is>
      </c>
      <c r="L688" s="74">
        <f>IFERROR(IF(OR(H688=$N$2,H688=$N$3,H688=$N$4),"10","02"),"")</f>
        <v/>
      </c>
      <c r="M688" s="76" t="inlineStr">
        <is>
          <t>01</t>
        </is>
      </c>
    </row>
    <row r="689">
      <c r="A689" s="66" t="inlineStr">
        <is>
          <t>061033-00-9</t>
        </is>
      </c>
      <c r="B689" s="67" t="n">
        <v>85547205</v>
      </c>
      <c r="C689" s="66" t="inlineStr">
        <is>
          <t>CINTIA WALLSCHLEJEL</t>
        </is>
      </c>
      <c r="D689" s="67" t="n">
        <v>30000455</v>
      </c>
      <c r="E689" s="66" t="inlineStr">
        <is>
          <t>FUNDACION COMEI</t>
        </is>
      </c>
      <c r="F689" s="68" t="inlineStr">
        <is>
          <t>DSZA</t>
        </is>
      </c>
      <c r="G689" s="68" t="inlineStr">
        <is>
          <t>MAN</t>
        </is>
      </c>
      <c r="H689" s="67" t="n">
        <v>84001366</v>
      </c>
      <c r="I689" s="66" t="inlineStr">
        <is>
          <t>RED F M. Siderurgica Gral Savio</t>
        </is>
      </c>
      <c r="J689" s="66" t="inlineStr">
        <is>
          <t>DE LA NACION 340</t>
        </is>
      </c>
      <c r="K689" s="66" t="inlineStr">
        <is>
          <t>SAN NICOLAS DE LOS ARROYOS</t>
        </is>
      </c>
      <c r="L689" s="74">
        <f>IFERROR(IF(OR(H689=$N$2,H689=$N$3,H689=$N$4),"10","02"),"")</f>
        <v/>
      </c>
      <c r="M689" s="76" t="inlineStr">
        <is>
          <t>01</t>
        </is>
      </c>
    </row>
    <row r="690">
      <c r="A690" s="66" t="inlineStr">
        <is>
          <t>022433-00-4</t>
        </is>
      </c>
      <c r="B690" s="67" t="n">
        <v>85540859</v>
      </c>
      <c r="C690" s="66" t="inlineStr">
        <is>
          <t>MARIEL IGLESIAS</t>
        </is>
      </c>
      <c r="D690" s="67" t="n">
        <v>30000455</v>
      </c>
      <c r="E690" s="66" t="inlineStr">
        <is>
          <t>FUNDACION COMEI</t>
        </is>
      </c>
      <c r="F690" s="68" t="inlineStr">
        <is>
          <t>DSZA</t>
        </is>
      </c>
      <c r="G690" s="68" t="inlineStr">
        <is>
          <t>MAN</t>
        </is>
      </c>
      <c r="H690" s="67" t="n">
        <v>84000753</v>
      </c>
      <c r="I690" s="66" t="inlineStr">
        <is>
          <t>FARMACIA SCIENZA PUEYRREDON</t>
        </is>
      </c>
      <c r="J690" s="66" t="inlineStr">
        <is>
          <t>AVDA GRAL JUAN MARTIN DE PUEYR 1460</t>
        </is>
      </c>
      <c r="K690" s="66" t="inlineStr">
        <is>
          <t>RECOLETA</t>
        </is>
      </c>
      <c r="L690" s="74">
        <f>IFERROR(IF(OR(H690=$N$2,H690=$N$3,H690=$N$4),"10","02"),"")</f>
        <v/>
      </c>
      <c r="M690" s="76" t="inlineStr">
        <is>
          <t>01</t>
        </is>
      </c>
    </row>
    <row r="691">
      <c r="A691" s="66" t="inlineStr">
        <is>
          <t>030206-00-1</t>
        </is>
      </c>
      <c r="B691" s="67" t="n">
        <v>85549579</v>
      </c>
      <c r="C691" s="66" t="inlineStr">
        <is>
          <t>AMALIA BRECCIA</t>
        </is>
      </c>
      <c r="D691" s="67" t="n">
        <v>30000455</v>
      </c>
      <c r="E691" s="66" t="inlineStr">
        <is>
          <t>FUNDACION COMEI</t>
        </is>
      </c>
      <c r="F691" s="68" t="inlineStr">
        <is>
          <t>DSZA</t>
        </is>
      </c>
      <c r="G691" s="68" t="inlineStr">
        <is>
          <t>MAN</t>
        </is>
      </c>
      <c r="H691" s="67" t="n">
        <v>84000753</v>
      </c>
      <c r="I691" s="66" t="inlineStr">
        <is>
          <t>FARMACIA SCIENZA PUEYRREDON</t>
        </is>
      </c>
      <c r="J691" s="66" t="inlineStr">
        <is>
          <t>AVDA GRAL JUAN MARTIN DE PUEYR 1460</t>
        </is>
      </c>
      <c r="K691" s="66" t="inlineStr">
        <is>
          <t>RECOLETA</t>
        </is>
      </c>
      <c r="L691" s="74">
        <f>IFERROR(IF(OR(H691=$N$2,H691=$N$3,H691=$N$4),"10","02"),"")</f>
        <v/>
      </c>
      <c r="M691" s="76" t="inlineStr">
        <is>
          <t>01</t>
        </is>
      </c>
    </row>
    <row r="692">
      <c r="A692" s="66" t="inlineStr">
        <is>
          <t>091829-00-1</t>
        </is>
      </c>
      <c r="B692" s="67" t="n">
        <v>85548706</v>
      </c>
      <c r="C692" s="66" t="inlineStr">
        <is>
          <t>FRANCISCO HINOJAL</t>
        </is>
      </c>
      <c r="D692" s="67" t="n">
        <v>30000455</v>
      </c>
      <c r="E692" s="66" t="inlineStr">
        <is>
          <t>FUNDACION COMEI</t>
        </is>
      </c>
      <c r="F692" s="68" t="inlineStr">
        <is>
          <t>DSZA</t>
        </is>
      </c>
      <c r="G692" s="68" t="inlineStr">
        <is>
          <t>MAN</t>
        </is>
      </c>
      <c r="H692" s="67" t="n">
        <v>84000983</v>
      </c>
      <c r="I692" s="66" t="inlineStr">
        <is>
          <t>RED F MUTUAL (MDQ)</t>
        </is>
      </c>
      <c r="J692" s="66" t="inlineStr">
        <is>
          <t>AVDA INDEPENDENCIA 2249</t>
        </is>
      </c>
      <c r="K692" s="66" t="inlineStr">
        <is>
          <t>MAR DEL PLATA</t>
        </is>
      </c>
      <c r="L692" s="74">
        <f>IFERROR(IF(OR(H692=$N$2,H692=$N$3,H692=$N$4),"10","02"),"")</f>
        <v/>
      </c>
      <c r="M692" s="76" t="inlineStr">
        <is>
          <t>01</t>
        </is>
      </c>
    </row>
    <row r="693">
      <c r="A693" s="66" t="inlineStr">
        <is>
          <t>024194-00-0</t>
        </is>
      </c>
      <c r="B693" s="67" t="n">
        <v>85544903</v>
      </c>
      <c r="C693" s="66" t="inlineStr">
        <is>
          <t>MARIA MARTA TORGA</t>
        </is>
      </c>
      <c r="D693" s="67" t="n">
        <v>30000455</v>
      </c>
      <c r="E693" s="66" t="inlineStr">
        <is>
          <t>FUNDACION COMEI</t>
        </is>
      </c>
      <c r="F693" s="68" t="inlineStr">
        <is>
          <t>DSZA</t>
        </is>
      </c>
      <c r="G693" s="68" t="inlineStr">
        <is>
          <t>MAN</t>
        </is>
      </c>
      <c r="H693" s="67" t="n">
        <v>84011243</v>
      </c>
      <c r="I693" s="66" t="inlineStr">
        <is>
          <t>RED F CAMINOS</t>
        </is>
      </c>
      <c r="J693" s="66" t="inlineStr">
        <is>
          <t>AVDA PRES HIPOLITO YRIGOYEN 8955</t>
        </is>
      </c>
      <c r="K693" s="66" t="inlineStr">
        <is>
          <t>LOMAS DE ZAMORA</t>
        </is>
      </c>
      <c r="L693" s="74">
        <f>IFERROR(IF(OR(H693=$N$2,H693=$N$3,H693=$N$4),"10","02"),"")</f>
        <v/>
      </c>
      <c r="M693" s="76" t="inlineStr">
        <is>
          <t>01</t>
        </is>
      </c>
    </row>
    <row r="694">
      <c r="A694" s="66" t="inlineStr">
        <is>
          <t>011086-00-08</t>
        </is>
      </c>
      <c r="B694" s="67" t="n">
        <v>85549222</v>
      </c>
      <c r="C694" s="66" t="inlineStr">
        <is>
          <t>EDITH GRACIELA DIAZ</t>
        </is>
      </c>
      <c r="D694" s="67" t="n">
        <v>30000455</v>
      </c>
      <c r="E694" s="66" t="inlineStr">
        <is>
          <t>FUNDACION COMEI</t>
        </is>
      </c>
      <c r="F694" s="68" t="inlineStr">
        <is>
          <t>DSZA</t>
        </is>
      </c>
      <c r="G694" s="68" t="inlineStr">
        <is>
          <t>MAN</t>
        </is>
      </c>
      <c r="H694" s="67" t="n">
        <v>84007920</v>
      </c>
      <c r="I694" s="66" t="inlineStr">
        <is>
          <t>RED F FERRANDO (Las Pampas)</t>
        </is>
      </c>
      <c r="J694" s="66" t="inlineStr">
        <is>
          <t>Calle 7 52</t>
        </is>
      </c>
      <c r="K694" s="66" t="inlineStr">
        <is>
          <t>LA PLATA</t>
        </is>
      </c>
      <c r="L694" s="74">
        <f>IFERROR(IF(OR(H694=$N$2,H694=$N$3,H694=$N$4),"10","02"),"")</f>
        <v/>
      </c>
      <c r="M694" s="76" t="inlineStr">
        <is>
          <t>01</t>
        </is>
      </c>
    </row>
    <row r="695">
      <c r="A695" s="66" t="inlineStr">
        <is>
          <t>011514-00-0</t>
        </is>
      </c>
      <c r="B695" s="67" t="n">
        <v>85549797</v>
      </c>
      <c r="C695" s="66" t="inlineStr">
        <is>
          <t>ALICIA ISABEL GOUFFIER</t>
        </is>
      </c>
      <c r="D695" s="67" t="n">
        <v>30000455</v>
      </c>
      <c r="E695" s="66" t="inlineStr">
        <is>
          <t>FUNDACION COMEI</t>
        </is>
      </c>
      <c r="F695" s="68" t="inlineStr">
        <is>
          <t>DSZA</t>
        </is>
      </c>
      <c r="G695" s="68" t="inlineStr">
        <is>
          <t>MAN</t>
        </is>
      </c>
      <c r="H695" s="67" t="n">
        <v>84007920</v>
      </c>
      <c r="I695" s="66" t="inlineStr">
        <is>
          <t>RED F FERRANDO (Las Pampas)</t>
        </is>
      </c>
      <c r="J695" s="66" t="inlineStr">
        <is>
          <t>Calle 7 52</t>
        </is>
      </c>
      <c r="K695" s="66" t="inlineStr">
        <is>
          <t>LA PLATA</t>
        </is>
      </c>
      <c r="L695" s="74">
        <f>IFERROR(IF(OR(H695=$N$2,H695=$N$3,H695=$N$4),"10","02"),"")</f>
        <v/>
      </c>
      <c r="M695" s="76" t="inlineStr">
        <is>
          <t>01</t>
        </is>
      </c>
    </row>
    <row r="696">
      <c r="A696" s="66" t="inlineStr">
        <is>
          <t>050571-04-8</t>
        </is>
      </c>
      <c r="B696" s="67" t="n">
        <v>85550369</v>
      </c>
      <c r="C696" s="66" t="inlineStr">
        <is>
          <t>AMPARO MIGUEZ</t>
        </is>
      </c>
      <c r="D696" s="67" t="n">
        <v>30000455</v>
      </c>
      <c r="E696" s="66" t="inlineStr">
        <is>
          <t>FUNDACION COMEI</t>
        </is>
      </c>
      <c r="F696" s="68" t="inlineStr">
        <is>
          <t>DSZA</t>
        </is>
      </c>
      <c r="G696" s="68" t="inlineStr">
        <is>
          <t>MAN</t>
        </is>
      </c>
      <c r="H696" s="67" t="n">
        <v>84004312</v>
      </c>
      <c r="I696" s="66" t="inlineStr">
        <is>
          <t>HOSPITAL UNIV AUSTRAL</t>
        </is>
      </c>
      <c r="J696" s="66" t="inlineStr">
        <is>
          <t>AV J. DOMINGO PERON 1500</t>
        </is>
      </c>
      <c r="K696" s="66" t="inlineStr">
        <is>
          <t>PILAR</t>
        </is>
      </c>
      <c r="L696" s="74">
        <f>IFERROR(IF(OR(H696=$N$2,H696=$N$3,H696=$N$4),"10","02"),"")</f>
        <v/>
      </c>
      <c r="M696" s="76" t="inlineStr">
        <is>
          <t>01</t>
        </is>
      </c>
    </row>
    <row r="697">
      <c r="A697" s="66" t="inlineStr">
        <is>
          <t>032036-00-8</t>
        </is>
      </c>
      <c r="B697" s="67" t="n">
        <v>85551789</v>
      </c>
      <c r="C697" s="66" t="inlineStr">
        <is>
          <t>OSCAR RIVERA BANDA</t>
        </is>
      </c>
      <c r="D697" s="67" t="n">
        <v>30000455</v>
      </c>
      <c r="E697" s="66" t="inlineStr">
        <is>
          <t>FUNDACION COMEI</t>
        </is>
      </c>
      <c r="F697" s="68" t="inlineStr">
        <is>
          <t>DSZA</t>
        </is>
      </c>
      <c r="G697" s="68" t="inlineStr">
        <is>
          <t>MAN</t>
        </is>
      </c>
      <c r="H697" s="67" t="n">
        <v>84000753</v>
      </c>
      <c r="I697" s="66" t="inlineStr">
        <is>
          <t>FARMACIA SCIENZA PUEYRREDON</t>
        </is>
      </c>
      <c r="J697" s="66" t="inlineStr">
        <is>
          <t>AVDA GRAL JUAN MARTIN DE PUEYR 1460</t>
        </is>
      </c>
      <c r="K697" s="66" t="inlineStr">
        <is>
          <t>RECOLETA</t>
        </is>
      </c>
      <c r="L697" s="74">
        <f>IFERROR(IF(OR(H697=$N$2,H697=$N$3,H697=$N$4),"10","02"),"")</f>
        <v/>
      </c>
      <c r="M697" s="76" t="inlineStr">
        <is>
          <t>01</t>
        </is>
      </c>
    </row>
    <row r="698">
      <c r="A698" s="66" t="inlineStr">
        <is>
          <t>620302-01-06</t>
        </is>
      </c>
      <c r="B698" s="67" t="n">
        <v>85550993</v>
      </c>
      <c r="C698" s="66" t="inlineStr">
        <is>
          <t>FEDERICO FLOREZ PALENZONA</t>
        </is>
      </c>
      <c r="D698" s="67" t="n">
        <v>30000455</v>
      </c>
      <c r="E698" s="66" t="inlineStr">
        <is>
          <t>FUNDACION COMEI</t>
        </is>
      </c>
      <c r="F698" s="68" t="inlineStr">
        <is>
          <t>DSZA</t>
        </is>
      </c>
      <c r="G698" s="68" t="inlineStr">
        <is>
          <t>MAN</t>
        </is>
      </c>
      <c r="H698" s="67" t="n">
        <v>84008647</v>
      </c>
      <c r="I698" s="66" t="inlineStr">
        <is>
          <t>RED F WALCZUK</t>
        </is>
      </c>
      <c r="J698" s="66" t="inlineStr">
        <is>
          <t>CNO GRAL BELGRANO 1449</t>
        </is>
      </c>
      <c r="K698" s="66" t="inlineStr">
        <is>
          <t>VILLA ELISA</t>
        </is>
      </c>
      <c r="L698" s="74">
        <f>IFERROR(IF(OR(H698=$N$2,H698=$N$3,H698=$N$4),"10","02"),"")</f>
        <v/>
      </c>
      <c r="M698" s="76" t="inlineStr">
        <is>
          <t>01</t>
        </is>
      </c>
    </row>
    <row r="699">
      <c r="A699" s="66" t="inlineStr">
        <is>
          <t>031612-00-7</t>
        </is>
      </c>
      <c r="B699" s="67" t="n">
        <v>85551292</v>
      </c>
      <c r="C699" s="66" t="inlineStr">
        <is>
          <t>CLAUDIO SANTI</t>
        </is>
      </c>
      <c r="D699" s="67" t="n">
        <v>30000455</v>
      </c>
      <c r="E699" s="66" t="inlineStr">
        <is>
          <t>FUNDACION COMEI</t>
        </is>
      </c>
      <c r="F699" s="68" t="inlineStr">
        <is>
          <t>DSZA</t>
        </is>
      </c>
      <c r="G699" s="68" t="inlineStr">
        <is>
          <t>MAN</t>
        </is>
      </c>
      <c r="H699" s="67" t="n">
        <v>84000770</v>
      </c>
      <c r="I699" s="66" t="inlineStr">
        <is>
          <t>RED F FRANCO</t>
        </is>
      </c>
      <c r="J699" s="66" t="inlineStr">
        <is>
          <t>GRAL MARTIN RODRIGUEZ 129</t>
        </is>
      </c>
      <c r="K699" s="66" t="inlineStr">
        <is>
          <t>ESTEBAN ECHEVERRIA</t>
        </is>
      </c>
      <c r="L699" s="74">
        <f>IFERROR(IF(OR(H699=$N$2,H699=$N$3,H699=$N$4),"10","02"),"")</f>
        <v/>
      </c>
      <c r="M699" s="76" t="inlineStr">
        <is>
          <t>01</t>
        </is>
      </c>
    </row>
    <row r="700">
      <c r="A700" s="66" t="inlineStr">
        <is>
          <t>024988-00</t>
        </is>
      </c>
      <c r="B700" s="67" t="n">
        <v>85552322</v>
      </c>
      <c r="C700" s="66" t="inlineStr">
        <is>
          <t>CINTHYA LASZUK</t>
        </is>
      </c>
      <c r="D700" s="67" t="n">
        <v>30000455</v>
      </c>
      <c r="E700" s="66" t="inlineStr">
        <is>
          <t>FUNDACION COMEI</t>
        </is>
      </c>
      <c r="F700" s="68" t="inlineStr">
        <is>
          <t>DSZA</t>
        </is>
      </c>
      <c r="G700" s="68" t="inlineStr">
        <is>
          <t>MAN</t>
        </is>
      </c>
      <c r="H700" s="67" t="n">
        <v>84000289</v>
      </c>
      <c r="I700" s="66" t="inlineStr">
        <is>
          <t>RED F GOMEZ de Alejandra Cols</t>
        </is>
      </c>
      <c r="J700" s="66" t="inlineStr">
        <is>
          <t>AV PTE H. YRIGOYEN 4147</t>
        </is>
      </c>
      <c r="K700" s="66" t="inlineStr">
        <is>
          <t>LANUS</t>
        </is>
      </c>
      <c r="L700" s="74">
        <f>IFERROR(IF(OR(H700=$N$2,H700=$N$3,H700=$N$4),"10","02"),"")</f>
        <v/>
      </c>
      <c r="M700" s="76" t="inlineStr">
        <is>
          <t>01</t>
        </is>
      </c>
    </row>
    <row r="701">
      <c r="A701" s="66" t="inlineStr">
        <is>
          <t>043976-01-4</t>
        </is>
      </c>
      <c r="B701" s="67" t="n">
        <v>85552694</v>
      </c>
      <c r="C701" s="66" t="inlineStr">
        <is>
          <t>EMILIA BENESCH</t>
        </is>
      </c>
      <c r="D701" s="67" t="n">
        <v>30000455</v>
      </c>
      <c r="E701" s="66" t="inlineStr">
        <is>
          <t>FUNDACION COMEI</t>
        </is>
      </c>
      <c r="F701" s="68" t="inlineStr">
        <is>
          <t>DSZA</t>
        </is>
      </c>
      <c r="G701" s="68" t="inlineStr">
        <is>
          <t>MAN</t>
        </is>
      </c>
      <c r="H701" s="67" t="n">
        <v>84001225</v>
      </c>
      <c r="I701" s="66" t="inlineStr">
        <is>
          <t>RED F NEGRI</t>
        </is>
      </c>
      <c r="J701" s="66" t="inlineStr">
        <is>
          <t>AV PTE J. D. PERON 2916</t>
        </is>
      </c>
      <c r="K701" s="66" t="inlineStr">
        <is>
          <t>VICTORIA</t>
        </is>
      </c>
      <c r="L701" s="74">
        <f>IFERROR(IF(OR(H701=$N$2,H701=$N$3,H701=$N$4),"10","02"),"")</f>
        <v/>
      </c>
      <c r="M701" s="76" t="inlineStr">
        <is>
          <t>01</t>
        </is>
      </c>
    </row>
    <row r="702">
      <c r="A702" s="66" t="inlineStr">
        <is>
          <t>024325-00-0</t>
        </is>
      </c>
      <c r="B702" s="67" t="n">
        <v>85551779</v>
      </c>
      <c r="C702" s="66" t="inlineStr">
        <is>
          <t>CECILIA BRUNO</t>
        </is>
      </c>
      <c r="D702" s="67" t="n">
        <v>30000455</v>
      </c>
      <c r="E702" s="66" t="inlineStr">
        <is>
          <t>FUNDACION COMEI</t>
        </is>
      </c>
      <c r="F702" s="68" t="inlineStr">
        <is>
          <t>DSZA</t>
        </is>
      </c>
      <c r="G702" s="68" t="inlineStr">
        <is>
          <t>MAN</t>
        </is>
      </c>
      <c r="H702" s="67" t="n">
        <v>84000753</v>
      </c>
      <c r="I702" s="66" t="inlineStr">
        <is>
          <t>FARMACIA SCIENZA PUEYRREDON</t>
        </is>
      </c>
      <c r="J702" s="66" t="inlineStr">
        <is>
          <t>AVDA GRAL JUAN MARTIN DE PUEYR 1460</t>
        </is>
      </c>
      <c r="K702" s="66" t="inlineStr">
        <is>
          <t>RECOLETA</t>
        </is>
      </c>
      <c r="L702" s="74">
        <f>IFERROR(IF(OR(H702=$N$2,H702=$N$3,H702=$N$4),"10","02"),"")</f>
        <v/>
      </c>
      <c r="M702" s="76" t="inlineStr">
        <is>
          <t>01</t>
        </is>
      </c>
    </row>
    <row r="703">
      <c r="A703" s="66" t="inlineStr">
        <is>
          <t>022553-00-3</t>
        </is>
      </c>
      <c r="B703" s="67" t="n">
        <v>85552633</v>
      </c>
      <c r="C703" s="66" t="inlineStr">
        <is>
          <t>PATRICIA MALVESTITO</t>
        </is>
      </c>
      <c r="D703" s="67" t="n">
        <v>30000455</v>
      </c>
      <c r="E703" s="66" t="inlineStr">
        <is>
          <t>FUNDACION COMEI</t>
        </is>
      </c>
      <c r="F703" s="68" t="inlineStr">
        <is>
          <t>DSZA</t>
        </is>
      </c>
      <c r="G703" s="68" t="inlineStr">
        <is>
          <t>MAN</t>
        </is>
      </c>
      <c r="H703" s="67" t="n">
        <v>84000983</v>
      </c>
      <c r="I703" s="66" t="inlineStr">
        <is>
          <t>RED F MUTUAL (MDQ)</t>
        </is>
      </c>
      <c r="J703" s="66" t="inlineStr">
        <is>
          <t>AVDA INDEPENDENCIA 2249</t>
        </is>
      </c>
      <c r="K703" s="66" t="inlineStr">
        <is>
          <t>MAR DEL PLATA</t>
        </is>
      </c>
      <c r="L703" s="74">
        <f>IFERROR(IF(OR(H703=$N$2,H703=$N$3,H703=$N$4),"10","02"),"")</f>
        <v/>
      </c>
      <c r="M703" s="76" t="inlineStr">
        <is>
          <t>01</t>
        </is>
      </c>
    </row>
    <row r="704">
      <c r="A704" s="66" t="inlineStr">
        <is>
          <t>010159-00-2</t>
        </is>
      </c>
      <c r="B704" s="67" t="n">
        <v>85553620</v>
      </c>
      <c r="C704" s="66" t="inlineStr">
        <is>
          <t>CARLOS CONESA ALEGRE</t>
        </is>
      </c>
      <c r="D704" s="67" t="n">
        <v>30000455</v>
      </c>
      <c r="E704" s="66" t="inlineStr">
        <is>
          <t>FUNDACION COMEI</t>
        </is>
      </c>
      <c r="F704" s="68" t="inlineStr">
        <is>
          <t>DSZA</t>
        </is>
      </c>
      <c r="G704" s="68" t="inlineStr">
        <is>
          <t>MAN</t>
        </is>
      </c>
      <c r="H704" s="67" t="n">
        <v>84000960</v>
      </c>
      <c r="I704" s="66" t="inlineStr">
        <is>
          <t>RED F MARSIGLIA</t>
        </is>
      </c>
      <c r="J704" s="66" t="inlineStr">
        <is>
          <t>AVENIDA 38 751</t>
        </is>
      </c>
      <c r="K704" s="66" t="inlineStr">
        <is>
          <t>LA PLATA</t>
        </is>
      </c>
      <c r="L704" s="74">
        <f>IFERROR(IF(OR(H704=$N$2,H704=$N$3,H704=$N$4),"10","02"),"")</f>
        <v/>
      </c>
      <c r="M704" s="76" t="inlineStr">
        <is>
          <t>01</t>
        </is>
      </c>
    </row>
    <row r="705">
      <c r="A705" s="66" t="inlineStr">
        <is>
          <t>010637-00-9</t>
        </is>
      </c>
      <c r="B705" s="67" t="n">
        <v>85553298</v>
      </c>
      <c r="C705" s="66" t="inlineStr">
        <is>
          <t>IRMA CRISTINA ROLETTO</t>
        </is>
      </c>
      <c r="D705" s="67" t="n">
        <v>30000455</v>
      </c>
      <c r="E705" s="66" t="inlineStr">
        <is>
          <t>FUNDACION COMEI</t>
        </is>
      </c>
      <c r="F705" s="68" t="inlineStr">
        <is>
          <t>DSZA</t>
        </is>
      </c>
      <c r="G705" s="68" t="inlineStr">
        <is>
          <t>MAN</t>
        </is>
      </c>
      <c r="H705" s="67" t="n">
        <v>84000960</v>
      </c>
      <c r="I705" s="66" t="inlineStr">
        <is>
          <t>RED F MARSIGLIA</t>
        </is>
      </c>
      <c r="J705" s="66" t="inlineStr">
        <is>
          <t>AVENIDA 38 751</t>
        </is>
      </c>
      <c r="K705" s="66" t="inlineStr">
        <is>
          <t>LA PLATA</t>
        </is>
      </c>
      <c r="L705" s="74">
        <f>IFERROR(IF(OR(H705=$N$2,H705=$N$3,H705=$N$4),"10","02"),"")</f>
        <v/>
      </c>
      <c r="M705" s="76" t="inlineStr">
        <is>
          <t>01</t>
        </is>
      </c>
    </row>
    <row r="706">
      <c r="A706" s="66" t="inlineStr">
        <is>
          <t>044984-00-1</t>
        </is>
      </c>
      <c r="B706" s="67" t="n">
        <v>85552045</v>
      </c>
      <c r="C706" s="66" t="inlineStr">
        <is>
          <t>SOFIA MARTIN</t>
        </is>
      </c>
      <c r="D706" s="67" t="n">
        <v>30000455</v>
      </c>
      <c r="E706" s="66" t="inlineStr">
        <is>
          <t>FUNDACION COMEI</t>
        </is>
      </c>
      <c r="F706" s="68" t="inlineStr">
        <is>
          <t>DSZA</t>
        </is>
      </c>
      <c r="G706" s="68" t="inlineStr">
        <is>
          <t>MAN</t>
        </is>
      </c>
      <c r="H706" s="67" t="n">
        <v>84008231</v>
      </c>
      <c r="I706" s="66" t="inlineStr">
        <is>
          <t>RED F MAGLIONE</t>
        </is>
      </c>
      <c r="J706" s="66" t="inlineStr">
        <is>
          <t>PRES JUAN DOMINGO PERON 244</t>
        </is>
      </c>
      <c r="K706" s="66" t="inlineStr">
        <is>
          <t>LOBOS</t>
        </is>
      </c>
      <c r="L706" s="74">
        <f>IFERROR(IF(OR(H706=$N$2,H706=$N$3,H706=$N$4),"10","02"),"")</f>
        <v/>
      </c>
      <c r="M706" s="76" t="inlineStr">
        <is>
          <t>01</t>
        </is>
      </c>
    </row>
    <row r="707">
      <c r="A707" s="66" t="inlineStr">
        <is>
          <t>13316-00-0</t>
        </is>
      </c>
      <c r="B707" s="67" t="n">
        <v>85554160</v>
      </c>
      <c r="C707" s="66" t="inlineStr">
        <is>
          <t>MARIANA ZILONI</t>
        </is>
      </c>
      <c r="D707" s="67" t="n">
        <v>30000455</v>
      </c>
      <c r="E707" s="66" t="inlineStr">
        <is>
          <t>FUNDACION COMEI</t>
        </is>
      </c>
      <c r="F707" s="68" t="inlineStr">
        <is>
          <t>DSZA</t>
        </is>
      </c>
      <c r="G707" s="68" t="inlineStr">
        <is>
          <t>MAN</t>
        </is>
      </c>
      <c r="H707" s="67" t="n">
        <v>84002026</v>
      </c>
      <c r="I707" s="66" t="inlineStr">
        <is>
          <t>RED F LA PROTECTORA</t>
        </is>
      </c>
      <c r="J707" s="66" t="inlineStr">
        <is>
          <t>CALLE 49 740</t>
        </is>
      </c>
      <c r="K707" s="66" t="inlineStr">
        <is>
          <t>LA PLATA</t>
        </is>
      </c>
      <c r="L707" s="74">
        <f>IFERROR(IF(OR(H707=$N$2,H707=$N$3,H707=$N$4),"10","02"),"")</f>
        <v/>
      </c>
      <c r="M707" s="76" t="inlineStr">
        <is>
          <t>01</t>
        </is>
      </c>
    </row>
    <row r="708">
      <c r="A708" s="66" t="inlineStr">
        <is>
          <t>021268-00-9</t>
        </is>
      </c>
      <c r="B708" s="67" t="n">
        <v>85554704</v>
      </c>
      <c r="C708" s="66" t="inlineStr">
        <is>
          <t>FERRANTE SUSANA</t>
        </is>
      </c>
      <c r="D708" s="67" t="n">
        <v>30000455</v>
      </c>
      <c r="E708" s="66" t="inlineStr">
        <is>
          <t>FUNDACION COMEI</t>
        </is>
      </c>
      <c r="F708" s="68" t="inlineStr">
        <is>
          <t>DSZA</t>
        </is>
      </c>
      <c r="G708" s="68" t="inlineStr">
        <is>
          <t>MAN</t>
        </is>
      </c>
      <c r="H708" s="67" t="n">
        <v>84000753</v>
      </c>
      <c r="I708" s="66" t="inlineStr">
        <is>
          <t>FARMACIA SCIENZA PUEYRREDON</t>
        </is>
      </c>
      <c r="J708" s="66" t="inlineStr">
        <is>
          <t>AVDA GRAL JUAN MARTIN DE PUEYR 1460</t>
        </is>
      </c>
      <c r="K708" s="66" t="inlineStr">
        <is>
          <t>RECOLETA</t>
        </is>
      </c>
      <c r="L708" s="74">
        <f>IFERROR(IF(OR(H708=$N$2,H708=$N$3,H708=$N$4),"10","02"),"")</f>
        <v/>
      </c>
      <c r="M708" s="76" t="inlineStr">
        <is>
          <t>01</t>
        </is>
      </c>
    </row>
    <row r="709">
      <c r="A709" s="66" t="inlineStr">
        <is>
          <t>012976-00-9</t>
        </is>
      </c>
      <c r="B709" s="67" t="n">
        <v>85556465</v>
      </c>
      <c r="C709" s="66" t="inlineStr">
        <is>
          <t>VIRGINIA LORENA PUCACCO</t>
        </is>
      </c>
      <c r="D709" s="67" t="n">
        <v>30000455</v>
      </c>
      <c r="E709" s="66" t="inlineStr">
        <is>
          <t>FUNDACION COMEI</t>
        </is>
      </c>
      <c r="F709" s="68" t="inlineStr">
        <is>
          <t>DSZA</t>
        </is>
      </c>
      <c r="G709" s="68" t="inlineStr">
        <is>
          <t>MAN</t>
        </is>
      </c>
      <c r="H709" s="67" t="n">
        <v>84007920</v>
      </c>
      <c r="I709" s="66" t="inlineStr">
        <is>
          <t>RED F FERRANDO (Las Pampas)</t>
        </is>
      </c>
      <c r="J709" s="66" t="inlineStr">
        <is>
          <t>Calle 7 52</t>
        </is>
      </c>
      <c r="K709" s="66" t="inlineStr">
        <is>
          <t>LA PLATA</t>
        </is>
      </c>
      <c r="L709" s="74">
        <f>IFERROR(IF(OR(H709=$N$2,H709=$N$3,H709=$N$4),"10","02"),"")</f>
        <v/>
      </c>
      <c r="M709" s="76" t="inlineStr">
        <is>
          <t>01</t>
        </is>
      </c>
    </row>
    <row r="710">
      <c r="A710" s="66" t="inlineStr">
        <is>
          <t>020240-01-1</t>
        </is>
      </c>
      <c r="B710" s="67" t="n">
        <v>85556960</v>
      </c>
      <c r="C710" s="66" t="inlineStr">
        <is>
          <t>MARIA DEL CARMEN BERRA</t>
        </is>
      </c>
      <c r="D710" s="67" t="n">
        <v>30000455</v>
      </c>
      <c r="E710" s="66" t="inlineStr">
        <is>
          <t>FUNDACION COMEI</t>
        </is>
      </c>
      <c r="F710" s="68" t="inlineStr">
        <is>
          <t>DSZA</t>
        </is>
      </c>
      <c r="G710" s="68" t="inlineStr">
        <is>
          <t>MAN</t>
        </is>
      </c>
      <c r="H710" s="67" t="n">
        <v>84000753</v>
      </c>
      <c r="I710" s="66" t="inlineStr">
        <is>
          <t>FARMACIA SCIENZA PUEYRREDON</t>
        </is>
      </c>
      <c r="J710" s="66" t="inlineStr">
        <is>
          <t>AVDA GRAL JUAN MARTIN DE PUEYR 1460</t>
        </is>
      </c>
      <c r="K710" s="66" t="inlineStr">
        <is>
          <t>RECOLETA</t>
        </is>
      </c>
      <c r="L710" s="74">
        <f>IFERROR(IF(OR(H710=$N$2,H710=$N$3,H710=$N$4),"10","02"),"")</f>
        <v/>
      </c>
      <c r="M710" s="76" t="inlineStr">
        <is>
          <t>01</t>
        </is>
      </c>
    </row>
    <row r="711">
      <c r="A711" s="66" t="inlineStr">
        <is>
          <t>042018-01-2</t>
        </is>
      </c>
      <c r="B711" s="67" t="n">
        <v>85557204</v>
      </c>
      <c r="C711" s="66" t="inlineStr">
        <is>
          <t>ANA LIDIA VAZQUEZ MOURE</t>
        </is>
      </c>
      <c r="D711" s="67" t="n">
        <v>30000455</v>
      </c>
      <c r="E711" s="66" t="inlineStr">
        <is>
          <t>FUNDACION COMEI</t>
        </is>
      </c>
      <c r="F711" s="68" t="inlineStr">
        <is>
          <t>DSZA</t>
        </is>
      </c>
      <c r="G711" s="68" t="inlineStr">
        <is>
          <t>MAN</t>
        </is>
      </c>
      <c r="H711" s="67" t="n">
        <v>84000820</v>
      </c>
      <c r="I711" s="66" t="inlineStr">
        <is>
          <t>RED F IARA SCS</t>
        </is>
      </c>
      <c r="J711" s="66" t="inlineStr">
        <is>
          <t>AV GDOR M. UGARTE 3311</t>
        </is>
      </c>
      <c r="K711" s="66" t="inlineStr">
        <is>
          <t>OLIVOS</t>
        </is>
      </c>
      <c r="L711" s="74">
        <f>IFERROR(IF(OR(H711=$N$2,H711=$N$3,H711=$N$4),"10","02"),"")</f>
        <v/>
      </c>
      <c r="M711" s="76" t="inlineStr">
        <is>
          <t>01</t>
        </is>
      </c>
    </row>
    <row r="712">
      <c r="A712" s="66" t="inlineStr">
        <is>
          <t>024591-00-9</t>
        </is>
      </c>
      <c r="B712" s="67" t="n">
        <v>85556995</v>
      </c>
      <c r="C712" s="66" t="inlineStr">
        <is>
          <t>MARIELA VANESA QUINTEROS</t>
        </is>
      </c>
      <c r="D712" s="67" t="n">
        <v>30000455</v>
      </c>
      <c r="E712" s="66" t="inlineStr">
        <is>
          <t>FUNDACION COMEI</t>
        </is>
      </c>
      <c r="F712" s="68" t="inlineStr">
        <is>
          <t>DSZA</t>
        </is>
      </c>
      <c r="G712" s="68" t="inlineStr">
        <is>
          <t>MAN</t>
        </is>
      </c>
      <c r="H712" s="67" t="n">
        <v>84000753</v>
      </c>
      <c r="I712" s="66" t="inlineStr">
        <is>
          <t>FARMACIA SCIENZA PUEYRREDON</t>
        </is>
      </c>
      <c r="J712" s="66" t="inlineStr">
        <is>
          <t>AVDA GRAL JUAN MARTIN DE PUEYR 1460</t>
        </is>
      </c>
      <c r="K712" s="66" t="inlineStr">
        <is>
          <t>RECOLETA</t>
        </is>
      </c>
      <c r="L712" s="74">
        <f>IFERROR(IF(OR(H712=$N$2,H712=$N$3,H712=$N$4),"10","02"),"")</f>
        <v/>
      </c>
      <c r="M712" s="76" t="inlineStr">
        <is>
          <t>01</t>
        </is>
      </c>
    </row>
    <row r="713">
      <c r="A713" s="66" t="inlineStr">
        <is>
          <t>023311-00-8</t>
        </is>
      </c>
      <c r="B713" s="67" t="n">
        <v>85557817</v>
      </c>
      <c r="C713" s="66" t="inlineStr">
        <is>
          <t>LILIANA TERESITA MONTORI</t>
        </is>
      </c>
      <c r="D713" s="67" t="n">
        <v>30000455</v>
      </c>
      <c r="E713" s="66" t="inlineStr">
        <is>
          <t>FUNDACION COMEI</t>
        </is>
      </c>
      <c r="F713" s="68" t="inlineStr">
        <is>
          <t>DSZA</t>
        </is>
      </c>
      <c r="G713" s="68" t="inlineStr">
        <is>
          <t>MAN</t>
        </is>
      </c>
      <c r="H713" s="67" t="n">
        <v>84000484</v>
      </c>
      <c r="I713" s="66" t="inlineStr">
        <is>
          <t>F SCIENZA GUEMES</t>
        </is>
      </c>
      <c r="J713" s="66" t="inlineStr">
        <is>
          <t>GRAL MARTIN MIGUEL DE GUEMES 3500</t>
        </is>
      </c>
      <c r="K713" s="66" t="inlineStr">
        <is>
          <t>PALERMO</t>
        </is>
      </c>
      <c r="L713" s="74">
        <f>IFERROR(IF(OR(H713=$N$2,H713=$N$3,H713=$N$4),"10","02"),"")</f>
        <v/>
      </c>
      <c r="M713" s="76" t="inlineStr">
        <is>
          <t>01</t>
        </is>
      </c>
    </row>
    <row r="714">
      <c r="A714" s="66" t="inlineStr">
        <is>
          <t>060681-00-1</t>
        </is>
      </c>
      <c r="B714" s="67" t="n">
        <v>85558100</v>
      </c>
      <c r="C714" s="66" t="inlineStr">
        <is>
          <t>JUAN CARLOS RIOS BELLETTIERI</t>
        </is>
      </c>
      <c r="D714" s="67" t="n">
        <v>30000455</v>
      </c>
      <c r="E714" s="66" t="inlineStr">
        <is>
          <t>FUNDACION COMEI</t>
        </is>
      </c>
      <c r="F714" s="68" t="inlineStr">
        <is>
          <t>DSZA</t>
        </is>
      </c>
      <c r="G714" s="68" t="inlineStr">
        <is>
          <t>MAN</t>
        </is>
      </c>
      <c r="H714" s="67" t="n">
        <v>84004353</v>
      </c>
      <c r="I714" s="66" t="inlineStr">
        <is>
          <t>RED F MUSANTE</t>
        </is>
      </c>
      <c r="J714" s="66" t="inlineStr">
        <is>
          <t>AV RENE SIMON 1280</t>
        </is>
      </c>
      <c r="K714" s="66" t="inlineStr">
        <is>
          <t>BARADERO</t>
        </is>
      </c>
      <c r="L714" s="74">
        <f>IFERROR(IF(OR(H714=$N$2,H714=$N$3,H714=$N$4),"10","02"),"")</f>
        <v/>
      </c>
      <c r="M714" s="76" t="inlineStr">
        <is>
          <t>01</t>
        </is>
      </c>
    </row>
    <row r="715">
      <c r="A715" s="66" t="inlineStr">
        <is>
          <t>620236-00-7</t>
        </is>
      </c>
      <c r="B715" s="67" t="n">
        <v>85557896</v>
      </c>
      <c r="C715" s="66" t="inlineStr">
        <is>
          <t>MIGUEL JULIO KUMOVIC</t>
        </is>
      </c>
      <c r="D715" s="67" t="n">
        <v>30000455</v>
      </c>
      <c r="E715" s="66" t="inlineStr">
        <is>
          <t>FUNDACION COMEI</t>
        </is>
      </c>
      <c r="F715" s="68" t="inlineStr">
        <is>
          <t>DSZA</t>
        </is>
      </c>
      <c r="G715" s="68" t="inlineStr">
        <is>
          <t>MAN</t>
        </is>
      </c>
      <c r="H715" s="67" t="n">
        <v>84003278</v>
      </c>
      <c r="I715" s="66" t="inlineStr">
        <is>
          <t>RED F SELMA</t>
        </is>
      </c>
      <c r="J715" s="66" t="inlineStr">
        <is>
          <t>AVDA PARANA 6502</t>
        </is>
      </c>
      <c r="K715" s="66" t="inlineStr">
        <is>
          <t>VILLA ADELINA</t>
        </is>
      </c>
      <c r="L715" s="74">
        <f>IFERROR(IF(OR(H715=$N$2,H715=$N$3,H715=$N$4),"10","02"),"")</f>
        <v/>
      </c>
      <c r="M715" s="76" t="inlineStr">
        <is>
          <t>01</t>
        </is>
      </c>
    </row>
    <row r="716">
      <c r="A716" s="66" t="inlineStr">
        <is>
          <t>010711-01-3</t>
        </is>
      </c>
      <c r="B716" s="67" t="n">
        <v>85558382</v>
      </c>
      <c r="C716" s="66" t="inlineStr">
        <is>
          <t>ESTEBAN ROQUE SARIN</t>
        </is>
      </c>
      <c r="D716" s="67" t="n">
        <v>30000455</v>
      </c>
      <c r="E716" s="66" t="inlineStr">
        <is>
          <t>FUNDACION COMEI</t>
        </is>
      </c>
      <c r="F716" s="68" t="inlineStr">
        <is>
          <t>DSZA</t>
        </is>
      </c>
      <c r="G716" s="68" t="inlineStr">
        <is>
          <t>MAN</t>
        </is>
      </c>
      <c r="H716" s="67" t="n">
        <v>84002025</v>
      </c>
      <c r="I716" s="66" t="inlineStr">
        <is>
          <t>RED F ROLLA</t>
        </is>
      </c>
      <c r="J716" s="66" t="inlineStr">
        <is>
          <t>AVENIDA 60 1144</t>
        </is>
      </c>
      <c r="K716" s="66" t="inlineStr">
        <is>
          <t>LA PLATA</t>
        </is>
      </c>
      <c r="L716" s="74">
        <f>IFERROR(IF(OR(H716=$N$2,H716=$N$3,H716=$N$4),"10","02"),"")</f>
        <v/>
      </c>
      <c r="M716" s="76" t="inlineStr">
        <is>
          <t>01</t>
        </is>
      </c>
    </row>
    <row r="717">
      <c r="A717" s="66" t="inlineStr">
        <is>
          <t>011244-00-2</t>
        </is>
      </c>
      <c r="B717" s="67" t="n">
        <v>85535953</v>
      </c>
      <c r="C717" s="66" t="inlineStr">
        <is>
          <t>RICARDO JULIO OCHOA</t>
        </is>
      </c>
      <c r="D717" s="67" t="n">
        <v>30000455</v>
      </c>
      <c r="E717" s="66" t="inlineStr">
        <is>
          <t>FUNDACION COMEI</t>
        </is>
      </c>
      <c r="F717" s="68" t="inlineStr">
        <is>
          <t>DSZA</t>
        </is>
      </c>
      <c r="G717" s="68" t="inlineStr">
        <is>
          <t>MAN</t>
        </is>
      </c>
      <c r="H717" s="67" t="n">
        <v>84008647</v>
      </c>
      <c r="I717" s="66" t="inlineStr">
        <is>
          <t>RED F WALCZUK</t>
        </is>
      </c>
      <c r="J717" s="66" t="inlineStr">
        <is>
          <t>CNO GRAL BELGRANO 1449</t>
        </is>
      </c>
      <c r="K717" s="66" t="inlineStr">
        <is>
          <t>VILLA ELISA</t>
        </is>
      </c>
      <c r="L717" s="74">
        <f>IFERROR(IF(OR(H717=$N$2,H717=$N$3,H717=$N$4),"10","02"),"")</f>
        <v/>
      </c>
      <c r="M717" s="76" t="inlineStr">
        <is>
          <t>01</t>
        </is>
      </c>
    </row>
    <row r="718">
      <c r="A718" s="66" t="inlineStr">
        <is>
          <t>040671-00-4</t>
        </is>
      </c>
      <c r="B718" s="67" t="n">
        <v>85559564</v>
      </c>
      <c r="C718" s="66" t="inlineStr">
        <is>
          <t>JANO PEDRO CORBIJN</t>
        </is>
      </c>
      <c r="D718" s="67" t="n">
        <v>30000455</v>
      </c>
      <c r="E718" s="66" t="inlineStr">
        <is>
          <t>FUNDACION COMEI</t>
        </is>
      </c>
      <c r="F718" s="68" t="inlineStr">
        <is>
          <t>DSZA</t>
        </is>
      </c>
      <c r="G718" s="68" t="inlineStr">
        <is>
          <t>MAN</t>
        </is>
      </c>
      <c r="H718" s="67" t="n">
        <v>84006828</v>
      </c>
      <c r="I718" s="66" t="inlineStr">
        <is>
          <t>RED F MANETTI</t>
        </is>
      </c>
      <c r="J718" s="66" t="inlineStr">
        <is>
          <t>AV D. M. CAZON 983</t>
        </is>
      </c>
      <c r="K718" s="66" t="inlineStr">
        <is>
          <t>TIGRE</t>
        </is>
      </c>
      <c r="L718" s="74">
        <f>IFERROR(IF(OR(H718=$N$2,H718=$N$3,H718=$N$4),"10","02"),"")</f>
        <v/>
      </c>
      <c r="M718" s="76" t="inlineStr">
        <is>
          <t>01</t>
        </is>
      </c>
    </row>
    <row r="719">
      <c r="A719" s="66" t="inlineStr">
        <is>
          <t>090762-01-5</t>
        </is>
      </c>
      <c r="B719" s="67" t="n">
        <v>85559308</v>
      </c>
      <c r="C719" s="66" t="inlineStr">
        <is>
          <t>GUSTAVO FABIAN PRIOLO</t>
        </is>
      </c>
      <c r="D719" s="67" t="n">
        <v>30000455</v>
      </c>
      <c r="E719" s="66" t="inlineStr">
        <is>
          <t>FUNDACION COMEI</t>
        </is>
      </c>
      <c r="F719" s="68" t="inlineStr">
        <is>
          <t>DSZA</t>
        </is>
      </c>
      <c r="G719" s="68" t="inlineStr">
        <is>
          <t>MAN</t>
        </is>
      </c>
      <c r="H719" s="67" t="n">
        <v>84001202</v>
      </c>
      <c r="I719" s="66" t="inlineStr">
        <is>
          <t>RED F GANDARA</t>
        </is>
      </c>
      <c r="J719" s="66" t="inlineStr">
        <is>
          <t>AVDA DR JUAN BAUTISTA JUSTO 494</t>
        </is>
      </c>
      <c r="K719" s="66" t="inlineStr">
        <is>
          <t>MAR DEL PLATA</t>
        </is>
      </c>
      <c r="L719" s="74">
        <f>IFERROR(IF(OR(H719=$N$2,H719=$N$3,H719=$N$4),"10","02"),"")</f>
        <v/>
      </c>
      <c r="M719" s="76" t="inlineStr">
        <is>
          <t>01</t>
        </is>
      </c>
    </row>
    <row r="720">
      <c r="A720" s="66" t="inlineStr">
        <is>
          <t>033582-00-5</t>
        </is>
      </c>
      <c r="B720" s="67" t="n">
        <v>85559610</v>
      </c>
      <c r="C720" s="66" t="inlineStr">
        <is>
          <t>ILDEFONSO GONZALEZ HERNANDEZ</t>
        </is>
      </c>
      <c r="D720" s="67" t="n">
        <v>30000455</v>
      </c>
      <c r="E720" s="66" t="inlineStr">
        <is>
          <t>FUNDACION COMEI</t>
        </is>
      </c>
      <c r="F720" s="68" t="inlineStr">
        <is>
          <t>DSZA</t>
        </is>
      </c>
      <c r="G720" s="68" t="inlineStr">
        <is>
          <t>MAN</t>
        </is>
      </c>
      <c r="H720" s="67" t="n">
        <v>84000753</v>
      </c>
      <c r="I720" s="66" t="inlineStr">
        <is>
          <t>FARMACIA SCIENZA PUEYRREDON</t>
        </is>
      </c>
      <c r="J720" s="66" t="inlineStr">
        <is>
          <t>AVDA GRAL JUAN MARTIN DE PUEYR 1460</t>
        </is>
      </c>
      <c r="K720" s="66" t="inlineStr">
        <is>
          <t>RECOLETA</t>
        </is>
      </c>
      <c r="L720" s="74">
        <f>IFERROR(IF(OR(H720=$N$2,H720=$N$3,H720=$N$4),"10","02"),"")</f>
        <v/>
      </c>
      <c r="M720" s="76" t="inlineStr">
        <is>
          <t>01</t>
        </is>
      </c>
    </row>
    <row r="721">
      <c r="A721" s="66" t="inlineStr">
        <is>
          <t>091344-01-0</t>
        </is>
      </c>
      <c r="B721" s="67" t="n">
        <v>85559001</v>
      </c>
      <c r="C721" s="66" t="inlineStr">
        <is>
          <t>MARIA BERENICE LAGARRETA</t>
        </is>
      </c>
      <c r="D721" s="67" t="n">
        <v>30000455</v>
      </c>
      <c r="E721" s="66" t="inlineStr">
        <is>
          <t>FUNDACION COMEI</t>
        </is>
      </c>
      <c r="F721" s="68" t="inlineStr">
        <is>
          <t>DSZA</t>
        </is>
      </c>
      <c r="G721" s="68" t="inlineStr">
        <is>
          <t>MAN</t>
        </is>
      </c>
      <c r="H721" s="67" t="n">
        <v>84001202</v>
      </c>
      <c r="I721" s="66" t="inlineStr">
        <is>
          <t>RED F GANDARA</t>
        </is>
      </c>
      <c r="J721" s="66" t="inlineStr">
        <is>
          <t>AVDA DR JUAN BAUTISTA JUSTO 494</t>
        </is>
      </c>
      <c r="K721" s="66" t="inlineStr">
        <is>
          <t>MAR DEL PLATA</t>
        </is>
      </c>
      <c r="L721" s="74">
        <f>IFERROR(IF(OR(H721=$N$2,H721=$N$3,H721=$N$4),"10","02"),"")</f>
        <v/>
      </c>
      <c r="M721" s="76" t="inlineStr">
        <is>
          <t>01</t>
        </is>
      </c>
    </row>
    <row r="722">
      <c r="A722" s="66" t="inlineStr">
        <is>
          <t>024752-00</t>
        </is>
      </c>
      <c r="B722" s="67" t="n">
        <v>85550873</v>
      </c>
      <c r="C722" s="66" t="inlineStr">
        <is>
          <t>CLAUDIA GARDENEZ</t>
        </is>
      </c>
      <c r="D722" s="67" t="n">
        <v>30000455</v>
      </c>
      <c r="E722" s="66" t="inlineStr">
        <is>
          <t>FUNDACION COMEI</t>
        </is>
      </c>
      <c r="F722" s="68" t="inlineStr">
        <is>
          <t>DSZA</t>
        </is>
      </c>
      <c r="G722" s="68" t="inlineStr">
        <is>
          <t>MAN</t>
        </is>
      </c>
      <c r="H722" s="67" t="n">
        <v>84003646</v>
      </c>
      <c r="I722" s="66" t="inlineStr">
        <is>
          <t>RED F DE CARIA</t>
        </is>
      </c>
      <c r="J722" s="66" t="inlineStr">
        <is>
          <t>AVDA ANTARTIDA ARGENTINA 400</t>
        </is>
      </c>
      <c r="K722" s="66" t="inlineStr">
        <is>
          <t>TURDERA</t>
        </is>
      </c>
      <c r="L722" s="74">
        <f>IFERROR(IF(OR(H722=$N$2,H722=$N$3,H722=$N$4),"10","02"),"")</f>
        <v/>
      </c>
      <c r="M722" s="76" t="inlineStr">
        <is>
          <t>01</t>
        </is>
      </c>
    </row>
    <row r="723">
      <c r="A723" s="66" t="inlineStr">
        <is>
          <t>013665-00-3</t>
        </is>
      </c>
      <c r="B723" s="67" t="n">
        <v>85560575</v>
      </c>
      <c r="C723" s="66" t="inlineStr">
        <is>
          <t>VALERIA ANAHI TORRES</t>
        </is>
      </c>
      <c r="D723" s="67" t="n">
        <v>30000455</v>
      </c>
      <c r="E723" s="66" t="inlineStr">
        <is>
          <t>FUNDACION COMEI</t>
        </is>
      </c>
      <c r="F723" s="68" t="inlineStr">
        <is>
          <t>DSZA</t>
        </is>
      </c>
      <c r="G723" s="68" t="inlineStr">
        <is>
          <t>MAN</t>
        </is>
      </c>
      <c r="H723" s="67" t="n">
        <v>84001203</v>
      </c>
      <c r="I723" s="66" t="inlineStr">
        <is>
          <t>RED F PINOS DE ANCHORENA</t>
        </is>
      </c>
      <c r="J723" s="66" t="inlineStr">
        <is>
          <t>AVDA CONSTITUCION 6039</t>
        </is>
      </c>
      <c r="K723" s="66" t="inlineStr">
        <is>
          <t>MAR DEL PLATA</t>
        </is>
      </c>
      <c r="L723" s="74">
        <f>IFERROR(IF(OR(H723=$N$2,H723=$N$3,H723=$N$4),"10","02"),"")</f>
        <v/>
      </c>
      <c r="M723" s="76" t="inlineStr">
        <is>
          <t>01</t>
        </is>
      </c>
    </row>
    <row r="724">
      <c r="A724" s="66" t="inlineStr">
        <is>
          <t>012761-04-7</t>
        </is>
      </c>
      <c r="B724" s="67" t="n">
        <v>85560291</v>
      </c>
      <c r="C724" s="66" t="inlineStr">
        <is>
          <t>AZUCENA FORMIGO</t>
        </is>
      </c>
      <c r="D724" s="67" t="n">
        <v>30000455</v>
      </c>
      <c r="E724" s="66" t="inlineStr">
        <is>
          <t>FUNDACION COMEI</t>
        </is>
      </c>
      <c r="F724" s="68" t="inlineStr">
        <is>
          <t>DSZA</t>
        </is>
      </c>
      <c r="G724" s="68" t="inlineStr">
        <is>
          <t>MAN</t>
        </is>
      </c>
      <c r="H724" s="67" t="n">
        <v>84002025</v>
      </c>
      <c r="I724" s="66" t="inlineStr">
        <is>
          <t>RED F ROLLA</t>
        </is>
      </c>
      <c r="J724" s="66" t="inlineStr">
        <is>
          <t>AVENIDA 60 1144</t>
        </is>
      </c>
      <c r="K724" s="66" t="inlineStr">
        <is>
          <t>LA PLATA</t>
        </is>
      </c>
      <c r="L724" s="74">
        <f>IFERROR(IF(OR(H724=$N$2,H724=$N$3,H724=$N$4),"10","02"),"")</f>
        <v/>
      </c>
      <c r="M724" s="76" t="inlineStr">
        <is>
          <t>01</t>
        </is>
      </c>
    </row>
    <row r="725">
      <c r="A725" s="66" t="inlineStr">
        <is>
          <t>030652-00-2</t>
        </is>
      </c>
      <c r="B725" s="67" t="n">
        <v>85560327</v>
      </c>
      <c r="C725" s="66" t="inlineStr">
        <is>
          <t>JOSE ALBERTO CESKIAVIKUS</t>
        </is>
      </c>
      <c r="D725" s="67" t="n">
        <v>30000455</v>
      </c>
      <c r="E725" s="66" t="inlineStr">
        <is>
          <t>FUNDACION COMEI</t>
        </is>
      </c>
      <c r="F725" s="68" t="inlineStr">
        <is>
          <t>DSZA</t>
        </is>
      </c>
      <c r="G725" s="68" t="inlineStr">
        <is>
          <t>MAN</t>
        </is>
      </c>
      <c r="H725" s="67" t="n">
        <v>84006914</v>
      </c>
      <c r="I725" s="66" t="inlineStr">
        <is>
          <t>H ESPAÑOL DE LA PLATA</t>
        </is>
      </c>
      <c r="J725" s="66" t="inlineStr">
        <is>
          <t>CALLE 9 175</t>
        </is>
      </c>
      <c r="K725" s="66" t="inlineStr">
        <is>
          <t>LA PLATA</t>
        </is>
      </c>
      <c r="L725" s="74">
        <f>IFERROR(IF(OR(H725=$N$2,H725=$N$3,H725=$N$4),"10","02"),"")</f>
        <v/>
      </c>
      <c r="M725" s="76" t="inlineStr">
        <is>
          <t>01</t>
        </is>
      </c>
    </row>
    <row r="726">
      <c r="A726" s="66" t="inlineStr">
        <is>
          <t>060978-00-2</t>
        </is>
      </c>
      <c r="B726" s="67" t="n">
        <v>85561355</v>
      </c>
      <c r="C726" s="66" t="inlineStr">
        <is>
          <t>NANCY EDITH DOMINGUEZ</t>
        </is>
      </c>
      <c r="D726" s="67" t="n">
        <v>30000455</v>
      </c>
      <c r="E726" s="66" t="inlineStr">
        <is>
          <t>FUNDACION COMEI</t>
        </is>
      </c>
      <c r="F726" s="68" t="inlineStr">
        <is>
          <t>DSZA</t>
        </is>
      </c>
      <c r="G726" s="68" t="inlineStr">
        <is>
          <t>MAN</t>
        </is>
      </c>
      <c r="H726" s="67" t="n">
        <v>84001366</v>
      </c>
      <c r="I726" s="66" t="inlineStr">
        <is>
          <t>RED F M. Siderurgica Gral Savio</t>
        </is>
      </c>
      <c r="J726" s="66" t="inlineStr">
        <is>
          <t>DE LA NACION 340</t>
        </is>
      </c>
      <c r="K726" s="66" t="inlineStr">
        <is>
          <t>SAN NICOLAS DE LOS ARROYOS</t>
        </is>
      </c>
      <c r="L726" s="74">
        <f>IFERROR(IF(OR(H726=$N$2,H726=$N$3,H726=$N$4),"10","02"),"")</f>
        <v/>
      </c>
      <c r="M726" s="76" t="inlineStr">
        <is>
          <t>01</t>
        </is>
      </c>
    </row>
    <row r="727">
      <c r="A727" s="66" t="inlineStr">
        <is>
          <t>024865-00-9</t>
        </is>
      </c>
      <c r="B727" s="67" t="n">
        <v>85561778</v>
      </c>
      <c r="C727" s="66" t="inlineStr">
        <is>
          <t>DIAMELA LAURA STORTI CASAS</t>
        </is>
      </c>
      <c r="D727" s="67" t="n">
        <v>30000455</v>
      </c>
      <c r="E727" s="66" t="inlineStr">
        <is>
          <t>FUNDACION COMEI</t>
        </is>
      </c>
      <c r="F727" s="68" t="inlineStr">
        <is>
          <t>DSZA</t>
        </is>
      </c>
      <c r="G727" s="68" t="inlineStr">
        <is>
          <t>MAN</t>
        </is>
      </c>
      <c r="H727" s="67" t="n">
        <v>84003151</v>
      </c>
      <c r="I727" s="66" t="inlineStr">
        <is>
          <t>RED F BELGRANO</t>
        </is>
      </c>
      <c r="J727" s="66" t="inlineStr">
        <is>
          <t>AV DR M. BELGRANO 4600</t>
        </is>
      </c>
      <c r="K727" s="66" t="inlineStr">
        <is>
          <t>VILLA DOMINICO</t>
        </is>
      </c>
      <c r="L727" s="74">
        <f>IFERROR(IF(OR(H727=$N$2,H727=$N$3,H727=$N$4),"10","02"),"")</f>
        <v/>
      </c>
      <c r="M727" s="76" t="inlineStr">
        <is>
          <t>01</t>
        </is>
      </c>
    </row>
    <row r="728">
      <c r="A728" s="66" t="inlineStr">
        <is>
          <t>021318-00-1</t>
        </is>
      </c>
      <c r="B728" s="67" t="n">
        <v>85562054</v>
      </c>
      <c r="C728" s="66" t="inlineStr">
        <is>
          <t>ALBERTO STENGLEIN</t>
        </is>
      </c>
      <c r="D728" s="67" t="n">
        <v>30000455</v>
      </c>
      <c r="E728" s="66" t="inlineStr">
        <is>
          <t>FUNDACION COMEI</t>
        </is>
      </c>
      <c r="F728" s="68" t="inlineStr">
        <is>
          <t>DSZA</t>
        </is>
      </c>
      <c r="G728" s="68" t="inlineStr">
        <is>
          <t>MAN</t>
        </is>
      </c>
      <c r="H728" s="67" t="n">
        <v>84000753</v>
      </c>
      <c r="I728" s="66" t="inlineStr">
        <is>
          <t>FARMACIA SCIENZA PUEYRREDON</t>
        </is>
      </c>
      <c r="J728" s="66" t="inlineStr">
        <is>
          <t>AVDA GRAL JUAN MARTIN DE PUEYR 1460</t>
        </is>
      </c>
      <c r="K728" s="66" t="inlineStr">
        <is>
          <t>RECOLETA</t>
        </is>
      </c>
      <c r="L728" s="74">
        <f>IFERROR(IF(OR(H728=$N$2,H728=$N$3,H728=$N$4),"10","02"),"")</f>
        <v/>
      </c>
      <c r="M728" s="76" t="inlineStr">
        <is>
          <t>01</t>
        </is>
      </c>
    </row>
    <row r="729">
      <c r="A729" s="66" t="inlineStr">
        <is>
          <t>041415-00-5</t>
        </is>
      </c>
      <c r="B729" s="67" t="n">
        <v>85562058</v>
      </c>
      <c r="C729" s="66" t="inlineStr">
        <is>
          <t>AMELIA BEATRIZ CASTAGNOLA</t>
        </is>
      </c>
      <c r="D729" s="67" t="n">
        <v>30000455</v>
      </c>
      <c r="E729" s="66" t="inlineStr">
        <is>
          <t>FUNDACION COMEI</t>
        </is>
      </c>
      <c r="F729" s="68" t="inlineStr">
        <is>
          <t>DSZA</t>
        </is>
      </c>
      <c r="G729" s="68" t="inlineStr">
        <is>
          <t>MAN</t>
        </is>
      </c>
      <c r="H729" s="67" t="n">
        <v>84000753</v>
      </c>
      <c r="I729" s="66" t="inlineStr">
        <is>
          <t>FARMACIA SCIENZA PUEYRREDON</t>
        </is>
      </c>
      <c r="J729" s="66" t="inlineStr">
        <is>
          <t>AVDA GRAL JUAN MARTIN DE PUEYR 1460</t>
        </is>
      </c>
      <c r="K729" s="66" t="inlineStr">
        <is>
          <t>RECOLETA</t>
        </is>
      </c>
      <c r="L729" s="74">
        <f>IFERROR(IF(OR(H729=$N$2,H729=$N$3,H729=$N$4),"10","02"),"")</f>
        <v/>
      </c>
      <c r="M729" s="76" t="inlineStr">
        <is>
          <t>01</t>
        </is>
      </c>
    </row>
    <row r="730">
      <c r="A730" s="66" t="inlineStr">
        <is>
          <t>012201-00-8</t>
        </is>
      </c>
      <c r="B730" s="67" t="n">
        <v>85563747</v>
      </c>
      <c r="C730" s="66" t="inlineStr">
        <is>
          <t>MARIA LAURA SARTOR</t>
        </is>
      </c>
      <c r="D730" s="67" t="n">
        <v>30000455</v>
      </c>
      <c r="E730" s="66" t="inlineStr">
        <is>
          <t>FUNDACION COMEI</t>
        </is>
      </c>
      <c r="F730" s="68" t="inlineStr">
        <is>
          <t>DSZA</t>
        </is>
      </c>
      <c r="G730" s="68" t="inlineStr">
        <is>
          <t>MAN</t>
        </is>
      </c>
      <c r="H730" s="67" t="n">
        <v>84007920</v>
      </c>
      <c r="I730" s="66" t="inlineStr">
        <is>
          <t>RED F FERRANDO (Las Pampas)</t>
        </is>
      </c>
      <c r="J730" s="66" t="inlineStr">
        <is>
          <t>Calle 7 52</t>
        </is>
      </c>
      <c r="K730" s="66" t="inlineStr">
        <is>
          <t>LA PLATA</t>
        </is>
      </c>
      <c r="L730" s="74">
        <f>IFERROR(IF(OR(H730=$N$2,H730=$N$3,H730=$N$4),"10","02"),"")</f>
        <v/>
      </c>
      <c r="M730" s="76" t="inlineStr">
        <is>
          <t>01</t>
        </is>
      </c>
    </row>
    <row r="731">
      <c r="A731" s="66" t="inlineStr">
        <is>
          <t>021011-00-9</t>
        </is>
      </c>
      <c r="B731" s="67" t="n">
        <v>85564414</v>
      </c>
      <c r="C731" s="66" t="inlineStr">
        <is>
          <t>OSVALDO DI CAUDO</t>
        </is>
      </c>
      <c r="D731" s="67" t="n">
        <v>30000455</v>
      </c>
      <c r="E731" s="66" t="inlineStr">
        <is>
          <t>FUNDACION COMEI</t>
        </is>
      </c>
      <c r="F731" s="68" t="inlineStr">
        <is>
          <t>DSZA</t>
        </is>
      </c>
      <c r="G731" s="68" t="inlineStr">
        <is>
          <t>MAN</t>
        </is>
      </c>
      <c r="H731" s="67" t="n">
        <v>84001338</v>
      </c>
      <c r="I731" s="66" t="inlineStr">
        <is>
          <t>RED F CENTRAL (AVELL.)</t>
        </is>
      </c>
      <c r="J731" s="66" t="inlineStr">
        <is>
          <t>AV PRES BARTOLOME MITRE 401</t>
        </is>
      </c>
      <c r="K731" s="66" t="inlineStr">
        <is>
          <t>AVELLANEDA</t>
        </is>
      </c>
      <c r="L731" s="74">
        <f>IFERROR(IF(OR(H731=$N$2,H731=$N$3,H731=$N$4),"10","02"),"")</f>
        <v/>
      </c>
      <c r="M731" s="76" t="inlineStr">
        <is>
          <t>01</t>
        </is>
      </c>
    </row>
    <row r="732">
      <c r="A732" s="66" t="inlineStr">
        <is>
          <t>044790-00-6</t>
        </is>
      </c>
      <c r="B732" s="67" t="n">
        <v>85563262</v>
      </c>
      <c r="C732" s="66" t="inlineStr">
        <is>
          <t>YELYTZA VERA LLANOS</t>
        </is>
      </c>
      <c r="D732" s="67" t="n">
        <v>30000455</v>
      </c>
      <c r="E732" s="66" t="inlineStr">
        <is>
          <t>FUNDACION COMEI</t>
        </is>
      </c>
      <c r="F732" s="68" t="inlineStr">
        <is>
          <t>DSZA</t>
        </is>
      </c>
      <c r="G732" s="68" t="inlineStr">
        <is>
          <t>MAN</t>
        </is>
      </c>
      <c r="H732" s="67" t="n">
        <v>84000753</v>
      </c>
      <c r="I732" s="66" t="inlineStr">
        <is>
          <t>FARMACIA SCIENZA PUEYRREDON</t>
        </is>
      </c>
      <c r="J732" s="66" t="inlineStr">
        <is>
          <t>AVDA GRAL JUAN MARTIN DE PUEYR 1460</t>
        </is>
      </c>
      <c r="K732" s="66" t="inlineStr">
        <is>
          <t>RECOLETA</t>
        </is>
      </c>
      <c r="L732" s="74">
        <f>IFERROR(IF(OR(H732=$N$2,H732=$N$3,H732=$N$4),"10","02"),"")</f>
        <v/>
      </c>
      <c r="M732" s="76" t="inlineStr">
        <is>
          <t>01</t>
        </is>
      </c>
    </row>
    <row r="733">
      <c r="A733" s="66" t="inlineStr">
        <is>
          <t>010924-00-0</t>
        </is>
      </c>
      <c r="B733" s="67" t="n">
        <v>85564655</v>
      </c>
      <c r="C733" s="66" t="inlineStr">
        <is>
          <t>OLGA ESTER LOPEZ</t>
        </is>
      </c>
      <c r="D733" s="67" t="n">
        <v>30000455</v>
      </c>
      <c r="E733" s="66" t="inlineStr">
        <is>
          <t>FUNDACION COMEI</t>
        </is>
      </c>
      <c r="F733" s="68" t="inlineStr">
        <is>
          <t>DSZA</t>
        </is>
      </c>
      <c r="G733" s="68" t="inlineStr">
        <is>
          <t>MAN</t>
        </is>
      </c>
      <c r="H733" s="67" t="n">
        <v>84002025</v>
      </c>
      <c r="I733" s="66" t="inlineStr">
        <is>
          <t>RED F ROLLA</t>
        </is>
      </c>
      <c r="J733" s="66" t="inlineStr">
        <is>
          <t>AVENIDA 60 1144</t>
        </is>
      </c>
      <c r="K733" s="66" t="inlineStr">
        <is>
          <t>LA PLATA</t>
        </is>
      </c>
      <c r="L733" s="74">
        <f>IFERROR(IF(OR(H733=$N$2,H733=$N$3,H733=$N$4),"10","02"),"")</f>
        <v/>
      </c>
      <c r="M733" s="76" t="inlineStr">
        <is>
          <t>01</t>
        </is>
      </c>
    </row>
    <row r="734">
      <c r="A734" s="66" t="inlineStr">
        <is>
          <t>031410-00-7</t>
        </is>
      </c>
      <c r="B734" s="67" t="n">
        <v>85565924</v>
      </c>
      <c r="C734" s="66" t="inlineStr">
        <is>
          <t>JUAN CARLOS TERRASA</t>
        </is>
      </c>
      <c r="D734" s="67" t="n">
        <v>30000455</v>
      </c>
      <c r="E734" s="66" t="inlineStr">
        <is>
          <t>FUNDACION COMEI</t>
        </is>
      </c>
      <c r="F734" s="68" t="inlineStr">
        <is>
          <t>DSZA</t>
        </is>
      </c>
      <c r="G734" s="68" t="inlineStr">
        <is>
          <t>MAN</t>
        </is>
      </c>
      <c r="H734" s="67" t="n">
        <v>84007744</v>
      </c>
      <c r="I734" s="66" t="inlineStr">
        <is>
          <t>RED F SINDICAL MUTUAL METALURGICA</t>
        </is>
      </c>
      <c r="J734" s="66" t="inlineStr">
        <is>
          <t>Pellegrini 44</t>
        </is>
      </c>
      <c r="K734" s="66" t="inlineStr">
        <is>
          <t>CHIVILCOY</t>
        </is>
      </c>
      <c r="L734" s="74">
        <f>IFERROR(IF(OR(H734=$N$2,H734=$N$3,H734=$N$4),"10","02"),"")</f>
        <v/>
      </c>
      <c r="M734" s="76" t="inlineStr">
        <is>
          <t>01</t>
        </is>
      </c>
    </row>
    <row r="735">
      <c r="A735" s="66" t="inlineStr">
        <is>
          <t>042154-00-4</t>
        </is>
      </c>
      <c r="B735" s="67" t="n">
        <v>85498683</v>
      </c>
      <c r="C735" s="66" t="inlineStr">
        <is>
          <t>MARINA CAPORALETTI</t>
        </is>
      </c>
      <c r="D735" s="67" t="n">
        <v>30000455</v>
      </c>
      <c r="E735" s="66" t="inlineStr">
        <is>
          <t>FUNDACION COMEI</t>
        </is>
      </c>
      <c r="F735" s="68" t="inlineStr">
        <is>
          <t>DSZA</t>
        </is>
      </c>
      <c r="G735" s="68" t="inlineStr">
        <is>
          <t>MAN</t>
        </is>
      </c>
      <c r="H735" s="67" t="n">
        <v>84000753</v>
      </c>
      <c r="I735" s="66" t="inlineStr">
        <is>
          <t>FARMACIA SCIENZA PUEYRREDON</t>
        </is>
      </c>
      <c r="J735" s="66" t="inlineStr">
        <is>
          <t>AVDA GRAL JUAN MARTIN DE PUEYR 1460</t>
        </is>
      </c>
      <c r="K735" s="66" t="inlineStr">
        <is>
          <t>RECOLETA</t>
        </is>
      </c>
      <c r="L735" s="74">
        <f>IFERROR(IF(OR(H735=$N$2,H735=$N$3,H735=$N$4),"10","02"),"")</f>
        <v/>
      </c>
      <c r="M735" s="76" t="inlineStr">
        <is>
          <t>01</t>
        </is>
      </c>
    </row>
    <row r="736">
      <c r="A736" s="66" t="inlineStr">
        <is>
          <t>025370-00-9</t>
        </is>
      </c>
      <c r="B736" s="67" t="n">
        <v>85566319</v>
      </c>
      <c r="C736" s="66" t="inlineStr">
        <is>
          <t>ANTONELIA LLANOS</t>
        </is>
      </c>
      <c r="D736" s="67" t="n">
        <v>30000455</v>
      </c>
      <c r="E736" s="66" t="inlineStr">
        <is>
          <t>FUNDACION COMEI</t>
        </is>
      </c>
      <c r="F736" s="68" t="inlineStr">
        <is>
          <t>DSZA</t>
        </is>
      </c>
      <c r="G736" s="68" t="inlineStr">
        <is>
          <t>MAN</t>
        </is>
      </c>
      <c r="H736" s="67" t="n">
        <v>84002026</v>
      </c>
      <c r="I736" s="66" t="inlineStr">
        <is>
          <t>RED F LA PROTECTORA</t>
        </is>
      </c>
      <c r="J736" s="66" t="inlineStr">
        <is>
          <t>CALLE 49 740</t>
        </is>
      </c>
      <c r="K736" s="66" t="inlineStr">
        <is>
          <t>LA PLATA</t>
        </is>
      </c>
      <c r="L736" s="74">
        <f>IFERROR(IF(OR(H736=$N$2,H736=$N$3,H736=$N$4),"10","02"),"")</f>
        <v/>
      </c>
      <c r="M736" s="76" t="inlineStr">
        <is>
          <t>01</t>
        </is>
      </c>
    </row>
    <row r="737">
      <c r="A737" s="66" t="inlineStr">
        <is>
          <t>050313-00-6</t>
        </is>
      </c>
      <c r="B737" s="67" t="n">
        <v>85566713</v>
      </c>
      <c r="C737" s="66" t="inlineStr">
        <is>
          <t>CARLOS ALBERTO VIDAL</t>
        </is>
      </c>
      <c r="D737" s="67" t="n">
        <v>30000455</v>
      </c>
      <c r="E737" s="66" t="inlineStr">
        <is>
          <t>FUNDACION COMEI</t>
        </is>
      </c>
      <c r="F737" s="68" t="inlineStr">
        <is>
          <t>DSZA</t>
        </is>
      </c>
      <c r="G737" s="68" t="inlineStr">
        <is>
          <t>MAN</t>
        </is>
      </c>
      <c r="H737" s="67" t="n">
        <v>84002875</v>
      </c>
      <c r="I737" s="66" t="inlineStr">
        <is>
          <t>RED F RISOLINO</t>
        </is>
      </c>
      <c r="J737" s="66" t="inlineStr">
        <is>
          <t>RUIZ DE ARELLANO 249</t>
        </is>
      </c>
      <c r="K737" s="66" t="inlineStr">
        <is>
          <t>SAN ANTONIO DE ARECO</t>
        </is>
      </c>
      <c r="L737" s="74">
        <f>IFERROR(IF(OR(H737=$N$2,H737=$N$3,H737=$N$4),"10","02"),"")</f>
        <v/>
      </c>
      <c r="M737" s="76" t="inlineStr">
        <is>
          <t>01</t>
        </is>
      </c>
    </row>
    <row r="738">
      <c r="A738" s="66" t="inlineStr">
        <is>
          <t>040294-00-7</t>
        </is>
      </c>
      <c r="B738" s="67" t="n">
        <v>85567214</v>
      </c>
      <c r="C738" s="66" t="inlineStr">
        <is>
          <t>LEON SCHER</t>
        </is>
      </c>
      <c r="D738" s="67" t="n">
        <v>30000455</v>
      </c>
      <c r="E738" s="66" t="inlineStr">
        <is>
          <t>FUNDACION COMEI</t>
        </is>
      </c>
      <c r="F738" s="68" t="inlineStr">
        <is>
          <t>DSZA</t>
        </is>
      </c>
      <c r="G738" s="68" t="inlineStr">
        <is>
          <t>MAN</t>
        </is>
      </c>
      <c r="H738" s="67" t="n">
        <v>84000753</v>
      </c>
      <c r="I738" s="66" t="inlineStr">
        <is>
          <t>FARMACIA SCIENZA PUEYRREDON</t>
        </is>
      </c>
      <c r="J738" s="66" t="inlineStr">
        <is>
          <t>AVDA GRAL JUAN MARTIN DE PUEYR 1460</t>
        </is>
      </c>
      <c r="K738" s="66" t="inlineStr">
        <is>
          <t>RECOLETA</t>
        </is>
      </c>
      <c r="L738" s="74">
        <f>IFERROR(IF(OR(H738=$N$2,H738=$N$3,H738=$N$4),"10","02"),"")</f>
        <v/>
      </c>
      <c r="M738" s="76" t="inlineStr">
        <is>
          <t>01</t>
        </is>
      </c>
    </row>
    <row r="739">
      <c r="A739" s="66" t="inlineStr">
        <is>
          <t>020168-00-3</t>
        </is>
      </c>
      <c r="B739" s="67" t="n">
        <v>85567454</v>
      </c>
      <c r="C739" s="66" t="inlineStr">
        <is>
          <t>SUSANA LIDIA REY</t>
        </is>
      </c>
      <c r="D739" s="67" t="n">
        <v>30000455</v>
      </c>
      <c r="E739" s="66" t="inlineStr">
        <is>
          <t>FUNDACION COMEI</t>
        </is>
      </c>
      <c r="F739" s="68" t="inlineStr">
        <is>
          <t>DSZA</t>
        </is>
      </c>
      <c r="G739" s="68" t="inlineStr">
        <is>
          <t>MAN</t>
        </is>
      </c>
      <c r="H739" s="67" t="n">
        <v>84000289</v>
      </c>
      <c r="I739" s="66" t="inlineStr">
        <is>
          <t>RED F GOMEZ de Alejandra Cols</t>
        </is>
      </c>
      <c r="J739" s="66" t="inlineStr">
        <is>
          <t>AV PTE H. YRIGOYEN 4147</t>
        </is>
      </c>
      <c r="K739" s="66" t="inlineStr">
        <is>
          <t>LANUS</t>
        </is>
      </c>
      <c r="L739" s="74">
        <f>IFERROR(IF(OR(H739=$N$2,H739=$N$3,H739=$N$4),"10","02"),"")</f>
        <v/>
      </c>
      <c r="M739" s="76" t="inlineStr">
        <is>
          <t>01</t>
        </is>
      </c>
    </row>
    <row r="740">
      <c r="A740" s="66" t="inlineStr">
        <is>
          <t>030940-01-3</t>
        </is>
      </c>
      <c r="B740" s="67" t="n">
        <v>85567798</v>
      </c>
      <c r="C740" s="66" t="inlineStr">
        <is>
          <t>JOSE FIERRO</t>
        </is>
      </c>
      <c r="D740" s="67" t="n">
        <v>30000455</v>
      </c>
      <c r="E740" s="66" t="inlineStr">
        <is>
          <t>FUNDACION COMEI</t>
        </is>
      </c>
      <c r="F740" s="68" t="inlineStr">
        <is>
          <t>DSZA</t>
        </is>
      </c>
      <c r="G740" s="68" t="inlineStr">
        <is>
          <t>MAN</t>
        </is>
      </c>
      <c r="H740" s="67" t="n">
        <v>84000753</v>
      </c>
      <c r="I740" s="66" t="inlineStr">
        <is>
          <t>FARMACIA SCIENZA PUEYRREDON</t>
        </is>
      </c>
      <c r="J740" s="66" t="inlineStr">
        <is>
          <t>AVDA GRAL JUAN MARTIN DE PUEYR 1460</t>
        </is>
      </c>
      <c r="K740" s="66" t="inlineStr">
        <is>
          <t>RECOLETA</t>
        </is>
      </c>
      <c r="L740" s="74">
        <f>IFERROR(IF(OR(H740=$N$2,H740=$N$3,H740=$N$4),"10","02"),"")</f>
        <v/>
      </c>
      <c r="M740" s="76" t="inlineStr">
        <is>
          <t>01</t>
        </is>
      </c>
    </row>
    <row r="741">
      <c r="A741" s="66" t="inlineStr">
        <is>
          <t>060317-00-1</t>
        </is>
      </c>
      <c r="B741" s="67" t="n">
        <v>85569155</v>
      </c>
      <c r="C741" s="66" t="inlineStr">
        <is>
          <t>MARIA BEATRIZ BIANCHI</t>
        </is>
      </c>
      <c r="D741" s="67" t="n">
        <v>30000455</v>
      </c>
      <c r="E741" s="66" t="inlineStr">
        <is>
          <t>FUNDACION COMEI</t>
        </is>
      </c>
      <c r="F741" s="68" t="inlineStr">
        <is>
          <t>DSZA</t>
        </is>
      </c>
      <c r="G741" s="68" t="inlineStr">
        <is>
          <t>MAN</t>
        </is>
      </c>
      <c r="H741" s="67" t="n">
        <v>84001366</v>
      </c>
      <c r="I741" s="66" t="inlineStr">
        <is>
          <t>RED F M. Siderurgica Gral Savio</t>
        </is>
      </c>
      <c r="J741" s="66" t="inlineStr">
        <is>
          <t>DE LA NACION 340</t>
        </is>
      </c>
      <c r="K741" s="66" t="inlineStr">
        <is>
          <t>SAN NICOLAS DE LOS ARROYOS</t>
        </is>
      </c>
      <c r="L741" s="74">
        <f>IFERROR(IF(OR(H741=$N$2,H741=$N$3,H741=$N$4),"10","02"),"")</f>
        <v/>
      </c>
      <c r="M741" s="76" t="inlineStr">
        <is>
          <t>01</t>
        </is>
      </c>
    </row>
    <row r="742">
      <c r="A742" s="66" t="inlineStr">
        <is>
          <t>011485-00-3</t>
        </is>
      </c>
      <c r="B742" s="67" t="n">
        <v>85568765</v>
      </c>
      <c r="C742" s="66" t="inlineStr">
        <is>
          <t>JUAN CARLOS POLO</t>
        </is>
      </c>
      <c r="D742" s="67" t="n">
        <v>30000455</v>
      </c>
      <c r="E742" s="66" t="inlineStr">
        <is>
          <t>FUNDACION COMEI</t>
        </is>
      </c>
      <c r="F742" s="68" t="inlineStr">
        <is>
          <t>DSZA</t>
        </is>
      </c>
      <c r="G742" s="68" t="inlineStr">
        <is>
          <t>MAN</t>
        </is>
      </c>
      <c r="H742" s="67" t="n">
        <v>84002025</v>
      </c>
      <c r="I742" s="66" t="inlineStr">
        <is>
          <t>RED F ROLLA</t>
        </is>
      </c>
      <c r="J742" s="66" t="inlineStr">
        <is>
          <t>AVENIDA 60 1144</t>
        </is>
      </c>
      <c r="K742" s="66" t="inlineStr">
        <is>
          <t>LA PLATA</t>
        </is>
      </c>
      <c r="L742" s="74">
        <f>IFERROR(IF(OR(H742=$N$2,H742=$N$3,H742=$N$4),"10","02"),"")</f>
        <v/>
      </c>
      <c r="M742" s="76" t="inlineStr">
        <is>
          <t>01</t>
        </is>
      </c>
    </row>
    <row r="743">
      <c r="A743" s="66" t="inlineStr">
        <is>
          <t>013763-00-4</t>
        </is>
      </c>
      <c r="B743" s="67" t="n">
        <v>85568815</v>
      </c>
      <c r="C743" s="66" t="inlineStr">
        <is>
          <t>CARMEN DORIS INGARUCA ESPINOZA</t>
        </is>
      </c>
      <c r="D743" s="67" t="n">
        <v>30000455</v>
      </c>
      <c r="E743" s="66" t="inlineStr">
        <is>
          <t>FUNDACION COMEI</t>
        </is>
      </c>
      <c r="F743" s="68" t="inlineStr">
        <is>
          <t>DSZA</t>
        </is>
      </c>
      <c r="G743" s="68" t="inlineStr">
        <is>
          <t>MAN</t>
        </is>
      </c>
      <c r="H743" s="67" t="n">
        <v>84002026</v>
      </c>
      <c r="I743" s="66" t="inlineStr">
        <is>
          <t>RED F LA PROTECTORA</t>
        </is>
      </c>
      <c r="J743" s="66" t="inlineStr">
        <is>
          <t>CALLE 49 740</t>
        </is>
      </c>
      <c r="K743" s="66" t="inlineStr">
        <is>
          <t>LA PLATA</t>
        </is>
      </c>
      <c r="L743" s="74">
        <f>IFERROR(IF(OR(H743=$N$2,H743=$N$3,H743=$N$4),"10","02"),"")</f>
        <v/>
      </c>
      <c r="M743" s="76" t="inlineStr">
        <is>
          <t>01</t>
        </is>
      </c>
    </row>
    <row r="744">
      <c r="A744" s="66" t="inlineStr">
        <is>
          <t>025446-00-1</t>
        </is>
      </c>
      <c r="B744" s="67" t="n">
        <v>85569026</v>
      </c>
      <c r="C744" s="66" t="inlineStr">
        <is>
          <t>NOELIA DANILA CATALAN</t>
        </is>
      </c>
      <c r="D744" s="67" t="n">
        <v>30000455</v>
      </c>
      <c r="E744" s="66" t="inlineStr">
        <is>
          <t>FUNDACION COMEI</t>
        </is>
      </c>
      <c r="F744" s="68" t="inlineStr">
        <is>
          <t>DSZA</t>
        </is>
      </c>
      <c r="G744" s="68" t="inlineStr">
        <is>
          <t>MAN</t>
        </is>
      </c>
      <c r="H744" s="67" t="n">
        <v>84000960</v>
      </c>
      <c r="I744" s="66" t="inlineStr">
        <is>
          <t>RED F MARSIGLIA</t>
        </is>
      </c>
      <c r="J744" s="66" t="inlineStr">
        <is>
          <t>AVENIDA 38 751</t>
        </is>
      </c>
      <c r="K744" s="66" t="inlineStr">
        <is>
          <t>LA PLATA</t>
        </is>
      </c>
      <c r="L744" s="74">
        <f>IFERROR(IF(OR(H744=$N$2,H744=$N$3,H744=$N$4),"10","02"),"")</f>
        <v/>
      </c>
      <c r="M744" s="76" t="inlineStr">
        <is>
          <t>01</t>
        </is>
      </c>
    </row>
    <row r="745">
      <c r="A745" s="66" t="inlineStr">
        <is>
          <t>032813-00-3</t>
        </is>
      </c>
      <c r="B745" s="67" t="n">
        <v>85569520</v>
      </c>
      <c r="C745" s="66" t="inlineStr">
        <is>
          <t>ADRIANA VIGIDE GONZALEZ</t>
        </is>
      </c>
      <c r="D745" s="67" t="n">
        <v>30000455</v>
      </c>
      <c r="E745" s="66" t="inlineStr">
        <is>
          <t>FUNDACION COMEI</t>
        </is>
      </c>
      <c r="F745" s="68" t="inlineStr">
        <is>
          <t>DSZA</t>
        </is>
      </c>
      <c r="G745" s="68" t="inlineStr">
        <is>
          <t>MAN</t>
        </is>
      </c>
      <c r="H745" s="67" t="n">
        <v>84000753</v>
      </c>
      <c r="I745" s="66" t="inlineStr">
        <is>
          <t>FARMACIA SCIENZA PUEYRREDON</t>
        </is>
      </c>
      <c r="J745" s="66" t="inlineStr">
        <is>
          <t>AVDA GRAL JUAN MARTIN DE PUEYR 1460</t>
        </is>
      </c>
      <c r="K745" s="66" t="inlineStr">
        <is>
          <t>RECOLETA</t>
        </is>
      </c>
      <c r="L745" s="74">
        <f>IFERROR(IF(OR(H745=$N$2,H745=$N$3,H745=$N$4),"10","02"),"")</f>
        <v/>
      </c>
      <c r="M745" s="76" t="inlineStr">
        <is>
          <t>01</t>
        </is>
      </c>
    </row>
    <row r="746">
      <c r="A746" s="66" t="inlineStr">
        <is>
          <t>061263-00-6</t>
        </is>
      </c>
      <c r="B746" s="67" t="n">
        <v>85568933</v>
      </c>
      <c r="C746" s="66" t="inlineStr">
        <is>
          <t>ROMINA XIMENA ACOSTA QUINTANA</t>
        </is>
      </c>
      <c r="D746" s="67" t="n">
        <v>30000455</v>
      </c>
      <c r="E746" s="66" t="inlineStr">
        <is>
          <t>FUNDACION COMEI</t>
        </is>
      </c>
      <c r="F746" s="68" t="inlineStr">
        <is>
          <t>DSZA</t>
        </is>
      </c>
      <c r="G746" s="68" t="inlineStr">
        <is>
          <t>MAN</t>
        </is>
      </c>
      <c r="H746" s="67" t="n">
        <v>84005107</v>
      </c>
      <c r="I746" s="66" t="inlineStr">
        <is>
          <t>RED F SOCIAL</t>
        </is>
      </c>
      <c r="J746" s="66" t="inlineStr">
        <is>
          <t>PRES ROQUE SAENZ PEÑA 41</t>
        </is>
      </c>
      <c r="K746" s="66" t="inlineStr">
        <is>
          <t>JUNIN</t>
        </is>
      </c>
      <c r="L746" s="74">
        <f>IFERROR(IF(OR(H746=$N$2,H746=$N$3,H746=$N$4),"10","02"),"")</f>
        <v/>
      </c>
      <c r="M746" s="76" t="inlineStr">
        <is>
          <t>01</t>
        </is>
      </c>
    </row>
    <row r="747">
      <c r="A747" s="66" t="inlineStr">
        <is>
          <t>031301-00-2</t>
        </is>
      </c>
      <c r="B747" s="67" t="n">
        <v>85570269</v>
      </c>
      <c r="C747" s="66" t="inlineStr">
        <is>
          <t>FRANCISCA ROSA RUDI</t>
        </is>
      </c>
      <c r="D747" s="67" t="n">
        <v>30000455</v>
      </c>
      <c r="E747" s="66" t="inlineStr">
        <is>
          <t>FUNDACION COMEI</t>
        </is>
      </c>
      <c r="F747" s="68" t="inlineStr">
        <is>
          <t>DSZA</t>
        </is>
      </c>
      <c r="G747" s="68" t="inlineStr">
        <is>
          <t>MAN</t>
        </is>
      </c>
      <c r="H747" s="67" t="n">
        <v>84000325</v>
      </c>
      <c r="I747" s="66" t="inlineStr">
        <is>
          <t>RED F DANERI DE DANERI SA</t>
        </is>
      </c>
      <c r="J747" s="66" t="inlineStr">
        <is>
          <t>CAMPANA 2502</t>
        </is>
      </c>
      <c r="K747" s="66" t="inlineStr">
        <is>
          <t>VILLA DEL PARQUE</t>
        </is>
      </c>
      <c r="L747" s="74">
        <f>IFERROR(IF(OR(H747=$N$2,H747=$N$3,H747=$N$4),"10","02"),"")</f>
        <v/>
      </c>
      <c r="M747" s="76" t="inlineStr">
        <is>
          <t>01</t>
        </is>
      </c>
    </row>
    <row r="748">
      <c r="A748" s="66" t="inlineStr">
        <is>
          <t>100250-00-0</t>
        </is>
      </c>
      <c r="B748" s="67" t="n">
        <v>85570550</v>
      </c>
      <c r="C748" s="66" t="inlineStr">
        <is>
          <t>RUBEN OSVALDO SCHLAIN</t>
        </is>
      </c>
      <c r="D748" s="67" t="n">
        <v>30000455</v>
      </c>
      <c r="E748" s="66" t="inlineStr">
        <is>
          <t>FUNDACION COMEI</t>
        </is>
      </c>
      <c r="F748" s="68" t="inlineStr">
        <is>
          <t>DSZA</t>
        </is>
      </c>
      <c r="G748" s="68" t="inlineStr">
        <is>
          <t>MAN</t>
        </is>
      </c>
      <c r="H748" s="67" t="n">
        <v>84000718</v>
      </c>
      <c r="I748" s="66" t="inlineStr">
        <is>
          <t>RED F ESPAÑOLA</t>
        </is>
      </c>
      <c r="J748" s="66" t="inlineStr">
        <is>
          <t>SAN MARTIN 301</t>
        </is>
      </c>
      <c r="K748" s="66" t="inlineStr">
        <is>
          <t>BAHIA BLANCA</t>
        </is>
      </c>
      <c r="L748" s="74">
        <f>IFERROR(IF(OR(H748=$N$2,H748=$N$3,H748=$N$4),"10","02"),"")</f>
        <v/>
      </c>
      <c r="M748" s="76" t="inlineStr">
        <is>
          <t>01</t>
        </is>
      </c>
    </row>
    <row r="749">
      <c r="A749" s="66" t="inlineStr">
        <is>
          <t>061222-00-9</t>
        </is>
      </c>
      <c r="B749" s="67" t="n">
        <v>85570583</v>
      </c>
      <c r="C749" s="66" t="inlineStr">
        <is>
          <t>CATALINA MECOZZI</t>
        </is>
      </c>
      <c r="D749" s="67" t="n">
        <v>30000455</v>
      </c>
      <c r="E749" s="66" t="inlineStr">
        <is>
          <t>FUNDACION COMEI</t>
        </is>
      </c>
      <c r="F749" s="68" t="inlineStr">
        <is>
          <t>DSZA</t>
        </is>
      </c>
      <c r="G749" s="68" t="inlineStr">
        <is>
          <t>MAN</t>
        </is>
      </c>
      <c r="H749" s="67" t="n">
        <v>84008777</v>
      </c>
      <c r="I749" s="66" t="inlineStr">
        <is>
          <t>RED F TALLERES</t>
        </is>
      </c>
      <c r="J749" s="66" t="inlineStr">
        <is>
          <t>PRIMERA JUNTA 815</t>
        </is>
      </c>
      <c r="K749" s="66" t="inlineStr">
        <is>
          <t>JUNIN</t>
        </is>
      </c>
      <c r="L749" s="74">
        <f>IFERROR(IF(OR(H749=$N$2,H749=$N$3,H749=$N$4),"10","02"),"")</f>
        <v/>
      </c>
      <c r="M749" s="76" t="inlineStr">
        <is>
          <t>01</t>
        </is>
      </c>
    </row>
    <row r="750">
      <c r="A750" s="66" t="inlineStr">
        <is>
          <t>710031-00-6</t>
        </is>
      </c>
      <c r="B750" s="67" t="n">
        <v>85571558</v>
      </c>
      <c r="C750" s="66" t="inlineStr">
        <is>
          <t>LUIS ANGEL SEAZ</t>
        </is>
      </c>
      <c r="D750" s="67" t="n">
        <v>30000455</v>
      </c>
      <c r="E750" s="66" t="inlineStr">
        <is>
          <t>FUNDACION COMEI</t>
        </is>
      </c>
      <c r="F750" s="68" t="inlineStr">
        <is>
          <t>DSZA</t>
        </is>
      </c>
      <c r="G750" s="68" t="inlineStr">
        <is>
          <t>MAN</t>
        </is>
      </c>
      <c r="H750" s="67" t="n">
        <v>84000983</v>
      </c>
      <c r="I750" s="66" t="inlineStr">
        <is>
          <t>RED F MUTUAL (MDQ)</t>
        </is>
      </c>
      <c r="J750" s="66" t="inlineStr">
        <is>
          <t>AVDA INDEPENDENCIA 2249</t>
        </is>
      </c>
      <c r="K750" s="66" t="inlineStr">
        <is>
          <t>MAR DEL PLATA</t>
        </is>
      </c>
      <c r="L750" s="74">
        <f>IFERROR(IF(OR(H750=$N$2,H750=$N$3,H750=$N$4),"10","02"),"")</f>
        <v/>
      </c>
      <c r="M750" s="76" t="inlineStr">
        <is>
          <t>01</t>
        </is>
      </c>
    </row>
    <row r="751">
      <c r="A751" s="66" t="inlineStr">
        <is>
          <t>091547-00-6</t>
        </is>
      </c>
      <c r="B751" s="67" t="n">
        <v>85571926</v>
      </c>
      <c r="C751" s="66" t="inlineStr">
        <is>
          <t>FLORENCIA SALAVERRIA</t>
        </is>
      </c>
      <c r="D751" s="67" t="n">
        <v>30000455</v>
      </c>
      <c r="E751" s="66" t="inlineStr">
        <is>
          <t>FUNDACION COMEI</t>
        </is>
      </c>
      <c r="F751" s="68" t="inlineStr">
        <is>
          <t>DSZA</t>
        </is>
      </c>
      <c r="G751" s="68" t="inlineStr">
        <is>
          <t>MAN</t>
        </is>
      </c>
      <c r="H751" s="67" t="n">
        <v>84000983</v>
      </c>
      <c r="I751" s="66" t="inlineStr">
        <is>
          <t>RED F MUTUAL (MDQ)</t>
        </is>
      </c>
      <c r="J751" s="66" t="inlineStr">
        <is>
          <t>AVDA INDEPENDENCIA 2249</t>
        </is>
      </c>
      <c r="K751" s="66" t="inlineStr">
        <is>
          <t>MAR DEL PLATA</t>
        </is>
      </c>
      <c r="L751" s="74">
        <f>IFERROR(IF(OR(H751=$N$2,H751=$N$3,H751=$N$4),"10","02"),"")</f>
        <v/>
      </c>
      <c r="M751" s="76" t="inlineStr">
        <is>
          <t>01</t>
        </is>
      </c>
    </row>
    <row r="752">
      <c r="A752" s="66" t="inlineStr">
        <is>
          <t>032851-00-1</t>
        </is>
      </c>
      <c r="B752" s="67" t="n">
        <v>85572203</v>
      </c>
      <c r="C752" s="66" t="inlineStr">
        <is>
          <t>VERONICA LOPEZ</t>
        </is>
      </c>
      <c r="D752" s="67" t="n">
        <v>30000455</v>
      </c>
      <c r="E752" s="66" t="inlineStr">
        <is>
          <t>FUNDACION COMEI</t>
        </is>
      </c>
      <c r="F752" s="68" t="inlineStr">
        <is>
          <t>DSZA</t>
        </is>
      </c>
      <c r="G752" s="68" t="inlineStr">
        <is>
          <t>MAN</t>
        </is>
      </c>
      <c r="H752" s="67" t="n">
        <v>84000770</v>
      </c>
      <c r="I752" s="66" t="inlineStr">
        <is>
          <t>RED F FRANCO</t>
        </is>
      </c>
      <c r="J752" s="66" t="inlineStr">
        <is>
          <t>GRAL MARTIN RODRIGUEZ 129</t>
        </is>
      </c>
      <c r="K752" s="66" t="inlineStr">
        <is>
          <t>ESTEBAN ECHEVERRIA</t>
        </is>
      </c>
      <c r="L752" s="74">
        <f>IFERROR(IF(OR(H752=$N$2,H752=$N$3,H752=$N$4),"10","02"),"")</f>
        <v/>
      </c>
      <c r="M752" s="76" t="inlineStr">
        <is>
          <t>01</t>
        </is>
      </c>
    </row>
    <row r="753">
      <c r="A753" s="66" t="inlineStr">
        <is>
          <t>041351-00-0</t>
        </is>
      </c>
      <c r="B753" s="67" t="n">
        <v>85570276</v>
      </c>
      <c r="C753" s="66" t="inlineStr">
        <is>
          <t>MIRTA NOEMI CAFARO</t>
        </is>
      </c>
      <c r="D753" s="67" t="n">
        <v>30000455</v>
      </c>
      <c r="E753" s="66" t="inlineStr">
        <is>
          <t>FUNDACION COMEI</t>
        </is>
      </c>
      <c r="F753" s="68" t="inlineStr">
        <is>
          <t>DSZA</t>
        </is>
      </c>
      <c r="G753" s="68" t="inlineStr">
        <is>
          <t>MAN</t>
        </is>
      </c>
      <c r="H753" s="67" t="n">
        <v>84011243</v>
      </c>
      <c r="I753" s="66" t="inlineStr">
        <is>
          <t>RED F CAMINOS</t>
        </is>
      </c>
      <c r="J753" s="66" t="inlineStr">
        <is>
          <t>AVDA PRES HIPOLITO YRIGOYEN 8955</t>
        </is>
      </c>
      <c r="K753" s="66" t="inlineStr">
        <is>
          <t>LOMAS DE ZAMORA</t>
        </is>
      </c>
      <c r="L753" s="74">
        <f>IFERROR(IF(OR(H753=$N$2,H753=$N$3,H753=$N$4),"10","02"),"")</f>
        <v/>
      </c>
      <c r="M753" s="76" t="inlineStr">
        <is>
          <t>01</t>
        </is>
      </c>
    </row>
    <row r="754">
      <c r="A754" s="66" t="inlineStr">
        <is>
          <t>100233-00-7</t>
        </is>
      </c>
      <c r="B754" s="67" t="n">
        <v>85573115</v>
      </c>
      <c r="C754" s="66" t="inlineStr">
        <is>
          <t>SUSANA MIRTA MIRABALLES</t>
        </is>
      </c>
      <c r="D754" s="67" t="n">
        <v>30000455</v>
      </c>
      <c r="E754" s="66" t="inlineStr">
        <is>
          <t>FUNDACION COMEI</t>
        </is>
      </c>
      <c r="F754" s="68" t="inlineStr">
        <is>
          <t>DSZA</t>
        </is>
      </c>
      <c r="G754" s="68" t="inlineStr">
        <is>
          <t>MAN</t>
        </is>
      </c>
      <c r="H754" s="67" t="n">
        <v>84002444</v>
      </c>
      <c r="I754" s="66" t="inlineStr">
        <is>
          <t>RED F DI NUCCI</t>
        </is>
      </c>
      <c r="J754" s="66" t="inlineStr">
        <is>
          <t>SALTA 405</t>
        </is>
      </c>
      <c r="K754" s="66" t="inlineStr">
        <is>
          <t>BAHIA BLANCA</t>
        </is>
      </c>
      <c r="L754" s="74">
        <f>IFERROR(IF(OR(H754=$N$2,H754=$N$3,H754=$N$4),"10","02"),"")</f>
        <v/>
      </c>
      <c r="M754" s="76" t="inlineStr">
        <is>
          <t>01</t>
        </is>
      </c>
    </row>
    <row r="755">
      <c r="A755" s="66" t="inlineStr">
        <is>
          <t>040928-00-1</t>
        </is>
      </c>
      <c r="B755" s="67" t="n">
        <v>85572785</v>
      </c>
      <c r="C755" s="66" t="inlineStr">
        <is>
          <t>OSCAR ANGEL MARCHESE</t>
        </is>
      </c>
      <c r="D755" s="67" t="n">
        <v>30000455</v>
      </c>
      <c r="E755" s="66" t="inlineStr">
        <is>
          <t>FUNDACION COMEI</t>
        </is>
      </c>
      <c r="F755" s="68" t="inlineStr">
        <is>
          <t>DSZA</t>
        </is>
      </c>
      <c r="G755" s="68" t="inlineStr">
        <is>
          <t>MAN</t>
        </is>
      </c>
      <c r="H755" s="67" t="n">
        <v>84004312</v>
      </c>
      <c r="I755" s="66" t="inlineStr">
        <is>
          <t>HOSPITAL UNIV AUSTRAL</t>
        </is>
      </c>
      <c r="J755" s="66" t="inlineStr">
        <is>
          <t>AV J. DOMINGO PERON 1500</t>
        </is>
      </c>
      <c r="K755" s="66" t="inlineStr">
        <is>
          <t>PILAR</t>
        </is>
      </c>
      <c r="L755" s="74">
        <f>IFERROR(IF(OR(H755=$N$2,H755=$N$3,H755=$N$4),"10","02"),"")</f>
        <v/>
      </c>
      <c r="M755" s="76" t="inlineStr">
        <is>
          <t>01</t>
        </is>
      </c>
    </row>
    <row r="756">
      <c r="A756" s="66" t="inlineStr">
        <is>
          <t>05039-00-4</t>
        </is>
      </c>
      <c r="B756" s="67" t="n">
        <v>85573266</v>
      </c>
      <c r="C756" s="66" t="inlineStr">
        <is>
          <t>JUAN PINTO PORTUGAL</t>
        </is>
      </c>
      <c r="D756" s="67" t="n">
        <v>30000455</v>
      </c>
      <c r="E756" s="66" t="inlineStr">
        <is>
          <t>FUNDACION COMEI</t>
        </is>
      </c>
      <c r="F756" s="68" t="inlineStr">
        <is>
          <t>DSZA</t>
        </is>
      </c>
      <c r="G756" s="68" t="inlineStr">
        <is>
          <t>MAN</t>
        </is>
      </c>
      <c r="H756" s="67" t="n">
        <v>84007744</v>
      </c>
      <c r="I756" s="66" t="inlineStr">
        <is>
          <t>RED F SINDICAL MUTUAL METALURGICA</t>
        </is>
      </c>
      <c r="J756" s="66" t="inlineStr">
        <is>
          <t>Pellegrini 44</t>
        </is>
      </c>
      <c r="K756" s="66" t="inlineStr">
        <is>
          <t>CHIVILCOY</t>
        </is>
      </c>
      <c r="L756" s="74">
        <f>IFERROR(IF(OR(H756=$N$2,H756=$N$3,H756=$N$4),"10","02"),"")</f>
        <v/>
      </c>
      <c r="M756" s="76" t="inlineStr">
        <is>
          <t>01</t>
        </is>
      </c>
    </row>
    <row r="757">
      <c r="A757" s="66" t="inlineStr">
        <is>
          <t>051448-00-0</t>
        </is>
      </c>
      <c r="B757" s="67" t="n">
        <v>85573580</v>
      </c>
      <c r="C757" s="66" t="inlineStr">
        <is>
          <t>EMILIA BELEN FAUST WEBER</t>
        </is>
      </c>
      <c r="D757" s="67" t="n">
        <v>30000455</v>
      </c>
      <c r="E757" s="66" t="inlineStr">
        <is>
          <t>FUNDACION COMEI</t>
        </is>
      </c>
      <c r="F757" s="68" t="inlineStr">
        <is>
          <t>DSZA</t>
        </is>
      </c>
      <c r="G757" s="68" t="inlineStr">
        <is>
          <t>MAN</t>
        </is>
      </c>
      <c r="H757" s="67" t="n">
        <v>84000753</v>
      </c>
      <c r="I757" s="66" t="inlineStr">
        <is>
          <t>FARMACIA SCIENZA PUEYRREDON</t>
        </is>
      </c>
      <c r="J757" s="66" t="inlineStr">
        <is>
          <t>AVDA GRAL JUAN MARTIN DE PUEYR 1460</t>
        </is>
      </c>
      <c r="K757" s="66" t="inlineStr">
        <is>
          <t>RECOLETA</t>
        </is>
      </c>
      <c r="L757" s="74">
        <f>IFERROR(IF(OR(H757=$N$2,H757=$N$3,H757=$N$4),"10","02"),"")</f>
        <v/>
      </c>
      <c r="M757" s="76" t="inlineStr">
        <is>
          <t>01</t>
        </is>
      </c>
    </row>
    <row r="758">
      <c r="A758" s="66" t="inlineStr">
        <is>
          <t>015277-00-0</t>
        </is>
      </c>
      <c r="B758" s="67" t="n">
        <v>85574351</v>
      </c>
      <c r="C758" s="66" t="inlineStr">
        <is>
          <t>STANISCIA MARIO EZEQUIEL</t>
        </is>
      </c>
      <c r="D758" s="67" t="n">
        <v>30000455</v>
      </c>
      <c r="E758" s="66" t="inlineStr">
        <is>
          <t>FUNDACION COMEI</t>
        </is>
      </c>
      <c r="F758" s="68" t="inlineStr">
        <is>
          <t>DSZA</t>
        </is>
      </c>
      <c r="G758" s="68" t="inlineStr">
        <is>
          <t>MAN</t>
        </is>
      </c>
      <c r="H758" s="67" t="n">
        <v>84009293</v>
      </c>
      <c r="I758" s="66" t="inlineStr">
        <is>
          <t>RED F DE PAOLI</t>
        </is>
      </c>
      <c r="J758" s="66" t="inlineStr">
        <is>
          <t>MENDOZA 300</t>
        </is>
      </c>
      <c r="K758" s="66" t="inlineStr">
        <is>
          <t>MORON</t>
        </is>
      </c>
      <c r="L758" s="74">
        <f>IFERROR(IF(OR(H758=$N$2,H758=$N$3,H758=$N$4),"10","02"),"")</f>
        <v/>
      </c>
      <c r="M758" s="76" t="inlineStr">
        <is>
          <t>01</t>
        </is>
      </c>
    </row>
    <row r="759">
      <c r="A759" s="66" t="inlineStr">
        <is>
          <t>040048-02-4</t>
        </is>
      </c>
      <c r="B759" s="67" t="n">
        <v>85574283</v>
      </c>
      <c r="C759" s="66" t="inlineStr">
        <is>
          <t>JUAN MANUEL LOPEZ</t>
        </is>
      </c>
      <c r="D759" s="67" t="n">
        <v>30000455</v>
      </c>
      <c r="E759" s="66" t="inlineStr">
        <is>
          <t>FUNDACION COMEI</t>
        </is>
      </c>
      <c r="F759" s="68" t="inlineStr">
        <is>
          <t>DSZA</t>
        </is>
      </c>
      <c r="G759" s="68" t="inlineStr">
        <is>
          <t>MAN</t>
        </is>
      </c>
      <c r="H759" s="67" t="n">
        <v>84000753</v>
      </c>
      <c r="I759" s="66" t="inlineStr">
        <is>
          <t>FARMACIA SCIENZA PUEYRREDON</t>
        </is>
      </c>
      <c r="J759" s="66" t="inlineStr">
        <is>
          <t>AVDA GRAL JUAN MARTIN DE PUEYR 1460</t>
        </is>
      </c>
      <c r="K759" s="66" t="inlineStr">
        <is>
          <t>RECOLETA</t>
        </is>
      </c>
      <c r="L759" s="74">
        <f>IFERROR(IF(OR(H759=$N$2,H759=$N$3,H759=$N$4),"10","02"),"")</f>
        <v/>
      </c>
      <c r="M759" s="76" t="inlineStr">
        <is>
          <t>01</t>
        </is>
      </c>
    </row>
    <row r="760">
      <c r="A760" s="66" t="inlineStr">
        <is>
          <t>014257-00-9</t>
        </is>
      </c>
      <c r="B760" s="67" t="n">
        <v>85574787</v>
      </c>
      <c r="C760" s="66" t="inlineStr">
        <is>
          <t>MARIA XIMENA AVELLANEDA</t>
        </is>
      </c>
      <c r="D760" s="67" t="n">
        <v>30000455</v>
      </c>
      <c r="E760" s="66" t="inlineStr">
        <is>
          <t>FUNDACION COMEI</t>
        </is>
      </c>
      <c r="F760" s="68" t="inlineStr">
        <is>
          <t>DSZA</t>
        </is>
      </c>
      <c r="G760" s="68" t="inlineStr">
        <is>
          <t>MAN</t>
        </is>
      </c>
      <c r="H760" s="67" t="n">
        <v>84000983</v>
      </c>
      <c r="I760" s="66" t="inlineStr">
        <is>
          <t>RED F MUTUAL (MDQ)</t>
        </is>
      </c>
      <c r="J760" s="66" t="inlineStr">
        <is>
          <t>AVDA INDEPENDENCIA 2249</t>
        </is>
      </c>
      <c r="K760" s="66" t="inlineStr">
        <is>
          <t>MAR DEL PLATA</t>
        </is>
      </c>
      <c r="L760" s="74">
        <f>IFERROR(IF(OR(H760=$N$2,H760=$N$3,H760=$N$4),"10","02"),"")</f>
        <v/>
      </c>
      <c r="M760" s="76" t="inlineStr">
        <is>
          <t>01</t>
        </is>
      </c>
    </row>
    <row r="761">
      <c r="A761" s="66" t="inlineStr">
        <is>
          <t>041436-03-1</t>
        </is>
      </c>
      <c r="B761" s="67" t="n">
        <v>85538770</v>
      </c>
      <c r="C761" s="66" t="inlineStr">
        <is>
          <t>LUIS CAMARA</t>
        </is>
      </c>
      <c r="D761" s="67" t="n">
        <v>30000455</v>
      </c>
      <c r="E761" s="66" t="inlineStr">
        <is>
          <t>FUNDACION COMEI</t>
        </is>
      </c>
      <c r="F761" s="68" t="inlineStr">
        <is>
          <t>DSZA</t>
        </is>
      </c>
      <c r="G761" s="68" t="inlineStr">
        <is>
          <t>MAN</t>
        </is>
      </c>
      <c r="H761" s="67" t="n">
        <v>84000753</v>
      </c>
      <c r="I761" s="66" t="inlineStr">
        <is>
          <t>FARMACIA SCIENZA PUEYRREDON</t>
        </is>
      </c>
      <c r="J761" s="66" t="inlineStr">
        <is>
          <t>AVDA GRAL JUAN MARTIN DE PUEYR 1460</t>
        </is>
      </c>
      <c r="K761" s="66" t="inlineStr">
        <is>
          <t>RECOLETA</t>
        </is>
      </c>
      <c r="L761" s="74">
        <f>IFERROR(IF(OR(H761=$N$2,H761=$N$3,H761=$N$4),"10","02"),"")</f>
        <v/>
      </c>
      <c r="M761" s="76" t="inlineStr">
        <is>
          <t>01</t>
        </is>
      </c>
    </row>
    <row r="762">
      <c r="A762" s="66" t="inlineStr">
        <is>
          <t>020712-00-2</t>
        </is>
      </c>
      <c r="B762" s="67" t="n">
        <v>85568032</v>
      </c>
      <c r="C762" s="66" t="inlineStr">
        <is>
          <t>MARIA ANGELICA INTERDONATO</t>
        </is>
      </c>
      <c r="D762" s="67" t="n">
        <v>30000455</v>
      </c>
      <c r="E762" s="66" t="inlineStr">
        <is>
          <t>FUNDACION COMEI</t>
        </is>
      </c>
      <c r="F762" s="68" t="inlineStr">
        <is>
          <t>DSZA</t>
        </is>
      </c>
      <c r="G762" s="68" t="inlineStr">
        <is>
          <t>MAN</t>
        </is>
      </c>
      <c r="H762" s="67" t="n">
        <v>84000289</v>
      </c>
      <c r="I762" s="66" t="inlineStr">
        <is>
          <t>RED F GOMEZ de Alejandra Cols</t>
        </is>
      </c>
      <c r="J762" s="66" t="inlineStr">
        <is>
          <t>AV PTE H. YRIGOYEN 4147</t>
        </is>
      </c>
      <c r="K762" s="66" t="inlineStr">
        <is>
          <t>LANUS</t>
        </is>
      </c>
      <c r="L762" s="74">
        <f>IFERROR(IF(OR(H762=$N$2,H762=$N$3,H762=$N$4),"10","02"),"")</f>
        <v/>
      </c>
      <c r="M762" s="76" t="inlineStr">
        <is>
          <t>01</t>
        </is>
      </c>
    </row>
    <row r="763">
      <c r="A763" s="66" t="inlineStr">
        <is>
          <t>040240-00-0</t>
        </is>
      </c>
      <c r="B763" s="67" t="n">
        <v>85576064</v>
      </c>
      <c r="C763" s="66" t="inlineStr">
        <is>
          <t>ANA MARIA BERGARA</t>
        </is>
      </c>
      <c r="D763" s="67" t="n">
        <v>30000455</v>
      </c>
      <c r="E763" s="66" t="inlineStr">
        <is>
          <t>FUNDACION COMEI</t>
        </is>
      </c>
      <c r="F763" s="68" t="inlineStr">
        <is>
          <t>DSZA</t>
        </is>
      </c>
      <c r="G763" s="68" t="inlineStr">
        <is>
          <t>MAN</t>
        </is>
      </c>
      <c r="H763" s="67" t="n">
        <v>84000753</v>
      </c>
      <c r="I763" s="66" t="inlineStr">
        <is>
          <t>FARMACIA SCIENZA PUEYRREDON</t>
        </is>
      </c>
      <c r="J763" s="66" t="inlineStr">
        <is>
          <t>AVDA GRAL JUAN MARTIN DE PUEYR 1460</t>
        </is>
      </c>
      <c r="K763" s="66" t="inlineStr">
        <is>
          <t>RECOLETA</t>
        </is>
      </c>
      <c r="L763" s="74">
        <f>IFERROR(IF(OR(H763=$N$2,H763=$N$3,H763=$N$4),"10","02"),"")</f>
        <v/>
      </c>
      <c r="M763" s="76" t="inlineStr">
        <is>
          <t>01</t>
        </is>
      </c>
    </row>
    <row r="764">
      <c r="A764" s="66" t="inlineStr">
        <is>
          <t>090285-00-4</t>
        </is>
      </c>
      <c r="B764" s="67" t="n">
        <v>85576385</v>
      </c>
      <c r="C764" s="66" t="inlineStr">
        <is>
          <t>DANIEL ENRIQUE GOTZ</t>
        </is>
      </c>
      <c r="D764" s="67" t="n">
        <v>30000455</v>
      </c>
      <c r="E764" s="66" t="inlineStr">
        <is>
          <t>FUNDACION COMEI</t>
        </is>
      </c>
      <c r="F764" s="68" t="inlineStr">
        <is>
          <t>DSZA</t>
        </is>
      </c>
      <c r="G764" s="68" t="inlineStr">
        <is>
          <t>MAN</t>
        </is>
      </c>
      <c r="H764" s="67" t="n">
        <v>84001202</v>
      </c>
      <c r="I764" s="66" t="inlineStr">
        <is>
          <t>RED F GANDARA</t>
        </is>
      </c>
      <c r="J764" s="66" t="inlineStr">
        <is>
          <t>AVDA DR JUAN BAUTISTA JUSTO 494</t>
        </is>
      </c>
      <c r="K764" s="66" t="inlineStr">
        <is>
          <t>MAR DEL PLATA</t>
        </is>
      </c>
      <c r="L764" s="74">
        <f>IFERROR(IF(OR(H764=$N$2,H764=$N$3,H764=$N$4),"10","02"),"")</f>
        <v/>
      </c>
      <c r="M764" s="76" t="inlineStr">
        <is>
          <t>01</t>
        </is>
      </c>
    </row>
    <row r="765">
      <c r="A765" s="66" t="inlineStr">
        <is>
          <t>090431-00-1</t>
        </is>
      </c>
      <c r="B765" s="67" t="n">
        <v>85576131</v>
      </c>
      <c r="C765" s="66" t="inlineStr">
        <is>
          <t>SUSANA INES D'AMICO</t>
        </is>
      </c>
      <c r="D765" s="67" t="n">
        <v>30000455</v>
      </c>
      <c r="E765" s="66" t="inlineStr">
        <is>
          <t>FUNDACION COMEI</t>
        </is>
      </c>
      <c r="F765" s="68" t="inlineStr">
        <is>
          <t>DSZA</t>
        </is>
      </c>
      <c r="G765" s="68" t="inlineStr">
        <is>
          <t>MAN</t>
        </is>
      </c>
      <c r="H765" s="67" t="n">
        <v>84000983</v>
      </c>
      <c r="I765" s="66" t="inlineStr">
        <is>
          <t>RED F MUTUAL (MDQ)</t>
        </is>
      </c>
      <c r="J765" s="66" t="inlineStr">
        <is>
          <t>AVDA INDEPENDENCIA 2249</t>
        </is>
      </c>
      <c r="K765" s="66" t="inlineStr">
        <is>
          <t>MAR DEL PLATA</t>
        </is>
      </c>
      <c r="L765" s="74">
        <f>IFERROR(IF(OR(H765=$N$2,H765=$N$3,H765=$N$4),"10","02"),"")</f>
        <v/>
      </c>
      <c r="M765" s="76" t="inlineStr">
        <is>
          <t>01</t>
        </is>
      </c>
    </row>
    <row r="766">
      <c r="A766" s="66" t="inlineStr">
        <is>
          <t>101082-00-4</t>
        </is>
      </c>
      <c r="B766" s="67" t="n">
        <v>85577386</v>
      </c>
      <c r="C766" s="66" t="inlineStr">
        <is>
          <t>SEBASTIAN EMANUEL TRIPODI</t>
        </is>
      </c>
      <c r="D766" s="67" t="n">
        <v>30000455</v>
      </c>
      <c r="E766" s="66" t="inlineStr">
        <is>
          <t>FUNDACION COMEI</t>
        </is>
      </c>
      <c r="F766" s="68" t="inlineStr">
        <is>
          <t>DSZA</t>
        </is>
      </c>
      <c r="G766" s="68" t="inlineStr">
        <is>
          <t>MAN</t>
        </is>
      </c>
      <c r="H766" s="67" t="n">
        <v>84002444</v>
      </c>
      <c r="I766" s="66" t="inlineStr">
        <is>
          <t>RED F DI NUCCI</t>
        </is>
      </c>
      <c r="J766" s="66" t="inlineStr">
        <is>
          <t>SALTA 405</t>
        </is>
      </c>
      <c r="K766" s="66" t="inlineStr">
        <is>
          <t>BAHIA BLANCA</t>
        </is>
      </c>
      <c r="L766" s="74">
        <f>IFERROR(IF(OR(H766=$N$2,H766=$N$3,H766=$N$4),"10","02"),"")</f>
        <v/>
      </c>
      <c r="M766" s="76" t="inlineStr">
        <is>
          <t>01</t>
        </is>
      </c>
    </row>
    <row r="767">
      <c r="A767" s="66" t="inlineStr">
        <is>
          <t>030005-00-4</t>
        </is>
      </c>
      <c r="B767" s="67" t="n">
        <v>85578235</v>
      </c>
      <c r="C767" s="66" t="inlineStr">
        <is>
          <t>AMADEO NICOLAS AGUIRRE</t>
        </is>
      </c>
      <c r="D767" s="67" t="n">
        <v>30000455</v>
      </c>
      <c r="E767" s="66" t="inlineStr">
        <is>
          <t>FUNDACION COMEI</t>
        </is>
      </c>
      <c r="F767" s="68" t="inlineStr">
        <is>
          <t>DSZA</t>
        </is>
      </c>
      <c r="G767" s="68" t="inlineStr">
        <is>
          <t>MAN</t>
        </is>
      </c>
      <c r="H767" s="67" t="n">
        <v>84009293</v>
      </c>
      <c r="I767" s="66" t="inlineStr">
        <is>
          <t>RED F DE PAOLI</t>
        </is>
      </c>
      <c r="J767" s="66" t="inlineStr">
        <is>
          <t>MENDOZA 300</t>
        </is>
      </c>
      <c r="K767" s="66" t="inlineStr">
        <is>
          <t>MORON</t>
        </is>
      </c>
      <c r="L767" s="74">
        <f>IFERROR(IF(OR(H767=$N$2,H767=$N$3,H767=$N$4),"10","02"),"")</f>
        <v/>
      </c>
      <c r="M767" s="76" t="inlineStr">
        <is>
          <t>01</t>
        </is>
      </c>
    </row>
    <row r="768">
      <c r="A768" s="66" t="inlineStr">
        <is>
          <t>090377-00-06</t>
        </is>
      </c>
      <c r="B768" s="67" t="n">
        <v>85576657</v>
      </c>
      <c r="C768" s="66" t="inlineStr">
        <is>
          <t>MARIA ANGELICA DANZA</t>
        </is>
      </c>
      <c r="D768" s="67" t="n">
        <v>30000455</v>
      </c>
      <c r="E768" s="66" t="inlineStr">
        <is>
          <t>FUNDACION COMEI</t>
        </is>
      </c>
      <c r="F768" s="68" t="inlineStr">
        <is>
          <t>DSZA</t>
        </is>
      </c>
      <c r="G768" s="68" t="inlineStr">
        <is>
          <t>MAN</t>
        </is>
      </c>
      <c r="H768" s="67" t="n">
        <v>84000983</v>
      </c>
      <c r="I768" s="66" t="inlineStr">
        <is>
          <t>RED F MUTUAL (MDQ)</t>
        </is>
      </c>
      <c r="J768" s="66" t="inlineStr">
        <is>
          <t>AVDA INDEPENDENCIA 2249</t>
        </is>
      </c>
      <c r="K768" s="66" t="inlineStr">
        <is>
          <t>MAR DEL PLATA</t>
        </is>
      </c>
      <c r="L768" s="74">
        <f>IFERROR(IF(OR(H768=$N$2,H768=$N$3,H768=$N$4),"10","02"),"")</f>
        <v/>
      </c>
      <c r="M768" s="76" t="inlineStr">
        <is>
          <t>01</t>
        </is>
      </c>
    </row>
    <row r="769">
      <c r="A769" s="66" t="inlineStr">
        <is>
          <t>024521-01-9</t>
        </is>
      </c>
      <c r="B769" s="67" t="n">
        <v>85578419</v>
      </c>
      <c r="C769" s="66" t="inlineStr">
        <is>
          <t>LUCIA ANTONELLA ROBINO</t>
        </is>
      </c>
      <c r="D769" s="67" t="n">
        <v>30000455</v>
      </c>
      <c r="E769" s="66" t="inlineStr">
        <is>
          <t>FUNDACION COMEI</t>
        </is>
      </c>
      <c r="F769" s="68" t="inlineStr">
        <is>
          <t>DSZA</t>
        </is>
      </c>
      <c r="G769" s="68" t="inlineStr">
        <is>
          <t>MAN</t>
        </is>
      </c>
      <c r="H769" s="67" t="n">
        <v>84011243</v>
      </c>
      <c r="I769" s="66" t="inlineStr">
        <is>
          <t>RED F CAMINOS</t>
        </is>
      </c>
      <c r="J769" s="66" t="inlineStr">
        <is>
          <t>AVDA PRES HIPOLITO YRIGOYEN 8955</t>
        </is>
      </c>
      <c r="K769" s="66" t="inlineStr">
        <is>
          <t>LOMAS DE ZAMORA</t>
        </is>
      </c>
      <c r="L769" s="74">
        <f>IFERROR(IF(OR(H769=$N$2,H769=$N$3,H769=$N$4),"10","02"),"")</f>
        <v/>
      </c>
      <c r="M769" s="76" t="inlineStr">
        <is>
          <t>01</t>
        </is>
      </c>
    </row>
    <row r="770">
      <c r="A770" s="66" t="inlineStr">
        <is>
          <t>041152-00-9</t>
        </is>
      </c>
      <c r="B770" s="67" t="n">
        <v>85578902</v>
      </c>
      <c r="C770" s="66" t="inlineStr">
        <is>
          <t>ALBERTO RAYMUNDO ECHEVARRIA</t>
        </is>
      </c>
      <c r="D770" s="67" t="n">
        <v>30000455</v>
      </c>
      <c r="E770" s="66" t="inlineStr">
        <is>
          <t>FUNDACION COMEI</t>
        </is>
      </c>
      <c r="F770" s="68" t="inlineStr">
        <is>
          <t>DSZA</t>
        </is>
      </c>
      <c r="G770" s="68" t="inlineStr">
        <is>
          <t>MAN</t>
        </is>
      </c>
      <c r="H770" s="67" t="n">
        <v>84000753</v>
      </c>
      <c r="I770" s="66" t="inlineStr">
        <is>
          <t>FARMACIA SCIENZA PUEYRREDON</t>
        </is>
      </c>
      <c r="J770" s="66" t="inlineStr">
        <is>
          <t>AVDA GRAL JUAN MARTIN DE PUEYR 1460</t>
        </is>
      </c>
      <c r="K770" s="66" t="inlineStr">
        <is>
          <t>RECOLETA</t>
        </is>
      </c>
      <c r="L770" s="74">
        <f>IFERROR(IF(OR(H770=$N$2,H770=$N$3,H770=$N$4),"10","02"),"")</f>
        <v/>
      </c>
      <c r="M770" s="76" t="inlineStr">
        <is>
          <t>01</t>
        </is>
      </c>
    </row>
  </sheetData>
  <autoFilter ref="H1:H77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7"/>
  <sheetViews>
    <sheetView workbookViewId="0">
      <selection activeCell="A1" sqref="A1:XFD7"/>
    </sheetView>
  </sheetViews>
  <sheetFormatPr baseColWidth="10" defaultRowHeight="15" outlineLevelCol="0"/>
  <cols>
    <col width="10" bestFit="1" customWidth="1" style="70" min="1" max="1"/>
    <col width="9.28515625" bestFit="1" customWidth="1" style="70" min="2" max="2"/>
    <col width="14" bestFit="1" customWidth="1" style="70" min="3" max="3"/>
    <col width="17.140625" bestFit="1" customWidth="1" style="70" min="4" max="4"/>
    <col width="8.5703125" bestFit="1" customWidth="1" style="70" min="5" max="5"/>
    <col width="9" bestFit="1" customWidth="1" style="70" min="6" max="6"/>
    <col width="10.7109375" bestFit="1" customWidth="1" style="70" min="7" max="7"/>
    <col width="9" bestFit="1" customWidth="1" style="70" min="8" max="8"/>
    <col width="32.28515625" bestFit="1" customWidth="1" style="70" min="9" max="9"/>
    <col width="8.5703125" bestFit="1" customWidth="1" style="70" min="10" max="10"/>
    <col width="13" bestFit="1" customWidth="1" style="70" min="11" max="11"/>
    <col width="9.140625" bestFit="1" customWidth="1" style="70" min="12" max="12"/>
    <col width="20.85546875" bestFit="1" customWidth="1" style="70" min="13" max="13"/>
    <col width="15.140625" bestFit="1" customWidth="1" style="70" min="14" max="14"/>
    <col width="8.7109375" bestFit="1" customWidth="1" style="70" min="15" max="15"/>
    <col width="10.28515625" bestFit="1" customWidth="1" style="70" min="16" max="16"/>
    <col width="13.7109375" bestFit="1" customWidth="1" style="70" min="17" max="17"/>
    <col width="6.7109375" bestFit="1" customWidth="1" style="70" min="18" max="18"/>
    <col width="5.85546875" bestFit="1" customWidth="1" style="70" min="19" max="19"/>
    <col width="4.140625" bestFit="1" customWidth="1" style="70" min="20" max="20"/>
    <col width="11.140625" bestFit="1" customWidth="1" style="70" min="21" max="21"/>
    <col width="7.28515625" bestFit="1" customWidth="1" style="70" min="22" max="22"/>
  </cols>
  <sheetData>
    <row r="1" ht="15.75" customHeight="1" s="70" thickBot="1">
      <c r="A1" s="2" t="inlineStr">
        <is>
          <t>nroped</t>
        </is>
      </c>
      <c r="B1" s="3" t="inlineStr">
        <is>
          <t>farmacia</t>
        </is>
      </c>
      <c r="C1" s="4" t="inlineStr">
        <is>
          <t>producto</t>
        </is>
      </c>
      <c r="D1" s="4" t="inlineStr">
        <is>
          <t>nrobono</t>
        </is>
      </c>
      <c r="E1" s="3" t="inlineStr">
        <is>
          <t>cantidad</t>
        </is>
      </c>
      <c r="F1" s="3" t="inlineStr">
        <is>
          <t>repuesto</t>
        </is>
      </c>
      <c r="G1" s="3" t="inlineStr">
        <is>
          <t>nroafiliado</t>
        </is>
      </c>
      <c r="H1" s="3" t="inlineStr">
        <is>
          <t>nrodoc</t>
        </is>
      </c>
      <c r="I1" s="3" t="inlineStr">
        <is>
          <t>Nombre</t>
        </is>
      </c>
      <c r="J1" s="3" t="inlineStr">
        <is>
          <t>Apellido</t>
        </is>
      </c>
      <c r="K1" s="3" t="inlineStr">
        <is>
          <t>producto_sap</t>
        </is>
      </c>
      <c r="L1" s="4" t="inlineStr">
        <is>
          <t>convenio</t>
        </is>
      </c>
      <c r="M1" s="3" t="inlineStr">
        <is>
          <t>Descripción_Convenio</t>
        </is>
      </c>
      <c r="N1" s="3" t="inlineStr">
        <is>
          <t>Clase de Pedido</t>
        </is>
      </c>
      <c r="O1" s="3" t="inlineStr">
        <is>
          <t>Almacen</t>
        </is>
      </c>
      <c r="P1" s="3" t="inlineStr">
        <is>
          <t>solicitante</t>
        </is>
      </c>
      <c r="Q1" s="3" t="inlineStr">
        <is>
          <t>fecha_entrega</t>
        </is>
      </c>
      <c r="R1" s="3" t="inlineStr">
        <is>
          <t>centro</t>
        </is>
      </c>
      <c r="S1" s="3" t="inlineStr">
        <is>
          <t>turno</t>
        </is>
      </c>
      <c r="T1" s="3" t="inlineStr">
        <is>
          <t>Fila</t>
        </is>
      </c>
      <c r="U1" s="6" t="inlineStr">
        <is>
          <t>Afiliado</t>
        </is>
      </c>
      <c r="V1" s="5" t="inlineStr">
        <is>
          <t>Pedido</t>
        </is>
      </c>
      <c r="AA1" s="66" t="n"/>
    </row>
    <row r="2" ht="16.5" customHeight="1" s="70">
      <c r="A2" s="14" t="n">
        <v>202106101</v>
      </c>
      <c r="B2" s="15" t="inlineStr">
        <is>
          <t>84006127</t>
        </is>
      </c>
      <c r="C2" s="15" t="inlineStr">
        <is>
          <t>7798058931492</t>
        </is>
      </c>
      <c r="D2" s="15" t="inlineStr">
        <is>
          <t>9196000065237923</t>
        </is>
      </c>
      <c r="E2" s="14" t="n">
        <v>3</v>
      </c>
      <c r="F2" s="14" t="n">
        <v>0</v>
      </c>
      <c r="G2" s="15" t="inlineStr">
        <is>
          <t>14448835M</t>
        </is>
      </c>
      <c r="H2" s="14" t="n">
        <v>14448835</v>
      </c>
      <c r="I2" t="inlineStr">
        <is>
          <t>HECTOR OSVALDO</t>
        </is>
      </c>
      <c r="J2" t="inlineStr">
        <is>
          <t>LUCERO GARAY</t>
        </is>
      </c>
      <c r="K2" t="e">
        <v>#N/A</v>
      </c>
      <c r="L2" s="76" t="inlineStr">
        <is>
          <t>129</t>
        </is>
      </c>
      <c r="M2" t="inlineStr">
        <is>
          <t>DOSEP PRUEBA QAS</t>
        </is>
      </c>
      <c r="N2" t="inlineStr">
        <is>
          <t>ZTRA</t>
        </is>
      </c>
      <c r="O2" t="n">
        <v>2004</v>
      </c>
      <c r="P2" s="1" t="n">
        <v>20000306</v>
      </c>
      <c r="Q2" t="inlineStr">
        <is>
          <t>10.06.2021</t>
        </is>
      </c>
      <c r="R2" t="inlineStr">
        <is>
          <t>PE01</t>
        </is>
      </c>
      <c r="S2" t="inlineStr">
        <is>
          <t>URG</t>
        </is>
      </c>
      <c r="T2" t="n">
        <v>28</v>
      </c>
      <c r="U2" t="inlineStr">
        <is>
          <t>no_cargado</t>
        </is>
      </c>
    </row>
    <row r="3" ht="16.5" customHeight="1" s="70">
      <c r="A3" s="14" t="n">
        <v>202106101</v>
      </c>
      <c r="B3" s="15" t="inlineStr">
        <is>
          <t>84006127</t>
        </is>
      </c>
      <c r="C3" s="15" t="inlineStr">
        <is>
          <t>7798058931546</t>
        </is>
      </c>
      <c r="D3" s="15" t="inlineStr">
        <is>
          <t>9196000065238220</t>
        </is>
      </c>
      <c r="E3" s="14" t="n">
        <v>3</v>
      </c>
      <c r="F3" s="14" t="n">
        <v>0</v>
      </c>
      <c r="G3" s="15" t="inlineStr">
        <is>
          <t>5176462F</t>
        </is>
      </c>
      <c r="H3" s="14" t="n">
        <v>5176462</v>
      </c>
      <c r="I3" t="inlineStr">
        <is>
          <t>JOSEFA</t>
        </is>
      </c>
      <c r="J3" s="15" t="inlineStr">
        <is>
          <t>QUEVEDOMARGARITA</t>
        </is>
      </c>
      <c r="K3" t="e">
        <v>#N/A</v>
      </c>
      <c r="L3" s="76" t="inlineStr">
        <is>
          <t>129</t>
        </is>
      </c>
      <c r="M3" t="inlineStr">
        <is>
          <t>DOSEP PRUEBA QAS</t>
        </is>
      </c>
      <c r="N3" t="inlineStr">
        <is>
          <t>ZTRA</t>
        </is>
      </c>
      <c r="O3" t="n">
        <v>2004</v>
      </c>
      <c r="P3" s="1" t="n">
        <v>20000306</v>
      </c>
      <c r="Q3" t="inlineStr">
        <is>
          <t>10.06.2021</t>
        </is>
      </c>
      <c r="R3" t="inlineStr">
        <is>
          <t>PE01</t>
        </is>
      </c>
      <c r="S3" t="inlineStr">
        <is>
          <t>URG</t>
        </is>
      </c>
      <c r="T3" t="n">
        <v>29</v>
      </c>
      <c r="U3" t="inlineStr">
        <is>
          <t>no_cargado</t>
        </is>
      </c>
    </row>
    <row r="4" ht="16.5" customHeight="1" s="70">
      <c r="A4" s="14" t="n">
        <v>202106101</v>
      </c>
      <c r="B4" s="15" t="inlineStr">
        <is>
          <t>84006605</t>
        </is>
      </c>
      <c r="C4" s="15" t="inlineStr">
        <is>
          <t>7798058931492</t>
        </is>
      </c>
      <c r="D4" s="15" t="inlineStr">
        <is>
          <t>9196000065264158</t>
        </is>
      </c>
      <c r="E4" s="14" t="n">
        <v>2</v>
      </c>
      <c r="F4" s="14" t="n">
        <v>0</v>
      </c>
      <c r="G4" s="15" t="inlineStr">
        <is>
          <t>16631662M</t>
        </is>
      </c>
      <c r="H4" s="14" t="n">
        <v>16631662</v>
      </c>
      <c r="I4" t="inlineStr">
        <is>
          <t>ALFREDO</t>
        </is>
      </c>
      <c r="J4" s="15" t="inlineStr">
        <is>
          <t>MALDONADOROSARIO</t>
        </is>
      </c>
      <c r="K4" t="e">
        <v>#N/A</v>
      </c>
      <c r="L4" s="76" t="inlineStr">
        <is>
          <t>129</t>
        </is>
      </c>
      <c r="M4" t="inlineStr">
        <is>
          <t>DOSEP PRUEBA QAS</t>
        </is>
      </c>
      <c r="N4" t="inlineStr">
        <is>
          <t>ZTRA</t>
        </is>
      </c>
      <c r="O4" t="n">
        <v>2004</v>
      </c>
      <c r="P4" s="1" t="n">
        <v>20000306</v>
      </c>
      <c r="Q4" t="inlineStr">
        <is>
          <t>10.06.2021</t>
        </is>
      </c>
      <c r="R4" t="inlineStr">
        <is>
          <t>PE01</t>
        </is>
      </c>
      <c r="S4" t="inlineStr">
        <is>
          <t>URG</t>
        </is>
      </c>
      <c r="T4" t="n">
        <v>31</v>
      </c>
      <c r="U4" t="inlineStr">
        <is>
          <t>no_cargado</t>
        </is>
      </c>
    </row>
    <row r="5" ht="16.5" customHeight="1" s="70">
      <c r="A5" s="14" t="n">
        <v>202106101</v>
      </c>
      <c r="B5" s="15" t="inlineStr">
        <is>
          <t>84007031</t>
        </is>
      </c>
      <c r="C5" s="15" t="inlineStr">
        <is>
          <t>7798058931478</t>
        </is>
      </c>
      <c r="D5" s="15" t="inlineStr">
        <is>
          <t>9196000065280494</t>
        </is>
      </c>
      <c r="E5" s="14" t="n">
        <v>2</v>
      </c>
      <c r="F5" s="14" t="n">
        <v>0</v>
      </c>
      <c r="G5" s="15" t="inlineStr">
        <is>
          <t>13290157M</t>
        </is>
      </c>
      <c r="H5" s="14" t="n">
        <v>13290157</v>
      </c>
      <c r="I5" t="inlineStr">
        <is>
          <t>CAMILO</t>
        </is>
      </c>
      <c r="J5" s="15" t="inlineStr">
        <is>
          <t>GILSANTIAGO</t>
        </is>
      </c>
      <c r="K5" t="e">
        <v>#N/A</v>
      </c>
      <c r="L5" s="76" t="inlineStr">
        <is>
          <t>129</t>
        </is>
      </c>
      <c r="M5" t="inlineStr">
        <is>
          <t>DOSEP PRUEBA QAS</t>
        </is>
      </c>
      <c r="N5" t="inlineStr">
        <is>
          <t>ZTRA</t>
        </is>
      </c>
      <c r="O5" t="n">
        <v>2004</v>
      </c>
      <c r="P5" s="1" t="n">
        <v>20000306</v>
      </c>
      <c r="Q5" t="inlineStr">
        <is>
          <t>10.06.2021</t>
        </is>
      </c>
      <c r="R5" t="inlineStr">
        <is>
          <t>PE01</t>
        </is>
      </c>
      <c r="S5" t="inlineStr">
        <is>
          <t>URG</t>
        </is>
      </c>
      <c r="T5" t="n">
        <v>32</v>
      </c>
      <c r="U5" t="inlineStr">
        <is>
          <t>no_cargado</t>
        </is>
      </c>
    </row>
    <row r="6" ht="16.5" customHeight="1" s="70">
      <c r="A6" s="14" t="n">
        <v>202106101</v>
      </c>
      <c r="B6" s="15" t="inlineStr">
        <is>
          <t>84011038</t>
        </is>
      </c>
      <c r="C6" s="15" t="inlineStr">
        <is>
          <t>7798058931492</t>
        </is>
      </c>
      <c r="D6" s="15" t="inlineStr">
        <is>
          <t>9196000065243184</t>
        </is>
      </c>
      <c r="E6" s="14" t="n">
        <v>3</v>
      </c>
      <c r="F6" s="14" t="n">
        <v>0</v>
      </c>
      <c r="G6" s="15" t="inlineStr">
        <is>
          <t>5397503F</t>
        </is>
      </c>
      <c r="H6" s="14" t="n">
        <v>5397503</v>
      </c>
      <c r="I6" t="inlineStr">
        <is>
          <t>YOLANDA</t>
        </is>
      </c>
      <c r="J6" s="15" t="inlineStr">
        <is>
          <t>SILVEYRAMARIA</t>
        </is>
      </c>
      <c r="K6" t="e">
        <v>#N/A</v>
      </c>
      <c r="L6" s="76" t="inlineStr">
        <is>
          <t>129</t>
        </is>
      </c>
      <c r="M6" t="inlineStr">
        <is>
          <t>DOSEP PRUEBA QAS</t>
        </is>
      </c>
      <c r="N6" t="inlineStr">
        <is>
          <t>ZTRA</t>
        </is>
      </c>
      <c r="O6" t="n">
        <v>2004</v>
      </c>
      <c r="P6" s="1" t="n">
        <v>20000306</v>
      </c>
      <c r="Q6" t="inlineStr">
        <is>
          <t>10.06.2021</t>
        </is>
      </c>
      <c r="R6" t="inlineStr">
        <is>
          <t>PE01</t>
        </is>
      </c>
      <c r="S6" t="inlineStr">
        <is>
          <t>URG</t>
        </is>
      </c>
      <c r="T6" t="n">
        <v>46</v>
      </c>
      <c r="U6" t="inlineStr">
        <is>
          <t>no_cargado</t>
        </is>
      </c>
    </row>
    <row r="7" ht="16.5" customHeight="1" s="70">
      <c r="A7" s="14" t="n">
        <v>202106101</v>
      </c>
      <c r="B7" s="15" t="inlineStr">
        <is>
          <t>84011064</t>
        </is>
      </c>
      <c r="C7" s="15" t="inlineStr">
        <is>
          <t>7798058931478</t>
        </is>
      </c>
      <c r="D7" s="15" t="inlineStr">
        <is>
          <t>9196000065257027</t>
        </is>
      </c>
      <c r="E7" s="14" t="n">
        <v>1</v>
      </c>
      <c r="F7" s="14" t="n">
        <v>0</v>
      </c>
      <c r="G7" s="15" t="inlineStr">
        <is>
          <t>16305940F</t>
        </is>
      </c>
      <c r="H7" s="14" t="n">
        <v>16305940</v>
      </c>
      <c r="I7" t="inlineStr">
        <is>
          <t>ESTELA</t>
        </is>
      </c>
      <c r="J7" s="15" t="inlineStr">
        <is>
          <t>ESCUDEROSILVIA</t>
        </is>
      </c>
      <c r="K7" t="e">
        <v>#N/A</v>
      </c>
      <c r="L7" s="76" t="inlineStr">
        <is>
          <t>129</t>
        </is>
      </c>
      <c r="M7" t="inlineStr">
        <is>
          <t>DOSEP PRUEBA QAS</t>
        </is>
      </c>
      <c r="N7" t="inlineStr">
        <is>
          <t>ZTRA</t>
        </is>
      </c>
      <c r="O7" t="n">
        <v>2004</v>
      </c>
      <c r="P7" s="1" t="n">
        <v>20000306</v>
      </c>
      <c r="Q7" t="inlineStr">
        <is>
          <t>10.06.2021</t>
        </is>
      </c>
      <c r="R7" t="inlineStr">
        <is>
          <t>PE01</t>
        </is>
      </c>
      <c r="S7" t="inlineStr">
        <is>
          <t>URG</t>
        </is>
      </c>
      <c r="T7" t="n">
        <v>61</v>
      </c>
      <c r="U7" t="inlineStr">
        <is>
          <t>no_cargado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8:W46"/>
  <sheetViews>
    <sheetView topLeftCell="A8" workbookViewId="0">
      <selection activeCell="A8" sqref="A8"/>
    </sheetView>
  </sheetViews>
  <sheetFormatPr baseColWidth="10" defaultRowHeight="15"/>
  <sheetData>
    <row r="7" ht="15.75" customHeight="1" s="70" thickBot="1"/>
    <row r="8" ht="15.75" customHeight="1" s="70" thickBot="1">
      <c r="A8" s="2" t="inlineStr">
        <is>
          <t>nroped</t>
        </is>
      </c>
      <c r="B8" s="3" t="inlineStr">
        <is>
          <t>farmacia</t>
        </is>
      </c>
      <c r="C8" s="4" t="inlineStr">
        <is>
          <t>producto</t>
        </is>
      </c>
      <c r="D8" s="4" t="inlineStr">
        <is>
          <t>nrobono</t>
        </is>
      </c>
      <c r="E8" s="3" t="inlineStr">
        <is>
          <t>cantidad</t>
        </is>
      </c>
      <c r="F8" s="3" t="inlineStr">
        <is>
          <t>repuesto</t>
        </is>
      </c>
      <c r="G8" s="3" t="inlineStr">
        <is>
          <t>nroafiliado</t>
        </is>
      </c>
      <c r="H8" s="3" t="inlineStr">
        <is>
          <t>nrodoc</t>
        </is>
      </c>
      <c r="I8" s="3" t="inlineStr">
        <is>
          <t>Nombre</t>
        </is>
      </c>
      <c r="J8" s="3" t="inlineStr">
        <is>
          <t>Apellido</t>
        </is>
      </c>
      <c r="K8" s="3" t="inlineStr">
        <is>
          <t>producto_sap</t>
        </is>
      </c>
      <c r="L8" s="4" t="inlineStr">
        <is>
          <t>convenio</t>
        </is>
      </c>
      <c r="M8" s="3" t="inlineStr">
        <is>
          <t>Descripción_Convenio</t>
        </is>
      </c>
      <c r="N8" s="3" t="inlineStr">
        <is>
          <t>Clase de Pedido</t>
        </is>
      </c>
      <c r="O8" s="3" t="inlineStr">
        <is>
          <t>Almacen</t>
        </is>
      </c>
      <c r="P8" s="3" t="inlineStr">
        <is>
          <t>solicitante</t>
        </is>
      </c>
      <c r="Q8" s="3" t="inlineStr">
        <is>
          <t>fecha_entrega</t>
        </is>
      </c>
      <c r="R8" s="3" t="inlineStr">
        <is>
          <t>centro</t>
        </is>
      </c>
      <c r="S8" s="3" t="inlineStr">
        <is>
          <t>turno</t>
        </is>
      </c>
      <c r="T8" s="3" t="inlineStr">
        <is>
          <t>Fila</t>
        </is>
      </c>
      <c r="U8" s="6" t="inlineStr">
        <is>
          <t>Afiliado</t>
        </is>
      </c>
      <c r="V8" s="5" t="inlineStr">
        <is>
          <t>Pedido</t>
        </is>
      </c>
      <c r="W8" s="11" t="inlineStr">
        <is>
          <t>Esta en lista</t>
        </is>
      </c>
    </row>
    <row r="9" ht="16.5" customHeight="1" s="70">
      <c r="A9" s="9" t="n">
        <v>202106091</v>
      </c>
      <c r="B9" s="10" t="inlineStr">
        <is>
          <t>84002939</t>
        </is>
      </c>
      <c r="C9" s="10" t="inlineStr">
        <is>
          <t>4015630981977</t>
        </is>
      </c>
      <c r="D9" s="10" t="inlineStr">
        <is>
          <t>9196000065168503</t>
        </is>
      </c>
      <c r="E9" s="9" t="n">
        <v>1</v>
      </c>
      <c r="F9" s="9" t="n">
        <v>0</v>
      </c>
      <c r="G9" s="10" t="inlineStr">
        <is>
          <t>4193028F</t>
        </is>
      </c>
      <c r="H9" s="9" t="n">
        <v>4193028</v>
      </c>
      <c r="I9" t="inlineStr">
        <is>
          <t xml:space="preserve">EDY </t>
        </is>
      </c>
      <c r="J9" s="10" t="inlineStr">
        <is>
          <t>VILLEGASMATILDE</t>
        </is>
      </c>
      <c r="K9" t="n">
        <v>1033364</v>
      </c>
      <c r="L9" s="76" t="inlineStr">
        <is>
          <t>129</t>
        </is>
      </c>
      <c r="M9" t="inlineStr">
        <is>
          <t>DOSEP PRUEBA QAS</t>
        </is>
      </c>
      <c r="N9" t="inlineStr">
        <is>
          <t>ZTRA</t>
        </is>
      </c>
      <c r="O9" t="n">
        <v>2004</v>
      </c>
      <c r="P9" s="1" t="n">
        <v>20000306</v>
      </c>
      <c r="Q9" t="inlineStr">
        <is>
          <t>09.06.2021</t>
        </is>
      </c>
      <c r="R9" t="inlineStr">
        <is>
          <t>PE01</t>
        </is>
      </c>
      <c r="S9" t="inlineStr">
        <is>
          <t>URG</t>
        </is>
      </c>
      <c r="T9" t="n">
        <v>7</v>
      </c>
      <c r="U9" t="inlineStr">
        <is>
          <t>85519575</t>
        </is>
      </c>
      <c r="W9" t="e">
        <v>#N/A</v>
      </c>
    </row>
    <row r="10" ht="16.5" customHeight="1" s="70">
      <c r="A10" s="9" t="n">
        <v>202106091</v>
      </c>
      <c r="B10" s="10" t="inlineStr">
        <is>
          <t>84002939</t>
        </is>
      </c>
      <c r="C10" s="10" t="inlineStr">
        <is>
          <t>4015630981977</t>
        </is>
      </c>
      <c r="D10" s="10" t="inlineStr">
        <is>
          <t>9196000065210948</t>
        </is>
      </c>
      <c r="E10" s="9" t="n">
        <v>1</v>
      </c>
      <c r="F10" s="9" t="n">
        <v>0</v>
      </c>
      <c r="G10" s="10" t="inlineStr">
        <is>
          <t>5879156F</t>
        </is>
      </c>
      <c r="H10" s="9" t="n">
        <v>5879156</v>
      </c>
      <c r="I10" t="inlineStr">
        <is>
          <t xml:space="preserve">ESTER </t>
        </is>
      </c>
      <c r="J10" s="10" t="inlineStr">
        <is>
          <t>LOPEZBLANCA</t>
        </is>
      </c>
      <c r="K10" t="n">
        <v>1033364</v>
      </c>
      <c r="L10" s="76" t="inlineStr">
        <is>
          <t>129</t>
        </is>
      </c>
      <c r="M10" t="inlineStr">
        <is>
          <t>DOSEP PRUEBA QAS</t>
        </is>
      </c>
      <c r="N10" t="inlineStr">
        <is>
          <t>ZTRA</t>
        </is>
      </c>
      <c r="O10" t="n">
        <v>2004</v>
      </c>
      <c r="P10" s="1" t="n">
        <v>20000306</v>
      </c>
      <c r="Q10" t="inlineStr">
        <is>
          <t>09.06.2021</t>
        </is>
      </c>
      <c r="R10" t="inlineStr">
        <is>
          <t>PE01</t>
        </is>
      </c>
      <c r="S10" t="inlineStr">
        <is>
          <t>URG</t>
        </is>
      </c>
      <c r="T10" t="n">
        <v>8</v>
      </c>
      <c r="U10" t="inlineStr">
        <is>
          <t>85519576</t>
        </is>
      </c>
      <c r="W10" t="e">
        <v>#N/A</v>
      </c>
    </row>
    <row r="11" ht="16.5" customHeight="1" s="70">
      <c r="A11" s="9" t="n">
        <v>202106091</v>
      </c>
      <c r="B11" s="10" t="inlineStr">
        <is>
          <t>84003251</t>
        </is>
      </c>
      <c r="C11" s="10" t="inlineStr">
        <is>
          <t>4015630066841</t>
        </is>
      </c>
      <c r="D11" s="10" t="inlineStr">
        <is>
          <t>9196000065211386</t>
        </is>
      </c>
      <c r="E11" s="9" t="n">
        <v>1</v>
      </c>
      <c r="F11" s="9" t="n">
        <v>0</v>
      </c>
      <c r="G11" s="10" t="inlineStr">
        <is>
          <t>50087372M</t>
        </is>
      </c>
      <c r="H11" s="9" t="n">
        <v>50087372</v>
      </c>
      <c r="I11" t="inlineStr">
        <is>
          <t>NAJUL AKIKIMAXIMO</t>
        </is>
      </c>
      <c r="J11" s="10" t="inlineStr">
        <is>
          <t>MORENO</t>
        </is>
      </c>
      <c r="K11" t="n">
        <v>1033417</v>
      </c>
      <c r="L11" s="76" t="inlineStr">
        <is>
          <t>129</t>
        </is>
      </c>
      <c r="M11" t="inlineStr">
        <is>
          <t>DOSEP PRUEBA QAS</t>
        </is>
      </c>
      <c r="N11" t="inlineStr">
        <is>
          <t>ZTRA</t>
        </is>
      </c>
      <c r="O11" t="n">
        <v>2004</v>
      </c>
      <c r="P11" s="1" t="n">
        <v>20000306</v>
      </c>
      <c r="Q11" t="inlineStr">
        <is>
          <t>09.06.2021</t>
        </is>
      </c>
      <c r="R11" t="inlineStr">
        <is>
          <t>PE01</t>
        </is>
      </c>
      <c r="S11" t="inlineStr">
        <is>
          <t>URG</t>
        </is>
      </c>
      <c r="T11" t="n">
        <v>10</v>
      </c>
      <c r="U11" t="inlineStr">
        <is>
          <t>85519578</t>
        </is>
      </c>
      <c r="W11" t="e">
        <v>#N/A</v>
      </c>
    </row>
    <row r="12" ht="16.5" customHeight="1" s="70">
      <c r="A12" s="9" t="n">
        <v>202106091</v>
      </c>
      <c r="B12" s="10" t="inlineStr">
        <is>
          <t>84003251</t>
        </is>
      </c>
      <c r="C12" s="10" t="inlineStr">
        <is>
          <t>4015630981977</t>
        </is>
      </c>
      <c r="D12" s="10" t="inlineStr">
        <is>
          <t>9196000065170433</t>
        </is>
      </c>
      <c r="E12" s="9" t="n">
        <v>1</v>
      </c>
      <c r="F12" s="9" t="n">
        <v>0</v>
      </c>
      <c r="G12" s="10" t="inlineStr">
        <is>
          <t>16133334F</t>
        </is>
      </c>
      <c r="H12" s="9" t="n">
        <v>16133334</v>
      </c>
      <c r="I12" t="inlineStr">
        <is>
          <t xml:space="preserve">ESTELA </t>
        </is>
      </c>
      <c r="J12" s="10" t="inlineStr">
        <is>
          <t>HERRERAGRISELDA</t>
        </is>
      </c>
      <c r="K12" t="n">
        <v>1033364</v>
      </c>
      <c r="L12" s="76" t="inlineStr">
        <is>
          <t>129</t>
        </is>
      </c>
      <c r="M12" t="inlineStr">
        <is>
          <t>DOSEP PRUEBA QAS</t>
        </is>
      </c>
      <c r="N12" t="inlineStr">
        <is>
          <t>ZTRA</t>
        </is>
      </c>
      <c r="O12" t="n">
        <v>2004</v>
      </c>
      <c r="P12" s="1" t="n">
        <v>20000306</v>
      </c>
      <c r="Q12" t="inlineStr">
        <is>
          <t>09.06.2021</t>
        </is>
      </c>
      <c r="R12" t="inlineStr">
        <is>
          <t>PE01</t>
        </is>
      </c>
      <c r="S12" t="inlineStr">
        <is>
          <t>URG</t>
        </is>
      </c>
      <c r="T12" t="n">
        <v>11</v>
      </c>
      <c r="U12" t="inlineStr">
        <is>
          <t>85519579</t>
        </is>
      </c>
      <c r="W12" t="e">
        <v>#N/A</v>
      </c>
    </row>
    <row r="13" ht="16.5" customHeight="1" s="70">
      <c r="A13" s="9" t="n">
        <v>202106091</v>
      </c>
      <c r="B13" s="10" t="inlineStr">
        <is>
          <t>84003251</t>
        </is>
      </c>
      <c r="C13" s="10" t="inlineStr">
        <is>
          <t>4015630981977</t>
        </is>
      </c>
      <c r="D13" s="10" t="inlineStr">
        <is>
          <t>9196000065172795</t>
        </is>
      </c>
      <c r="E13" s="9" t="n">
        <v>1</v>
      </c>
      <c r="F13" s="9" t="n">
        <v>0</v>
      </c>
      <c r="G13" s="10" t="inlineStr">
        <is>
          <t>3805686F</t>
        </is>
      </c>
      <c r="H13" s="9" t="n">
        <v>3805686</v>
      </c>
      <c r="I13" t="inlineStr">
        <is>
          <t xml:space="preserve">JOSEFINA- </t>
        </is>
      </c>
      <c r="J13" s="10" t="inlineStr">
        <is>
          <t>BECERRAHERMELINDA</t>
        </is>
      </c>
      <c r="K13" t="n">
        <v>1033364</v>
      </c>
      <c r="L13" s="76" t="inlineStr">
        <is>
          <t>129</t>
        </is>
      </c>
      <c r="M13" t="inlineStr">
        <is>
          <t>DOSEP PRUEBA QAS</t>
        </is>
      </c>
      <c r="N13" t="inlineStr">
        <is>
          <t>ZTRA</t>
        </is>
      </c>
      <c r="O13" t="n">
        <v>2004</v>
      </c>
      <c r="P13" s="1" t="n">
        <v>20000306</v>
      </c>
      <c r="Q13" t="inlineStr">
        <is>
          <t>09.06.2021</t>
        </is>
      </c>
      <c r="R13" t="inlineStr">
        <is>
          <t>PE01</t>
        </is>
      </c>
      <c r="S13" t="inlineStr">
        <is>
          <t>URG</t>
        </is>
      </c>
      <c r="T13" t="n">
        <v>12</v>
      </c>
      <c r="U13" t="inlineStr">
        <is>
          <t>85519580</t>
        </is>
      </c>
      <c r="W13" t="e">
        <v>#N/A</v>
      </c>
    </row>
    <row r="14" ht="16.5" customHeight="1" s="70">
      <c r="A14" s="7" t="n">
        <v>202106091</v>
      </c>
      <c r="B14" s="8" t="inlineStr">
        <is>
          <t>84003251</t>
        </is>
      </c>
      <c r="C14" s="8" t="inlineStr">
        <is>
          <t>7798058931058</t>
        </is>
      </c>
      <c r="D14" s="8" t="inlineStr">
        <is>
          <t>9196000065172796</t>
        </is>
      </c>
      <c r="E14" s="7" t="n">
        <v>2</v>
      </c>
      <c r="F14" s="7" t="n">
        <v>0</v>
      </c>
      <c r="G14" s="8" t="inlineStr">
        <is>
          <t>3805686F</t>
        </is>
      </c>
      <c r="H14" s="7" t="n">
        <v>3805686</v>
      </c>
      <c r="I14" t="inlineStr">
        <is>
          <t xml:space="preserve">JOSEFINA- </t>
        </is>
      </c>
      <c r="J14" s="8" t="inlineStr">
        <is>
          <t>BECERRAHERMELINDA</t>
        </is>
      </c>
      <c r="K14" t="n">
        <v>11379</v>
      </c>
      <c r="L14" s="76" t="inlineStr">
        <is>
          <t>129</t>
        </is>
      </c>
      <c r="M14" t="inlineStr">
        <is>
          <t>DOSEP PRUEBA QAS</t>
        </is>
      </c>
      <c r="N14" t="inlineStr">
        <is>
          <t>ZTRA</t>
        </is>
      </c>
      <c r="O14" t="n">
        <v>2004</v>
      </c>
      <c r="P14" s="1" t="n">
        <v>20000306</v>
      </c>
      <c r="Q14" t="inlineStr">
        <is>
          <t>09.06.2021</t>
        </is>
      </c>
      <c r="R14" t="inlineStr">
        <is>
          <t>PE01</t>
        </is>
      </c>
      <c r="S14" t="inlineStr">
        <is>
          <t>URG</t>
        </is>
      </c>
      <c r="T14" t="n">
        <v>14</v>
      </c>
      <c r="U14" t="inlineStr">
        <is>
          <t>85519580</t>
        </is>
      </c>
      <c r="W14" t="e">
        <v>#N/A</v>
      </c>
    </row>
    <row r="15" ht="16.5" customHeight="1" s="70">
      <c r="A15" s="7" t="n">
        <v>202106091</v>
      </c>
      <c r="B15" s="8" t="inlineStr">
        <is>
          <t>84003251</t>
        </is>
      </c>
      <c r="C15" s="8" t="inlineStr">
        <is>
          <t>7798058931690</t>
        </is>
      </c>
      <c r="D15" s="8" t="inlineStr">
        <is>
          <t>9196000065175703</t>
        </is>
      </c>
      <c r="E15" s="7" t="n">
        <v>1</v>
      </c>
      <c r="F15" s="7" t="n">
        <v>0</v>
      </c>
      <c r="G15" s="8" t="inlineStr">
        <is>
          <t>50087372M</t>
        </is>
      </c>
      <c r="H15" s="7" t="n">
        <v>50087372</v>
      </c>
      <c r="I15" t="inlineStr">
        <is>
          <t>NAJUL AKIKIMAXIMO</t>
        </is>
      </c>
      <c r="J15" s="8" t="inlineStr">
        <is>
          <t>MORENO</t>
        </is>
      </c>
      <c r="K15" t="n">
        <v>1034260</v>
      </c>
      <c r="L15" s="76" t="inlineStr">
        <is>
          <t>129</t>
        </is>
      </c>
      <c r="M15" t="inlineStr">
        <is>
          <t>DOSEP PRUEBA QAS</t>
        </is>
      </c>
      <c r="N15" t="inlineStr">
        <is>
          <t>ZTRA</t>
        </is>
      </c>
      <c r="O15" t="n">
        <v>2004</v>
      </c>
      <c r="P15" s="1" t="n">
        <v>20000306</v>
      </c>
      <c r="Q15" t="inlineStr">
        <is>
          <t>09.06.2021</t>
        </is>
      </c>
      <c r="R15" t="inlineStr">
        <is>
          <t>PE01</t>
        </is>
      </c>
      <c r="S15" t="inlineStr">
        <is>
          <t>URG</t>
        </is>
      </c>
      <c r="T15" t="n">
        <v>15</v>
      </c>
      <c r="U15" t="inlineStr">
        <is>
          <t>85519578</t>
        </is>
      </c>
      <c r="W15" t="e">
        <v>#N/A</v>
      </c>
    </row>
    <row r="16" ht="16.5" customHeight="1" s="70">
      <c r="A16" s="7" t="n">
        <v>202106091</v>
      </c>
      <c r="B16" s="8" t="inlineStr">
        <is>
          <t>84004743</t>
        </is>
      </c>
      <c r="C16" s="8" t="inlineStr">
        <is>
          <t>4015630066841</t>
        </is>
      </c>
      <c r="D16" s="8" t="inlineStr">
        <is>
          <t>9196000065190330</t>
        </is>
      </c>
      <c r="E16" s="7" t="n">
        <v>1</v>
      </c>
      <c r="F16" s="7" t="n">
        <v>0</v>
      </c>
      <c r="G16" s="8" t="inlineStr">
        <is>
          <t>11895225F</t>
        </is>
      </c>
      <c r="H16" s="7" t="n">
        <v>11895225</v>
      </c>
      <c r="I16" t="inlineStr">
        <is>
          <t xml:space="preserve">GRACIELA </t>
        </is>
      </c>
      <c r="J16" s="8" t="inlineStr">
        <is>
          <t>MANCILLACRISTINA</t>
        </is>
      </c>
      <c r="K16" t="n">
        <v>1033417</v>
      </c>
      <c r="L16" s="76" t="inlineStr">
        <is>
          <t>129</t>
        </is>
      </c>
      <c r="M16" t="inlineStr">
        <is>
          <t>DOSEP PRUEBA QAS</t>
        </is>
      </c>
      <c r="N16" t="inlineStr">
        <is>
          <t>ZTRA</t>
        </is>
      </c>
      <c r="O16" t="n">
        <v>2004</v>
      </c>
      <c r="P16" s="1" t="n">
        <v>20000306</v>
      </c>
      <c r="Q16" t="inlineStr">
        <is>
          <t>09.06.2021</t>
        </is>
      </c>
      <c r="R16" t="inlineStr">
        <is>
          <t>PE01</t>
        </is>
      </c>
      <c r="S16" t="inlineStr">
        <is>
          <t>URG</t>
        </is>
      </c>
      <c r="T16" t="n">
        <v>16</v>
      </c>
      <c r="U16" t="inlineStr">
        <is>
          <t>85519581</t>
        </is>
      </c>
      <c r="W16" t="e">
        <v>#N/A</v>
      </c>
    </row>
    <row r="17" ht="16.5" customHeight="1" s="70">
      <c r="A17" s="7" t="n">
        <v>202106091</v>
      </c>
      <c r="B17" s="8" t="inlineStr">
        <is>
          <t>84005132</t>
        </is>
      </c>
      <c r="C17" s="8" t="inlineStr">
        <is>
          <t>4015630981977</t>
        </is>
      </c>
      <c r="D17" s="8" t="inlineStr">
        <is>
          <t>9196000065203156</t>
        </is>
      </c>
      <c r="E17" s="7" t="n">
        <v>1</v>
      </c>
      <c r="F17" s="7" t="n">
        <v>0</v>
      </c>
      <c r="G17" s="8" t="inlineStr">
        <is>
          <t>24087027F</t>
        </is>
      </c>
      <c r="H17" s="7" t="n">
        <v>24087027</v>
      </c>
      <c r="I17" t="inlineStr">
        <is>
          <t xml:space="preserve">EUGENIA </t>
        </is>
      </c>
      <c r="J17" s="8" t="inlineStr">
        <is>
          <t>DURELLIMARIA</t>
        </is>
      </c>
      <c r="K17" t="n">
        <v>1033364</v>
      </c>
      <c r="L17" s="76" t="inlineStr">
        <is>
          <t>129</t>
        </is>
      </c>
      <c r="M17" t="inlineStr">
        <is>
          <t>DOSEP PRUEBA QAS</t>
        </is>
      </c>
      <c r="N17" t="inlineStr">
        <is>
          <t>ZTRA</t>
        </is>
      </c>
      <c r="O17" t="n">
        <v>2004</v>
      </c>
      <c r="P17" s="1" t="n">
        <v>20000306</v>
      </c>
      <c r="Q17" t="inlineStr">
        <is>
          <t>09.06.2021</t>
        </is>
      </c>
      <c r="R17" t="inlineStr">
        <is>
          <t>PE01</t>
        </is>
      </c>
      <c r="S17" t="inlineStr">
        <is>
          <t>URG</t>
        </is>
      </c>
      <c r="T17" t="n">
        <v>17</v>
      </c>
      <c r="U17" t="inlineStr">
        <is>
          <t>85519582</t>
        </is>
      </c>
      <c r="W17" t="e">
        <v>#N/A</v>
      </c>
    </row>
    <row r="18" ht="16.5" customHeight="1" s="70">
      <c r="A18" s="7" t="n">
        <v>202106091</v>
      </c>
      <c r="B18" s="8" t="inlineStr">
        <is>
          <t>84006127</t>
        </is>
      </c>
      <c r="C18" s="8" t="inlineStr">
        <is>
          <t>4015630066841</t>
        </is>
      </c>
      <c r="D18" s="8" t="inlineStr">
        <is>
          <t>9196000065168413</t>
        </is>
      </c>
      <c r="E18" s="7" t="n">
        <v>1</v>
      </c>
      <c r="F18" s="7" t="n">
        <v>0</v>
      </c>
      <c r="G18" s="8" t="inlineStr">
        <is>
          <t>32038644M</t>
        </is>
      </c>
      <c r="H18" s="7" t="n">
        <v>32038644</v>
      </c>
      <c r="I18" t="inlineStr">
        <is>
          <t xml:space="preserve">DANIEL </t>
        </is>
      </c>
      <c r="J18" s="8" t="inlineStr">
        <is>
          <t>GARROLUIS</t>
        </is>
      </c>
      <c r="K18" t="n">
        <v>1033417</v>
      </c>
      <c r="L18" s="76" t="inlineStr">
        <is>
          <t>129</t>
        </is>
      </c>
      <c r="M18" t="inlineStr">
        <is>
          <t>DOSEP PRUEBA QAS</t>
        </is>
      </c>
      <c r="N18" t="inlineStr">
        <is>
          <t>ZTRA</t>
        </is>
      </c>
      <c r="O18" t="n">
        <v>2004</v>
      </c>
      <c r="P18" s="1" t="n">
        <v>20000306</v>
      </c>
      <c r="Q18" t="inlineStr">
        <is>
          <t>09.06.2021</t>
        </is>
      </c>
      <c r="R18" t="inlineStr">
        <is>
          <t>PE01</t>
        </is>
      </c>
      <c r="S18" t="inlineStr">
        <is>
          <t>URG</t>
        </is>
      </c>
      <c r="T18" t="n">
        <v>20</v>
      </c>
      <c r="U18" t="inlineStr">
        <is>
          <t>85519585</t>
        </is>
      </c>
      <c r="W18" t="e">
        <v>#N/A</v>
      </c>
    </row>
    <row r="19" ht="16.5" customHeight="1" s="70">
      <c r="A19" s="7" t="n">
        <v>202106091</v>
      </c>
      <c r="B19" s="8" t="inlineStr">
        <is>
          <t>84006127</t>
        </is>
      </c>
      <c r="C19" s="8" t="inlineStr">
        <is>
          <t>4015630066841</t>
        </is>
      </c>
      <c r="D19" s="8" t="inlineStr">
        <is>
          <t>9196000065169154</t>
        </is>
      </c>
      <c r="E19" s="7" t="n">
        <v>1</v>
      </c>
      <c r="F19" s="7" t="n">
        <v>0</v>
      </c>
      <c r="G19" s="8" t="inlineStr">
        <is>
          <t>8369271M</t>
        </is>
      </c>
      <c r="H19" s="7" t="n">
        <v>8369271</v>
      </c>
      <c r="I19" t="inlineStr">
        <is>
          <t xml:space="preserve">SALVADOR </t>
        </is>
      </c>
      <c r="J19" s="8" t="inlineStr">
        <is>
          <t>VIDELACARLOS</t>
        </is>
      </c>
      <c r="K19" t="n">
        <v>1033417</v>
      </c>
      <c r="L19" s="76" t="inlineStr">
        <is>
          <t>129</t>
        </is>
      </c>
      <c r="M19" t="inlineStr">
        <is>
          <t>DOSEP PRUEBA QAS</t>
        </is>
      </c>
      <c r="N19" t="inlineStr">
        <is>
          <t>ZTRA</t>
        </is>
      </c>
      <c r="O19" t="n">
        <v>2004</v>
      </c>
      <c r="P19" s="1" t="n">
        <v>20000306</v>
      </c>
      <c r="Q19" t="inlineStr">
        <is>
          <t>09.06.2021</t>
        </is>
      </c>
      <c r="R19" t="inlineStr">
        <is>
          <t>PE01</t>
        </is>
      </c>
      <c r="S19" t="inlineStr">
        <is>
          <t>URG</t>
        </is>
      </c>
      <c r="T19" t="n">
        <v>21</v>
      </c>
      <c r="U19" t="inlineStr">
        <is>
          <t>85519586</t>
        </is>
      </c>
      <c r="W19" t="e">
        <v>#N/A</v>
      </c>
    </row>
    <row r="20" ht="16.5" customHeight="1" s="70">
      <c r="A20" s="7" t="n">
        <v>202106091</v>
      </c>
      <c r="B20" s="8" t="inlineStr">
        <is>
          <t>84006127</t>
        </is>
      </c>
      <c r="C20" s="8" t="inlineStr">
        <is>
          <t>4015630066841</t>
        </is>
      </c>
      <c r="D20" s="8" t="inlineStr">
        <is>
          <t>9196000065188226</t>
        </is>
      </c>
      <c r="E20" s="7" t="n">
        <v>1</v>
      </c>
      <c r="F20" s="7" t="n">
        <v>0</v>
      </c>
      <c r="G20" s="8" t="inlineStr">
        <is>
          <t>12550216F</t>
        </is>
      </c>
      <c r="H20" s="7" t="n">
        <v>12550216</v>
      </c>
      <c r="I20" t="inlineStr">
        <is>
          <t xml:space="preserve">AIDA </t>
        </is>
      </c>
      <c r="J20" s="8" t="inlineStr">
        <is>
          <t>MORALESPETRONA</t>
        </is>
      </c>
      <c r="K20" t="n">
        <v>1033417</v>
      </c>
      <c r="L20" s="76" t="inlineStr">
        <is>
          <t>129</t>
        </is>
      </c>
      <c r="M20" t="inlineStr">
        <is>
          <t>DOSEP PRUEBA QAS</t>
        </is>
      </c>
      <c r="N20" t="inlineStr">
        <is>
          <t>ZTRA</t>
        </is>
      </c>
      <c r="O20" t="n">
        <v>2004</v>
      </c>
      <c r="P20" s="1" t="n">
        <v>20000306</v>
      </c>
      <c r="Q20" t="inlineStr">
        <is>
          <t>09.06.2021</t>
        </is>
      </c>
      <c r="R20" t="inlineStr">
        <is>
          <t>PE01</t>
        </is>
      </c>
      <c r="S20" t="inlineStr">
        <is>
          <t>URG</t>
        </is>
      </c>
      <c r="T20" t="n">
        <v>22</v>
      </c>
      <c r="U20" t="inlineStr">
        <is>
          <t>85519587</t>
        </is>
      </c>
      <c r="W20" t="e">
        <v>#N/A</v>
      </c>
    </row>
    <row r="21" ht="16.5" customHeight="1" s="70">
      <c r="A21" s="7" t="n">
        <v>202106091</v>
      </c>
      <c r="B21" s="8" t="inlineStr">
        <is>
          <t>84006127</t>
        </is>
      </c>
      <c r="C21" s="8" t="inlineStr">
        <is>
          <t>4015630981977</t>
        </is>
      </c>
      <c r="D21" s="8" t="inlineStr">
        <is>
          <t>9196000065166710</t>
        </is>
      </c>
      <c r="E21" s="7" t="n">
        <v>1</v>
      </c>
      <c r="F21" s="7" t="n">
        <v>0</v>
      </c>
      <c r="G21" s="8" t="inlineStr">
        <is>
          <t>5920086F</t>
        </is>
      </c>
      <c r="H21" s="7" t="n">
        <v>5920086</v>
      </c>
      <c r="I21" t="inlineStr">
        <is>
          <t xml:space="preserve">ROSA </t>
        </is>
      </c>
      <c r="J21" s="8" t="inlineStr">
        <is>
          <t>ESCUDEROESTER</t>
        </is>
      </c>
      <c r="K21" t="n">
        <v>1033364</v>
      </c>
      <c r="L21" s="76" t="inlineStr">
        <is>
          <t>129</t>
        </is>
      </c>
      <c r="M21" t="inlineStr">
        <is>
          <t>DOSEP PRUEBA QAS</t>
        </is>
      </c>
      <c r="N21" t="inlineStr">
        <is>
          <t>ZTRA</t>
        </is>
      </c>
      <c r="O21" t="n">
        <v>2004</v>
      </c>
      <c r="P21" s="1" t="n">
        <v>20000306</v>
      </c>
      <c r="Q21" t="inlineStr">
        <is>
          <t>09.06.2021</t>
        </is>
      </c>
      <c r="R21" t="inlineStr">
        <is>
          <t>PE01</t>
        </is>
      </c>
      <c r="S21" t="inlineStr">
        <is>
          <t>URG</t>
        </is>
      </c>
      <c r="T21" t="n">
        <v>23</v>
      </c>
      <c r="U21" t="inlineStr">
        <is>
          <t>85519583</t>
        </is>
      </c>
      <c r="W21" t="e">
        <v>#N/A</v>
      </c>
    </row>
    <row r="22" ht="16.5" customHeight="1" s="70">
      <c r="A22" s="7" t="n">
        <v>202106091</v>
      </c>
      <c r="B22" s="8" t="inlineStr">
        <is>
          <t>84006127</t>
        </is>
      </c>
      <c r="C22" s="8" t="inlineStr">
        <is>
          <t>4015630981977</t>
        </is>
      </c>
      <c r="D22" s="8" t="inlineStr">
        <is>
          <t>9196000065169840</t>
        </is>
      </c>
      <c r="E22" s="7" t="n">
        <v>2</v>
      </c>
      <c r="F22" s="7" t="n">
        <v>0</v>
      </c>
      <c r="G22" s="8" t="inlineStr">
        <is>
          <t>6807760M</t>
        </is>
      </c>
      <c r="H22" s="7" t="n">
        <v>6807760</v>
      </c>
      <c r="I22" t="inlineStr">
        <is>
          <t>TORRERAMON LUCAS</t>
        </is>
      </c>
      <c r="J22" t="inlineStr">
        <is>
          <t>LA TORRERAMON</t>
        </is>
      </c>
      <c r="K22" t="n">
        <v>1033364</v>
      </c>
      <c r="L22" s="76" t="inlineStr">
        <is>
          <t>129</t>
        </is>
      </c>
      <c r="M22" t="inlineStr">
        <is>
          <t>DOSEP PRUEBA QAS</t>
        </is>
      </c>
      <c r="N22" t="inlineStr">
        <is>
          <t>ZTRA</t>
        </is>
      </c>
      <c r="O22" t="n">
        <v>2004</v>
      </c>
      <c r="P22" s="1" t="n">
        <v>20000306</v>
      </c>
      <c r="Q22" t="inlineStr">
        <is>
          <t>09.06.2021</t>
        </is>
      </c>
      <c r="R22" t="inlineStr">
        <is>
          <t>PE01</t>
        </is>
      </c>
      <c r="S22" t="inlineStr">
        <is>
          <t>URG</t>
        </is>
      </c>
      <c r="T22" t="n">
        <v>24</v>
      </c>
      <c r="U22" t="inlineStr">
        <is>
          <t>85519590</t>
        </is>
      </c>
      <c r="W22" t="e">
        <v>#N/A</v>
      </c>
    </row>
    <row r="23" ht="16.5" customHeight="1" s="70">
      <c r="A23" s="7" t="n">
        <v>202106091</v>
      </c>
      <c r="B23" s="8" t="inlineStr">
        <is>
          <t>84006127</t>
        </is>
      </c>
      <c r="C23" s="8" t="inlineStr">
        <is>
          <t>4015630981977</t>
        </is>
      </c>
      <c r="D23" s="8" t="inlineStr">
        <is>
          <t>9196000065176482</t>
        </is>
      </c>
      <c r="E23" s="7" t="n">
        <v>1</v>
      </c>
      <c r="F23" s="7" t="n">
        <v>0</v>
      </c>
      <c r="G23" s="8" t="inlineStr">
        <is>
          <t>11600537M</t>
        </is>
      </c>
      <c r="H23" s="7" t="n">
        <v>11600537</v>
      </c>
      <c r="I23" t="inlineStr">
        <is>
          <t xml:space="preserve">PASCUAL </t>
        </is>
      </c>
      <c r="J23" s="8" t="inlineStr">
        <is>
          <t>VILLEGASJUAN</t>
        </is>
      </c>
      <c r="K23" t="n">
        <v>1033364</v>
      </c>
      <c r="L23" s="76" t="inlineStr">
        <is>
          <t>129</t>
        </is>
      </c>
      <c r="M23" t="inlineStr">
        <is>
          <t>DOSEP PRUEBA QAS</t>
        </is>
      </c>
      <c r="N23" t="inlineStr">
        <is>
          <t>ZTRA</t>
        </is>
      </c>
      <c r="O23" t="n">
        <v>2004</v>
      </c>
      <c r="P23" s="1" t="n">
        <v>20000306</v>
      </c>
      <c r="Q23" t="inlineStr">
        <is>
          <t>09.06.2021</t>
        </is>
      </c>
      <c r="R23" t="inlineStr">
        <is>
          <t>PE01</t>
        </is>
      </c>
      <c r="S23" t="inlineStr">
        <is>
          <t>URG</t>
        </is>
      </c>
      <c r="T23" t="n">
        <v>25</v>
      </c>
      <c r="U23" t="inlineStr">
        <is>
          <t>85519591</t>
        </is>
      </c>
      <c r="W23" t="e">
        <v>#N/A</v>
      </c>
    </row>
    <row r="24" ht="16.5" customHeight="1" s="70">
      <c r="A24" s="7" t="n">
        <v>202106091</v>
      </c>
      <c r="B24" s="8" t="inlineStr">
        <is>
          <t>84006127</t>
        </is>
      </c>
      <c r="C24" s="8" t="inlineStr">
        <is>
          <t>4015630981977</t>
        </is>
      </c>
      <c r="D24" s="8" t="inlineStr">
        <is>
          <t>9196000065176766</t>
        </is>
      </c>
      <c r="E24" s="7" t="n">
        <v>1</v>
      </c>
      <c r="F24" s="7" t="n">
        <v>0</v>
      </c>
      <c r="G24" s="8" t="inlineStr">
        <is>
          <t>11600537M</t>
        </is>
      </c>
      <c r="H24" s="7" t="n">
        <v>11600537</v>
      </c>
      <c r="I24" t="inlineStr">
        <is>
          <t xml:space="preserve">PASCUAL </t>
        </is>
      </c>
      <c r="J24" s="8" t="inlineStr">
        <is>
          <t>VILLEGASJUAN</t>
        </is>
      </c>
      <c r="K24" t="n">
        <v>1033364</v>
      </c>
      <c r="L24" s="76" t="inlineStr">
        <is>
          <t>129</t>
        </is>
      </c>
      <c r="M24" t="inlineStr">
        <is>
          <t>DOSEP PRUEBA QAS</t>
        </is>
      </c>
      <c r="N24" t="inlineStr">
        <is>
          <t>ZTRA</t>
        </is>
      </c>
      <c r="O24" t="n">
        <v>2004</v>
      </c>
      <c r="P24" s="1" t="n">
        <v>20000306</v>
      </c>
      <c r="Q24" t="inlineStr">
        <is>
          <t>09.06.2021</t>
        </is>
      </c>
      <c r="R24" t="inlineStr">
        <is>
          <t>PE01</t>
        </is>
      </c>
      <c r="S24" t="inlineStr">
        <is>
          <t>URG</t>
        </is>
      </c>
      <c r="T24" t="n">
        <v>26</v>
      </c>
      <c r="U24" t="inlineStr">
        <is>
          <t>85519591</t>
        </is>
      </c>
      <c r="W24" t="e">
        <v>#N/A</v>
      </c>
    </row>
    <row r="25" ht="16.5" customHeight="1" s="70">
      <c r="A25" s="7" t="n">
        <v>202106091</v>
      </c>
      <c r="B25" s="8" t="inlineStr">
        <is>
          <t>84006127</t>
        </is>
      </c>
      <c r="C25" s="8" t="inlineStr">
        <is>
          <t>4015630981977</t>
        </is>
      </c>
      <c r="D25" s="8" t="inlineStr">
        <is>
          <t>9196000065187936</t>
        </is>
      </c>
      <c r="E25" s="7" t="n">
        <v>1</v>
      </c>
      <c r="F25" s="7" t="n">
        <v>0</v>
      </c>
      <c r="G25" s="8" t="inlineStr">
        <is>
          <t>24681538F</t>
        </is>
      </c>
      <c r="H25" s="7" t="n">
        <v>24681538</v>
      </c>
      <c r="I25" t="inlineStr">
        <is>
          <t>GOMEZNATALIA GABRIELA</t>
        </is>
      </c>
      <c r="J25" s="8" t="inlineStr">
        <is>
          <t>LOPEZ</t>
        </is>
      </c>
      <c r="K25" t="n">
        <v>1033364</v>
      </c>
      <c r="L25" s="76" t="inlineStr">
        <is>
          <t>129</t>
        </is>
      </c>
      <c r="M25" t="inlineStr">
        <is>
          <t>DOSEP PRUEBA QAS</t>
        </is>
      </c>
      <c r="N25" t="inlineStr">
        <is>
          <t>ZTRA</t>
        </is>
      </c>
      <c r="O25" t="n">
        <v>2004</v>
      </c>
      <c r="P25" s="1" t="n">
        <v>20000306</v>
      </c>
      <c r="Q25" t="inlineStr">
        <is>
          <t>09.06.2021</t>
        </is>
      </c>
      <c r="R25" t="inlineStr">
        <is>
          <t>PE01</t>
        </is>
      </c>
      <c r="S25" t="inlineStr">
        <is>
          <t>URG</t>
        </is>
      </c>
      <c r="T25" t="n">
        <v>27</v>
      </c>
      <c r="U25" t="inlineStr">
        <is>
          <t>85519592</t>
        </is>
      </c>
      <c r="W25" t="e">
        <v>#N/A</v>
      </c>
    </row>
    <row r="26" ht="16.5" customHeight="1" s="70">
      <c r="A26" s="7" t="n">
        <v>202106091</v>
      </c>
      <c r="B26" s="8" t="inlineStr">
        <is>
          <t>84006127</t>
        </is>
      </c>
      <c r="C26" s="8" t="inlineStr">
        <is>
          <t>4015630981977</t>
        </is>
      </c>
      <c r="D26" s="8" t="inlineStr">
        <is>
          <t>9196000065188920</t>
        </is>
      </c>
      <c r="E26" s="7" t="n">
        <v>1</v>
      </c>
      <c r="F26" s="7" t="n">
        <v>0</v>
      </c>
      <c r="G26" s="8" t="inlineStr">
        <is>
          <t>12920008F</t>
        </is>
      </c>
      <c r="H26" s="7" t="n">
        <v>12920008</v>
      </c>
      <c r="I26" t="inlineStr">
        <is>
          <t>ESTHER RES:</t>
        </is>
      </c>
      <c r="J26" s="8" t="inlineStr">
        <is>
          <t>ALFONSOLUCIA</t>
        </is>
      </c>
      <c r="K26" t="n">
        <v>1033364</v>
      </c>
      <c r="L26" s="76" t="inlineStr">
        <is>
          <t>129</t>
        </is>
      </c>
      <c r="M26" t="inlineStr">
        <is>
          <t>DOSEP PRUEBA QAS</t>
        </is>
      </c>
      <c r="N26" t="inlineStr">
        <is>
          <t>ZTRA</t>
        </is>
      </c>
      <c r="O26" t="n">
        <v>2004</v>
      </c>
      <c r="P26" s="1" t="n">
        <v>20000306</v>
      </c>
      <c r="Q26" t="inlineStr">
        <is>
          <t>09.06.2021</t>
        </is>
      </c>
      <c r="R26" t="inlineStr">
        <is>
          <t>PE01</t>
        </is>
      </c>
      <c r="S26" t="inlineStr">
        <is>
          <t>URG</t>
        </is>
      </c>
      <c r="T26" t="n">
        <v>28</v>
      </c>
      <c r="U26" t="inlineStr">
        <is>
          <t>85519584</t>
        </is>
      </c>
      <c r="W26" t="e">
        <v>#N/A</v>
      </c>
    </row>
    <row r="27" ht="16.5" customHeight="1" s="70">
      <c r="A27" s="7" t="n">
        <v>202106091</v>
      </c>
      <c r="B27" s="8" t="inlineStr">
        <is>
          <t>84006127</t>
        </is>
      </c>
      <c r="C27" s="8" t="inlineStr">
        <is>
          <t>7798058930969</t>
        </is>
      </c>
      <c r="D27" s="8" t="inlineStr">
        <is>
          <t>9196000065176575</t>
        </is>
      </c>
      <c r="E27" s="7" t="n">
        <v>1</v>
      </c>
      <c r="F27" s="7" t="n">
        <v>0</v>
      </c>
      <c r="G27" s="8" t="inlineStr">
        <is>
          <t>11600537M</t>
        </is>
      </c>
      <c r="H27" s="7" t="n">
        <v>11600537</v>
      </c>
      <c r="I27" t="inlineStr">
        <is>
          <t xml:space="preserve">PASCUAL </t>
        </is>
      </c>
      <c r="J27" s="8" t="inlineStr">
        <is>
          <t>VILLEGASJUAN</t>
        </is>
      </c>
      <c r="K27" t="n">
        <v>30298</v>
      </c>
      <c r="L27" s="76" t="inlineStr">
        <is>
          <t>129</t>
        </is>
      </c>
      <c r="M27" t="inlineStr">
        <is>
          <t>DOSEP PRUEBA QAS</t>
        </is>
      </c>
      <c r="N27" t="inlineStr">
        <is>
          <t>ZTRA</t>
        </is>
      </c>
      <c r="O27" t="n">
        <v>2004</v>
      </c>
      <c r="P27" s="1" t="n">
        <v>20000306</v>
      </c>
      <c r="Q27" t="inlineStr">
        <is>
          <t>09.06.2021</t>
        </is>
      </c>
      <c r="R27" t="inlineStr">
        <is>
          <t>PE01</t>
        </is>
      </c>
      <c r="S27" t="inlineStr">
        <is>
          <t>URG</t>
        </is>
      </c>
      <c r="T27" t="n">
        <v>31</v>
      </c>
      <c r="U27" t="inlineStr">
        <is>
          <t>85519591</t>
        </is>
      </c>
      <c r="W27" t="e">
        <v>#N/A</v>
      </c>
    </row>
    <row r="28" ht="16.5" customHeight="1" s="70">
      <c r="A28" s="7" t="n">
        <v>202106091</v>
      </c>
      <c r="B28" s="8" t="inlineStr">
        <is>
          <t>84007031</t>
        </is>
      </c>
      <c r="C28" s="8" t="inlineStr">
        <is>
          <t>4015630066841</t>
        </is>
      </c>
      <c r="D28" s="8" t="inlineStr">
        <is>
          <t>9196000065200218</t>
        </is>
      </c>
      <c r="E28" s="7" t="n">
        <v>1</v>
      </c>
      <c r="F28" s="7" t="n">
        <v>0</v>
      </c>
      <c r="G28" s="8" t="inlineStr">
        <is>
          <t>12550026M</t>
        </is>
      </c>
      <c r="H28" s="7" t="n">
        <v>12550026</v>
      </c>
      <c r="I28" t="inlineStr">
        <is>
          <t xml:space="preserve">ORLANDO </t>
        </is>
      </c>
      <c r="J28" s="8" t="inlineStr">
        <is>
          <t>VILLEGASHUGO</t>
        </is>
      </c>
      <c r="K28" t="n">
        <v>1033417</v>
      </c>
      <c r="L28" s="76" t="inlineStr">
        <is>
          <t>129</t>
        </is>
      </c>
      <c r="M28" t="inlineStr">
        <is>
          <t>DOSEP PRUEBA QAS</t>
        </is>
      </c>
      <c r="N28" t="inlineStr">
        <is>
          <t>ZTRA</t>
        </is>
      </c>
      <c r="O28" t="n">
        <v>2004</v>
      </c>
      <c r="P28" s="1" t="n">
        <v>20000306</v>
      </c>
      <c r="Q28" t="inlineStr">
        <is>
          <t>09.06.2021</t>
        </is>
      </c>
      <c r="R28" t="inlineStr">
        <is>
          <t>PE01</t>
        </is>
      </c>
      <c r="S28" t="inlineStr">
        <is>
          <t>URG</t>
        </is>
      </c>
      <c r="T28" t="n">
        <v>32</v>
      </c>
      <c r="U28" t="inlineStr">
        <is>
          <t>85519593</t>
        </is>
      </c>
      <c r="W28" t="e">
        <v>#N/A</v>
      </c>
    </row>
    <row r="29" ht="16.5" customHeight="1" s="70">
      <c r="A29" s="7" t="n">
        <v>202106091</v>
      </c>
      <c r="B29" s="8" t="inlineStr">
        <is>
          <t>84007031</t>
        </is>
      </c>
      <c r="C29" s="8" t="inlineStr">
        <is>
          <t>4015630066841</t>
        </is>
      </c>
      <c r="D29" s="8" t="inlineStr">
        <is>
          <t>9196000065218868</t>
        </is>
      </c>
      <c r="E29" s="7" t="n">
        <v>2</v>
      </c>
      <c r="F29" s="7" t="n">
        <v>0</v>
      </c>
      <c r="G29" s="8" t="inlineStr">
        <is>
          <t>11310150F</t>
        </is>
      </c>
      <c r="H29" s="7" t="n">
        <v>11310150</v>
      </c>
      <c r="I29" t="inlineStr">
        <is>
          <t>BEATRIZ RES:414/19</t>
        </is>
      </c>
      <c r="J29" s="8" t="inlineStr">
        <is>
          <t>TORRESELSA</t>
        </is>
      </c>
      <c r="K29" t="n">
        <v>1033417</v>
      </c>
      <c r="L29" s="76" t="inlineStr">
        <is>
          <t>129</t>
        </is>
      </c>
      <c r="M29" t="inlineStr">
        <is>
          <t>DOSEP PRUEBA QAS</t>
        </is>
      </c>
      <c r="N29" t="inlineStr">
        <is>
          <t>ZTRA</t>
        </is>
      </c>
      <c r="O29" t="n">
        <v>2004</v>
      </c>
      <c r="P29" s="1" t="n">
        <v>20000306</v>
      </c>
      <c r="Q29" t="inlineStr">
        <is>
          <t>09.06.2021</t>
        </is>
      </c>
      <c r="R29" t="inlineStr">
        <is>
          <t>PE01</t>
        </is>
      </c>
      <c r="S29" t="inlineStr">
        <is>
          <t>URG</t>
        </is>
      </c>
      <c r="T29" t="n">
        <v>33</v>
      </c>
      <c r="U29" t="inlineStr">
        <is>
          <t>85519594</t>
        </is>
      </c>
      <c r="W29" t="e">
        <v>#N/A</v>
      </c>
    </row>
    <row r="30" ht="16.5" customHeight="1" s="70">
      <c r="A30" s="7" t="n">
        <v>202106091</v>
      </c>
      <c r="B30" s="8" t="inlineStr">
        <is>
          <t>84007031</t>
        </is>
      </c>
      <c r="C30" s="8" t="inlineStr">
        <is>
          <t>7798058930969</t>
        </is>
      </c>
      <c r="D30" s="8" t="inlineStr">
        <is>
          <t>9196000065199200</t>
        </is>
      </c>
      <c r="E30" s="7" t="n">
        <v>1</v>
      </c>
      <c r="F30" s="7" t="n">
        <v>0</v>
      </c>
      <c r="G30" s="8" t="inlineStr">
        <is>
          <t>12550026M</t>
        </is>
      </c>
      <c r="H30" s="7" t="n">
        <v>12550026</v>
      </c>
      <c r="I30" t="inlineStr">
        <is>
          <t xml:space="preserve">ORLANDO </t>
        </is>
      </c>
      <c r="J30" s="8" t="inlineStr">
        <is>
          <t>VILLEGASHUGO</t>
        </is>
      </c>
      <c r="K30" t="n">
        <v>30298</v>
      </c>
      <c r="L30" s="76" t="inlineStr">
        <is>
          <t>129</t>
        </is>
      </c>
      <c r="M30" t="inlineStr">
        <is>
          <t>DOSEP PRUEBA QAS</t>
        </is>
      </c>
      <c r="N30" t="inlineStr">
        <is>
          <t>ZTRA</t>
        </is>
      </c>
      <c r="O30" t="n">
        <v>2004</v>
      </c>
      <c r="P30" s="1" t="n">
        <v>20000306</v>
      </c>
      <c r="Q30" t="inlineStr">
        <is>
          <t>09.06.2021</t>
        </is>
      </c>
      <c r="R30" t="inlineStr">
        <is>
          <t>PE01</t>
        </is>
      </c>
      <c r="S30" t="inlineStr">
        <is>
          <t>URG</t>
        </is>
      </c>
      <c r="T30" t="n">
        <v>36</v>
      </c>
      <c r="U30" t="inlineStr">
        <is>
          <t>85519593</t>
        </is>
      </c>
      <c r="W30" t="e">
        <v>#N/A</v>
      </c>
    </row>
    <row r="31" ht="16.5" customHeight="1" s="70">
      <c r="A31" s="7" t="n">
        <v>202106091</v>
      </c>
      <c r="B31" s="8" t="inlineStr">
        <is>
          <t>84007699</t>
        </is>
      </c>
      <c r="C31" s="8" t="inlineStr">
        <is>
          <t>4015630981977</t>
        </is>
      </c>
      <c r="D31" s="8" t="inlineStr">
        <is>
          <t>9196000065192807</t>
        </is>
      </c>
      <c r="E31" s="7" t="n">
        <v>1</v>
      </c>
      <c r="F31" s="7" t="n">
        <v>0</v>
      </c>
      <c r="G31" s="8" t="inlineStr">
        <is>
          <t>2505970F</t>
        </is>
      </c>
      <c r="H31" s="7" t="n">
        <v>2505970</v>
      </c>
      <c r="I31" t="inlineStr">
        <is>
          <t xml:space="preserve">EDI </t>
        </is>
      </c>
      <c r="J31" s="8" t="inlineStr">
        <is>
          <t>LUCEROMARIA</t>
        </is>
      </c>
      <c r="K31" t="n">
        <v>1033364</v>
      </c>
      <c r="L31" s="76" t="inlineStr">
        <is>
          <t>129</t>
        </is>
      </c>
      <c r="M31" t="inlineStr">
        <is>
          <t>DOSEP PRUEBA QAS</t>
        </is>
      </c>
      <c r="N31" t="inlineStr">
        <is>
          <t>ZTRA</t>
        </is>
      </c>
      <c r="O31" t="n">
        <v>2004</v>
      </c>
      <c r="P31" s="1" t="n">
        <v>20000306</v>
      </c>
      <c r="Q31" t="inlineStr">
        <is>
          <t>09.06.2021</t>
        </is>
      </c>
      <c r="R31" t="inlineStr">
        <is>
          <t>PE01</t>
        </is>
      </c>
      <c r="S31" t="inlineStr">
        <is>
          <t>URG</t>
        </is>
      </c>
      <c r="T31" t="n">
        <v>38</v>
      </c>
      <c r="U31" t="inlineStr">
        <is>
          <t>85519595</t>
        </is>
      </c>
      <c r="W31" t="e">
        <v>#N/A</v>
      </c>
    </row>
    <row r="32" ht="16.5" customHeight="1" s="70">
      <c r="A32" s="7" t="n">
        <v>202106091</v>
      </c>
      <c r="B32" s="8" t="inlineStr">
        <is>
          <t>84009238</t>
        </is>
      </c>
      <c r="C32" s="8" t="inlineStr">
        <is>
          <t>4015630981977</t>
        </is>
      </c>
      <c r="D32" s="8" t="inlineStr">
        <is>
          <t>9196000065169886</t>
        </is>
      </c>
      <c r="E32" s="7" t="n">
        <v>2</v>
      </c>
      <c r="F32" s="7" t="n">
        <v>0</v>
      </c>
      <c r="G32" s="8" t="inlineStr">
        <is>
          <t>28091677F</t>
        </is>
      </c>
      <c r="H32" s="7" t="n">
        <v>28091677</v>
      </c>
      <c r="I32" t="inlineStr">
        <is>
          <t xml:space="preserve">VANESA </t>
        </is>
      </c>
      <c r="J32" s="8" t="inlineStr">
        <is>
          <t>WENDELERICA</t>
        </is>
      </c>
      <c r="K32" t="n">
        <v>1033364</v>
      </c>
      <c r="L32" s="76" t="inlineStr">
        <is>
          <t>129</t>
        </is>
      </c>
      <c r="M32" t="inlineStr">
        <is>
          <t>DOSEP PRUEBA QAS</t>
        </is>
      </c>
      <c r="N32" t="inlineStr">
        <is>
          <t>ZTRA</t>
        </is>
      </c>
      <c r="O32" t="n">
        <v>2004</v>
      </c>
      <c r="P32" s="1" t="n">
        <v>20000306</v>
      </c>
      <c r="Q32" t="inlineStr">
        <is>
          <t>09.06.2021</t>
        </is>
      </c>
      <c r="R32" t="inlineStr">
        <is>
          <t>PE01</t>
        </is>
      </c>
      <c r="S32" t="inlineStr">
        <is>
          <t>URG</t>
        </is>
      </c>
      <c r="T32" t="n">
        <v>39</v>
      </c>
      <c r="U32" t="inlineStr">
        <is>
          <t>85519596</t>
        </is>
      </c>
      <c r="W32" t="e">
        <v>#N/A</v>
      </c>
    </row>
    <row r="33" ht="16.5" customHeight="1" s="70">
      <c r="A33" s="7" t="n">
        <v>202106091</v>
      </c>
      <c r="B33" s="8" t="inlineStr">
        <is>
          <t>84009238</t>
        </is>
      </c>
      <c r="C33" s="8" t="inlineStr">
        <is>
          <t>7798058931058</t>
        </is>
      </c>
      <c r="D33" s="8" t="inlineStr">
        <is>
          <t>9196000065170360</t>
        </is>
      </c>
      <c r="E33" s="7" t="n">
        <v>2</v>
      </c>
      <c r="F33" s="7" t="n">
        <v>0</v>
      </c>
      <c r="G33" s="8" t="inlineStr">
        <is>
          <t>28091677F</t>
        </is>
      </c>
      <c r="H33" s="7" t="n">
        <v>28091677</v>
      </c>
      <c r="I33" t="inlineStr">
        <is>
          <t xml:space="preserve">VANESA </t>
        </is>
      </c>
      <c r="J33" s="8" t="inlineStr">
        <is>
          <t>WENDELERICA</t>
        </is>
      </c>
      <c r="K33" t="n">
        <v>11379</v>
      </c>
      <c r="L33" s="76" t="inlineStr">
        <is>
          <t>129</t>
        </is>
      </c>
      <c r="M33" t="inlineStr">
        <is>
          <t>DOSEP PRUEBA QAS</t>
        </is>
      </c>
      <c r="N33" t="inlineStr">
        <is>
          <t>ZTRA</t>
        </is>
      </c>
      <c r="O33" t="n">
        <v>2004</v>
      </c>
      <c r="P33" s="1" t="n">
        <v>20000306</v>
      </c>
      <c r="Q33" t="inlineStr">
        <is>
          <t>09.06.2021</t>
        </is>
      </c>
      <c r="R33" t="inlineStr">
        <is>
          <t>PE01</t>
        </is>
      </c>
      <c r="S33" t="inlineStr">
        <is>
          <t>URG</t>
        </is>
      </c>
      <c r="T33" t="n">
        <v>40</v>
      </c>
      <c r="U33" t="inlineStr">
        <is>
          <t>85519596</t>
        </is>
      </c>
      <c r="W33" t="e">
        <v>#N/A</v>
      </c>
    </row>
    <row r="34" ht="16.5" customHeight="1" s="70">
      <c r="A34" s="7" t="n">
        <v>202106091</v>
      </c>
      <c r="B34" s="8" t="inlineStr">
        <is>
          <t>84010976</t>
        </is>
      </c>
      <c r="C34" s="8" t="inlineStr">
        <is>
          <t>4015630981977</t>
        </is>
      </c>
      <c r="D34" s="8" t="inlineStr">
        <is>
          <t>9196000065208580</t>
        </is>
      </c>
      <c r="E34" s="7" t="n">
        <v>1</v>
      </c>
      <c r="F34" s="7" t="n">
        <v>0</v>
      </c>
      <c r="G34" s="8" t="inlineStr">
        <is>
          <t>12547768M</t>
        </is>
      </c>
      <c r="H34" s="7" t="n">
        <v>12547768</v>
      </c>
      <c r="I34" t="inlineStr">
        <is>
          <t xml:space="preserve">RAMON </t>
        </is>
      </c>
      <c r="J34" s="8" t="inlineStr">
        <is>
          <t>BARROSOHUGO</t>
        </is>
      </c>
      <c r="K34" t="n">
        <v>1033364</v>
      </c>
      <c r="L34" s="76" t="inlineStr">
        <is>
          <t>129</t>
        </is>
      </c>
      <c r="M34" t="inlineStr">
        <is>
          <t>DOSEP PRUEBA QAS</t>
        </is>
      </c>
      <c r="N34" t="inlineStr">
        <is>
          <t>ZTRA</t>
        </is>
      </c>
      <c r="O34" t="n">
        <v>2004</v>
      </c>
      <c r="P34" s="1" t="n">
        <v>20000306</v>
      </c>
      <c r="Q34" t="inlineStr">
        <is>
          <t>09.06.2021</t>
        </is>
      </c>
      <c r="R34" t="inlineStr">
        <is>
          <t>PE01</t>
        </is>
      </c>
      <c r="S34" t="inlineStr">
        <is>
          <t>URG</t>
        </is>
      </c>
      <c r="T34" t="n">
        <v>41</v>
      </c>
      <c r="U34" t="inlineStr">
        <is>
          <t>no_cargado</t>
        </is>
      </c>
      <c r="W34" t="e">
        <v>#N/A</v>
      </c>
    </row>
    <row r="35" ht="16.5" customHeight="1" s="70">
      <c r="A35" s="7" t="n">
        <v>202106091</v>
      </c>
      <c r="B35" s="8" t="inlineStr">
        <is>
          <t>84011029</t>
        </is>
      </c>
      <c r="C35" s="8" t="inlineStr">
        <is>
          <t>4015630066841</t>
        </is>
      </c>
      <c r="D35" s="8" t="inlineStr">
        <is>
          <t>9196000065164346</t>
        </is>
      </c>
      <c r="E35" s="7" t="n">
        <v>1</v>
      </c>
      <c r="F35" s="7" t="n">
        <v>0</v>
      </c>
      <c r="G35" s="8" t="inlineStr">
        <is>
          <t>6814672M</t>
        </is>
      </c>
      <c r="H35" s="7" t="n">
        <v>6814672</v>
      </c>
      <c r="I35" t="inlineStr">
        <is>
          <t xml:space="preserve">CARLOS </t>
        </is>
      </c>
      <c r="J35" s="8" t="inlineStr">
        <is>
          <t>CRUCEÑOJUAN</t>
        </is>
      </c>
      <c r="K35" t="n">
        <v>1033417</v>
      </c>
      <c r="L35" s="76" t="inlineStr">
        <is>
          <t>129</t>
        </is>
      </c>
      <c r="M35" t="inlineStr">
        <is>
          <t>DOSEP PRUEBA QAS</t>
        </is>
      </c>
      <c r="N35" t="inlineStr">
        <is>
          <t>ZTRA</t>
        </is>
      </c>
      <c r="O35" t="n">
        <v>2004</v>
      </c>
      <c r="P35" s="1" t="n">
        <v>20000306</v>
      </c>
      <c r="Q35" t="inlineStr">
        <is>
          <t>09.06.2021</t>
        </is>
      </c>
      <c r="R35" t="inlineStr">
        <is>
          <t>PE01</t>
        </is>
      </c>
      <c r="S35" t="inlineStr">
        <is>
          <t>URG</t>
        </is>
      </c>
      <c r="T35" t="n">
        <v>46</v>
      </c>
      <c r="U35" t="inlineStr">
        <is>
          <t>85519597</t>
        </is>
      </c>
      <c r="W35" t="e">
        <v>#N/A</v>
      </c>
    </row>
    <row r="36" ht="16.5" customHeight="1" s="70">
      <c r="A36" s="7" t="n">
        <v>202106091</v>
      </c>
      <c r="B36" s="8" t="inlineStr">
        <is>
          <t>84011029</t>
        </is>
      </c>
      <c r="C36" s="8" t="inlineStr">
        <is>
          <t>4015630066841</t>
        </is>
      </c>
      <c r="D36" s="8" t="inlineStr">
        <is>
          <t>9196000065189659</t>
        </is>
      </c>
      <c r="E36" s="7" t="n">
        <v>3</v>
      </c>
      <c r="F36" s="7" t="n">
        <v>0</v>
      </c>
      <c r="G36" s="8" t="inlineStr">
        <is>
          <t>45382523M</t>
        </is>
      </c>
      <c r="H36" s="7" t="n">
        <v>45382523</v>
      </c>
      <c r="I36" t="inlineStr">
        <is>
          <t xml:space="preserve">THOMAS </t>
        </is>
      </c>
      <c r="J36" s="8" t="inlineStr">
        <is>
          <t>ROJASULISES</t>
        </is>
      </c>
      <c r="K36" t="n">
        <v>1033417</v>
      </c>
      <c r="L36" s="76" t="inlineStr">
        <is>
          <t>129</t>
        </is>
      </c>
      <c r="M36" t="inlineStr">
        <is>
          <t>DOSEP PRUEBA QAS</t>
        </is>
      </c>
      <c r="N36" t="inlineStr">
        <is>
          <t>ZTRA</t>
        </is>
      </c>
      <c r="O36" t="n">
        <v>2004</v>
      </c>
      <c r="P36" s="1" t="n">
        <v>20000306</v>
      </c>
      <c r="Q36" t="inlineStr">
        <is>
          <t>09.06.2021</t>
        </is>
      </c>
      <c r="R36" t="inlineStr">
        <is>
          <t>PE01</t>
        </is>
      </c>
      <c r="S36" t="inlineStr">
        <is>
          <t>URG</t>
        </is>
      </c>
      <c r="T36" t="n">
        <v>47</v>
      </c>
      <c r="U36" t="inlineStr">
        <is>
          <t>85519599</t>
        </is>
      </c>
      <c r="W36" t="e">
        <v>#N/A</v>
      </c>
    </row>
    <row r="37" ht="16.5" customHeight="1" s="70">
      <c r="A37" s="7" t="n">
        <v>202106091</v>
      </c>
      <c r="B37" s="8" t="inlineStr">
        <is>
          <t>84011029</t>
        </is>
      </c>
      <c r="C37" s="8" t="inlineStr">
        <is>
          <t>4015630066841</t>
        </is>
      </c>
      <c r="D37" s="8" t="inlineStr">
        <is>
          <t>9196000065218193</t>
        </is>
      </c>
      <c r="E37" s="7" t="n">
        <v>1</v>
      </c>
      <c r="F37" s="7" t="n">
        <v>0</v>
      </c>
      <c r="G37" s="8" t="inlineStr">
        <is>
          <t>25565975F</t>
        </is>
      </c>
      <c r="H37" s="7" t="n">
        <v>25565975</v>
      </c>
      <c r="I37" t="inlineStr">
        <is>
          <t xml:space="preserve">YOLANDA </t>
        </is>
      </c>
      <c r="J37" s="8" t="inlineStr">
        <is>
          <t>ZAMORANOMARCELA</t>
        </is>
      </c>
      <c r="K37" t="n">
        <v>1033417</v>
      </c>
      <c r="L37" s="76" t="inlineStr">
        <is>
          <t>129</t>
        </is>
      </c>
      <c r="M37" t="inlineStr">
        <is>
          <t>DOSEP PRUEBA QAS</t>
        </is>
      </c>
      <c r="N37" t="inlineStr">
        <is>
          <t>ZTRA</t>
        </is>
      </c>
      <c r="O37" t="n">
        <v>2004</v>
      </c>
      <c r="P37" s="1" t="n">
        <v>20000306</v>
      </c>
      <c r="Q37" t="inlineStr">
        <is>
          <t>09.06.2021</t>
        </is>
      </c>
      <c r="R37" t="inlineStr">
        <is>
          <t>PE01</t>
        </is>
      </c>
      <c r="S37" t="inlineStr">
        <is>
          <t>URG</t>
        </is>
      </c>
      <c r="T37" t="n">
        <v>48</v>
      </c>
      <c r="U37" t="inlineStr">
        <is>
          <t>85519371</t>
        </is>
      </c>
      <c r="W37" t="e">
        <v>#N/A</v>
      </c>
    </row>
    <row r="38" ht="16.5" customHeight="1" s="70">
      <c r="A38" s="7" t="n">
        <v>202106091</v>
      </c>
      <c r="B38" s="8" t="inlineStr">
        <is>
          <t>84011029</t>
        </is>
      </c>
      <c r="C38" s="8" t="inlineStr">
        <is>
          <t>4015630981977</t>
        </is>
      </c>
      <c r="D38" s="8" t="inlineStr">
        <is>
          <t>9196000065168302</t>
        </is>
      </c>
      <c r="E38" s="7" t="n">
        <v>1</v>
      </c>
      <c r="F38" s="7" t="n">
        <v>0</v>
      </c>
      <c r="G38" s="8" t="inlineStr">
        <is>
          <t>6374876F</t>
        </is>
      </c>
      <c r="H38" s="7" t="n">
        <v>6374876</v>
      </c>
      <c r="I38" t="inlineStr">
        <is>
          <t xml:space="preserve">NIEVES </t>
        </is>
      </c>
      <c r="J38" s="8" t="inlineStr">
        <is>
          <t>ABARCABLANCA</t>
        </is>
      </c>
      <c r="K38" t="n">
        <v>1033364</v>
      </c>
      <c r="L38" s="76" t="inlineStr">
        <is>
          <t>129</t>
        </is>
      </c>
      <c r="M38" t="inlineStr">
        <is>
          <t>DOSEP PRUEBA QAS</t>
        </is>
      </c>
      <c r="N38" t="inlineStr">
        <is>
          <t>ZTRA</t>
        </is>
      </c>
      <c r="O38" t="n">
        <v>2004</v>
      </c>
      <c r="P38" s="1" t="n">
        <v>20000306</v>
      </c>
      <c r="Q38" t="inlineStr">
        <is>
          <t>09.06.2021</t>
        </is>
      </c>
      <c r="R38" t="inlineStr">
        <is>
          <t>PE01</t>
        </is>
      </c>
      <c r="S38" t="inlineStr">
        <is>
          <t>URG</t>
        </is>
      </c>
      <c r="T38" t="n">
        <v>49</v>
      </c>
      <c r="U38" t="inlineStr">
        <is>
          <t>85519598</t>
        </is>
      </c>
      <c r="W38" t="e">
        <v>#N/A</v>
      </c>
    </row>
    <row r="39" ht="16.5" customHeight="1" s="70">
      <c r="A39" s="7" t="n">
        <v>202106091</v>
      </c>
      <c r="B39" s="8" t="inlineStr">
        <is>
          <t>84011029</t>
        </is>
      </c>
      <c r="C39" s="8" t="inlineStr">
        <is>
          <t>4015630981977</t>
        </is>
      </c>
      <c r="D39" s="8" t="inlineStr">
        <is>
          <t>9196000065168771</t>
        </is>
      </c>
      <c r="E39" s="7" t="n">
        <v>1</v>
      </c>
      <c r="F39" s="7" t="n">
        <v>0</v>
      </c>
      <c r="G39" s="8" t="inlineStr">
        <is>
          <t>6374876F</t>
        </is>
      </c>
      <c r="H39" s="7" t="n">
        <v>6374876</v>
      </c>
      <c r="I39" t="inlineStr">
        <is>
          <t xml:space="preserve">NIEVES </t>
        </is>
      </c>
      <c r="J39" s="8" t="inlineStr">
        <is>
          <t>ABARCABLANCA</t>
        </is>
      </c>
      <c r="K39" t="n">
        <v>1033364</v>
      </c>
      <c r="L39" s="76" t="inlineStr">
        <is>
          <t>129</t>
        </is>
      </c>
      <c r="M39" t="inlineStr">
        <is>
          <t>DOSEP PRUEBA QAS</t>
        </is>
      </c>
      <c r="N39" t="inlineStr">
        <is>
          <t>ZTRA</t>
        </is>
      </c>
      <c r="O39" t="n">
        <v>2004</v>
      </c>
      <c r="P39" s="1" t="n">
        <v>20000306</v>
      </c>
      <c r="Q39" t="inlineStr">
        <is>
          <t>09.06.2021</t>
        </is>
      </c>
      <c r="R39" t="inlineStr">
        <is>
          <t>PE01</t>
        </is>
      </c>
      <c r="S39" t="inlineStr">
        <is>
          <t>URG</t>
        </is>
      </c>
      <c r="T39" t="n">
        <v>50</v>
      </c>
      <c r="U39" t="inlineStr">
        <is>
          <t>85519598</t>
        </is>
      </c>
      <c r="W39" t="e">
        <v>#N/A</v>
      </c>
    </row>
    <row r="40" ht="16.5" customHeight="1" s="70">
      <c r="A40" s="7" t="n">
        <v>202106091</v>
      </c>
      <c r="B40" s="8" t="inlineStr">
        <is>
          <t>84011029</t>
        </is>
      </c>
      <c r="C40" s="8" t="inlineStr">
        <is>
          <t>7798058930969</t>
        </is>
      </c>
      <c r="D40" s="8" t="inlineStr">
        <is>
          <t>9196000065190310</t>
        </is>
      </c>
      <c r="E40" s="7" t="n">
        <v>1</v>
      </c>
      <c r="F40" s="7" t="n">
        <v>0</v>
      </c>
      <c r="G40" s="8" t="inlineStr">
        <is>
          <t>45382523M</t>
        </is>
      </c>
      <c r="H40" s="7" t="n">
        <v>45382523</v>
      </c>
      <c r="I40" t="inlineStr">
        <is>
          <t xml:space="preserve">THOMAS </t>
        </is>
      </c>
      <c r="J40" s="8" t="inlineStr">
        <is>
          <t>ROJASULISES</t>
        </is>
      </c>
      <c r="K40" t="n">
        <v>30298</v>
      </c>
      <c r="L40" s="76" t="inlineStr">
        <is>
          <t>129</t>
        </is>
      </c>
      <c r="M40" t="inlineStr">
        <is>
          <t>DOSEP PRUEBA QAS</t>
        </is>
      </c>
      <c r="N40" t="inlineStr">
        <is>
          <t>ZTRA</t>
        </is>
      </c>
      <c r="O40" t="n">
        <v>2004</v>
      </c>
      <c r="P40" s="1" t="n">
        <v>20000306</v>
      </c>
      <c r="Q40" t="inlineStr">
        <is>
          <t>09.06.2021</t>
        </is>
      </c>
      <c r="R40" t="inlineStr">
        <is>
          <t>PE01</t>
        </is>
      </c>
      <c r="S40" t="inlineStr">
        <is>
          <t>URG</t>
        </is>
      </c>
      <c r="T40" t="n">
        <v>51</v>
      </c>
      <c r="U40" t="inlineStr">
        <is>
          <t>85519599</t>
        </is>
      </c>
      <c r="W40" t="e">
        <v>#N/A</v>
      </c>
    </row>
    <row r="41" ht="16.5" customHeight="1" s="70">
      <c r="A41" s="7" t="n">
        <v>202106091</v>
      </c>
      <c r="B41" s="8" t="inlineStr">
        <is>
          <t>84011032</t>
        </is>
      </c>
      <c r="C41" s="8" t="inlineStr">
        <is>
          <t>4015630066841</t>
        </is>
      </c>
      <c r="D41" s="8" t="inlineStr">
        <is>
          <t>9196000065171203</t>
        </is>
      </c>
      <c r="E41" s="7" t="n">
        <v>1</v>
      </c>
      <c r="F41" s="7" t="n">
        <v>0</v>
      </c>
      <c r="G41" s="8" t="inlineStr">
        <is>
          <t>14405536F</t>
        </is>
      </c>
      <c r="H41" s="7" t="n">
        <v>14405536</v>
      </c>
      <c r="I41" t="inlineStr">
        <is>
          <t>DEL CARMEN</t>
        </is>
      </c>
      <c r="J41" s="8" t="inlineStr">
        <is>
          <t>MORANMARIA</t>
        </is>
      </c>
      <c r="K41" t="n">
        <v>1033417</v>
      </c>
      <c r="L41" s="76" t="inlineStr">
        <is>
          <t>129</t>
        </is>
      </c>
      <c r="M41" t="inlineStr">
        <is>
          <t>DOSEP PRUEBA QAS</t>
        </is>
      </c>
      <c r="N41" t="inlineStr">
        <is>
          <t>ZTRA</t>
        </is>
      </c>
      <c r="O41" t="n">
        <v>2004</v>
      </c>
      <c r="P41" s="1" t="n">
        <v>20000306</v>
      </c>
      <c r="Q41" t="inlineStr">
        <is>
          <t>09.06.2021</t>
        </is>
      </c>
      <c r="R41" t="inlineStr">
        <is>
          <t>PE01</t>
        </is>
      </c>
      <c r="S41" t="inlineStr">
        <is>
          <t>URG</t>
        </is>
      </c>
      <c r="T41" t="n">
        <v>52</v>
      </c>
      <c r="U41" t="inlineStr">
        <is>
          <t>85519601</t>
        </is>
      </c>
      <c r="W41" t="e">
        <v>#N/A</v>
      </c>
    </row>
    <row r="42" ht="16.5" customHeight="1" s="70">
      <c r="A42" s="7" t="n">
        <v>202106091</v>
      </c>
      <c r="B42" s="8" t="inlineStr">
        <is>
          <t>84011043</t>
        </is>
      </c>
      <c r="C42" s="8" t="inlineStr">
        <is>
          <t>4015630066841</t>
        </is>
      </c>
      <c r="D42" s="8" t="inlineStr">
        <is>
          <t>9196000065163919</t>
        </is>
      </c>
      <c r="E42" s="7" t="n">
        <v>1</v>
      </c>
      <c r="F42" s="7" t="n">
        <v>0</v>
      </c>
      <c r="G42" s="8" t="inlineStr">
        <is>
          <t>18630544M</t>
        </is>
      </c>
      <c r="H42" s="7" t="n">
        <v>18630544</v>
      </c>
      <c r="I42" t="inlineStr">
        <is>
          <t xml:space="preserve">ALFREDO </t>
        </is>
      </c>
      <c r="J42" s="8" t="inlineStr">
        <is>
          <t>FEDERICERICARDO</t>
        </is>
      </c>
      <c r="K42" t="n">
        <v>1033417</v>
      </c>
      <c r="L42" s="76" t="inlineStr">
        <is>
          <t>129</t>
        </is>
      </c>
      <c r="M42" t="inlineStr">
        <is>
          <t>DOSEP PRUEBA QAS</t>
        </is>
      </c>
      <c r="N42" t="inlineStr">
        <is>
          <t>ZTRA</t>
        </is>
      </c>
      <c r="O42" t="n">
        <v>2004</v>
      </c>
      <c r="P42" s="1" t="n">
        <v>20000306</v>
      </c>
      <c r="Q42" t="inlineStr">
        <is>
          <t>09.06.2021</t>
        </is>
      </c>
      <c r="R42" t="inlineStr">
        <is>
          <t>PE01</t>
        </is>
      </c>
      <c r="S42" t="inlineStr">
        <is>
          <t>URG</t>
        </is>
      </c>
      <c r="T42" t="n">
        <v>57</v>
      </c>
      <c r="U42" t="inlineStr">
        <is>
          <t>85519603</t>
        </is>
      </c>
      <c r="W42" t="e">
        <v>#N/A</v>
      </c>
    </row>
    <row r="43" ht="16.5" customHeight="1" s="70">
      <c r="A43" s="7" t="n">
        <v>202106091</v>
      </c>
      <c r="B43" s="8" t="inlineStr">
        <is>
          <t>84011043</t>
        </is>
      </c>
      <c r="C43" s="8" t="inlineStr">
        <is>
          <t>4015630066841</t>
        </is>
      </c>
      <c r="D43" s="8" t="inlineStr">
        <is>
          <t>9196000065168731</t>
        </is>
      </c>
      <c r="E43" s="7" t="n">
        <v>1</v>
      </c>
      <c r="F43" s="7" t="n">
        <v>0</v>
      </c>
      <c r="G43" s="8" t="inlineStr">
        <is>
          <t>5080361F</t>
        </is>
      </c>
      <c r="H43" s="7" t="n">
        <v>5080361</v>
      </c>
      <c r="I43" t="inlineStr">
        <is>
          <t>MARIBEL</t>
        </is>
      </c>
      <c r="J43" s="8" t="inlineStr">
        <is>
          <t>AMAYA</t>
        </is>
      </c>
      <c r="K43" t="n">
        <v>1033417</v>
      </c>
      <c r="L43" s="76" t="inlineStr">
        <is>
          <t>129</t>
        </is>
      </c>
      <c r="M43" t="inlineStr">
        <is>
          <t>DOSEP PRUEBA QAS</t>
        </is>
      </c>
      <c r="N43" t="inlineStr">
        <is>
          <t>ZTRA</t>
        </is>
      </c>
      <c r="O43" t="n">
        <v>2004</v>
      </c>
      <c r="P43" s="1" t="n">
        <v>20000306</v>
      </c>
      <c r="Q43" t="inlineStr">
        <is>
          <t>09.06.2021</t>
        </is>
      </c>
      <c r="R43" t="inlineStr">
        <is>
          <t>PE01</t>
        </is>
      </c>
      <c r="S43" t="inlineStr">
        <is>
          <t>URG</t>
        </is>
      </c>
      <c r="T43" t="n">
        <v>58</v>
      </c>
      <c r="U43" t="inlineStr">
        <is>
          <t>85519604</t>
        </is>
      </c>
      <c r="W43" t="e">
        <v>#N/A</v>
      </c>
    </row>
    <row r="44" ht="16.5" customHeight="1" s="70">
      <c r="A44" s="7" t="n">
        <v>202106091</v>
      </c>
      <c r="B44" s="8" t="inlineStr">
        <is>
          <t>84011044</t>
        </is>
      </c>
      <c r="C44" s="8" t="inlineStr">
        <is>
          <t>4015630066841</t>
        </is>
      </c>
      <c r="D44" s="8" t="inlineStr">
        <is>
          <t>9196000065174725</t>
        </is>
      </c>
      <c r="E44" s="7" t="n">
        <v>1</v>
      </c>
      <c r="F44" s="7" t="n">
        <v>0</v>
      </c>
      <c r="G44" s="8" t="inlineStr">
        <is>
          <t>14171071M</t>
        </is>
      </c>
      <c r="H44" s="7" t="n">
        <v>14171071</v>
      </c>
      <c r="I44" t="inlineStr">
        <is>
          <t xml:space="preserve">HILARIO </t>
        </is>
      </c>
      <c r="J44" s="8" t="inlineStr">
        <is>
          <t>AMIEVANICANDRO</t>
        </is>
      </c>
      <c r="K44" t="n">
        <v>1033417</v>
      </c>
      <c r="L44" s="76" t="inlineStr">
        <is>
          <t>129</t>
        </is>
      </c>
      <c r="M44" t="inlineStr">
        <is>
          <t>DOSEP PRUEBA QAS</t>
        </is>
      </c>
      <c r="N44" t="inlineStr">
        <is>
          <t>ZTRA</t>
        </is>
      </c>
      <c r="O44" t="n">
        <v>2004</v>
      </c>
      <c r="P44" s="1" t="n">
        <v>20000306</v>
      </c>
      <c r="Q44" t="inlineStr">
        <is>
          <t>09.06.2021</t>
        </is>
      </c>
      <c r="R44" t="inlineStr">
        <is>
          <t>PE01</t>
        </is>
      </c>
      <c r="S44" t="inlineStr">
        <is>
          <t>URG</t>
        </is>
      </c>
      <c r="T44" t="n">
        <v>60</v>
      </c>
      <c r="U44" t="inlineStr">
        <is>
          <t>85519606</t>
        </is>
      </c>
      <c r="W44" t="e">
        <v>#N/A</v>
      </c>
    </row>
    <row r="45" ht="16.5" customHeight="1" s="70">
      <c r="A45" s="7" t="n">
        <v>202106091</v>
      </c>
      <c r="B45" s="8" t="inlineStr">
        <is>
          <t>84011062</t>
        </is>
      </c>
      <c r="C45" s="8" t="inlineStr">
        <is>
          <t>4015630981977</t>
        </is>
      </c>
      <c r="D45" s="8" t="inlineStr">
        <is>
          <t>9196000065179104</t>
        </is>
      </c>
      <c r="E45" s="7" t="n">
        <v>1</v>
      </c>
      <c r="F45" s="7" t="n">
        <v>0</v>
      </c>
      <c r="G45" s="8" t="inlineStr">
        <is>
          <t>11731785F</t>
        </is>
      </c>
      <c r="H45" s="7" t="n">
        <v>11731785</v>
      </c>
      <c r="I45" t="inlineStr">
        <is>
          <t xml:space="preserve">EDITH </t>
        </is>
      </c>
      <c r="J45" s="8" t="inlineStr">
        <is>
          <t>OLIVARESELBA</t>
        </is>
      </c>
      <c r="K45" t="n">
        <v>1033364</v>
      </c>
      <c r="L45" s="76" t="inlineStr">
        <is>
          <t>129</t>
        </is>
      </c>
      <c r="M45" t="inlineStr">
        <is>
          <t>DOSEP PRUEBA QAS</t>
        </is>
      </c>
      <c r="N45" t="inlineStr">
        <is>
          <t>ZTRA</t>
        </is>
      </c>
      <c r="O45" t="n">
        <v>2004</v>
      </c>
      <c r="P45" s="1" t="n">
        <v>20000306</v>
      </c>
      <c r="Q45" t="inlineStr">
        <is>
          <t>09.06.2021</t>
        </is>
      </c>
      <c r="R45" t="inlineStr">
        <is>
          <t>PE01</t>
        </is>
      </c>
      <c r="S45" t="inlineStr">
        <is>
          <t>URG</t>
        </is>
      </c>
      <c r="T45" t="n">
        <v>62</v>
      </c>
      <c r="U45" t="inlineStr">
        <is>
          <t>85519607</t>
        </is>
      </c>
      <c r="W45" t="e">
        <v>#N/A</v>
      </c>
    </row>
    <row r="46" ht="16.5" customHeight="1" s="70">
      <c r="A46" s="7" t="n">
        <v>202106091</v>
      </c>
      <c r="B46" s="8" t="inlineStr">
        <is>
          <t>84011073</t>
        </is>
      </c>
      <c r="C46" s="8" t="inlineStr">
        <is>
          <t>7798058930969</t>
        </is>
      </c>
      <c r="D46" s="8" t="inlineStr">
        <is>
          <t>9196000065196145</t>
        </is>
      </c>
      <c r="E46" s="7" t="n">
        <v>2</v>
      </c>
      <c r="F46" s="7" t="n">
        <v>0</v>
      </c>
      <c r="G46" s="8" t="inlineStr">
        <is>
          <t>10945160M</t>
        </is>
      </c>
      <c r="H46" s="7" t="n">
        <v>10945160</v>
      </c>
      <c r="I46" t="inlineStr">
        <is>
          <t xml:space="preserve">SANTIAGO </t>
        </is>
      </c>
      <c r="J46" s="8" t="inlineStr">
        <is>
          <t>ANDRADAMANUEL</t>
        </is>
      </c>
      <c r="K46" t="n">
        <v>30298</v>
      </c>
      <c r="L46" s="76" t="inlineStr">
        <is>
          <t>129</t>
        </is>
      </c>
      <c r="M46" t="inlineStr">
        <is>
          <t>DOSEP PRUEBA QAS</t>
        </is>
      </c>
      <c r="N46" t="inlineStr">
        <is>
          <t>ZTRA</t>
        </is>
      </c>
      <c r="O46" t="n">
        <v>2004</v>
      </c>
      <c r="P46" s="1" t="n">
        <v>20000306</v>
      </c>
      <c r="Q46" t="inlineStr">
        <is>
          <t>09.06.2021</t>
        </is>
      </c>
      <c r="R46" t="inlineStr">
        <is>
          <t>PE01</t>
        </is>
      </c>
      <c r="S46" t="inlineStr">
        <is>
          <t>URG</t>
        </is>
      </c>
      <c r="T46" t="n">
        <v>64</v>
      </c>
      <c r="U46" t="inlineStr">
        <is>
          <t>85519608</t>
        </is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B5" sqref="B5"/>
    </sheetView>
  </sheetViews>
  <sheetFormatPr baseColWidth="10" defaultRowHeight="15"/>
  <sheetData>
    <row r="1">
      <c r="A1" s="12" t="n">
        <v>1033364</v>
      </c>
      <c r="B1" t="n">
        <v>24141</v>
      </c>
      <c r="C1" t="inlineStr">
        <is>
          <t>OK</t>
        </is>
      </c>
    </row>
    <row r="2">
      <c r="A2" s="12" t="n">
        <v>1033417</v>
      </c>
      <c r="B2" t="n">
        <v>1033118</v>
      </c>
    </row>
    <row r="3">
      <c r="A3" s="12" t="n">
        <v>11379</v>
      </c>
      <c r="B3" t="n">
        <v>10440</v>
      </c>
    </row>
    <row r="4">
      <c r="A4" s="12" t="n">
        <v>1034260</v>
      </c>
      <c r="B4" t="n">
        <v>21990</v>
      </c>
    </row>
    <row r="5">
      <c r="A5" s="13" t="n">
        <v>30298</v>
      </c>
      <c r="B5" t="n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2022-04-29T19:44:01Z</dcterms:modified>
  <cp:lastModifiedBy>Adrian Antonio Alarcon</cp:lastModifiedBy>
  <cp:lastPrinted>2022-02-22T18:08:51Z</cp:lastPrinted>
</cp:coreProperties>
</file>